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defaultThemeVersion="166925"/>
  <mc:AlternateContent xmlns:mc="http://schemas.openxmlformats.org/markup-compatibility/2006">
    <mc:Choice Requires="x15">
      <x15ac:absPath xmlns:x15ac="http://schemas.microsoft.com/office/spreadsheetml/2010/11/ac" url="https://etbcsj-my.sharepoint.com/personal/rsarabif_cendoj_ramajudicial_gov_co/Documents/Rama judicial/Transitorio/SIGCMA 2023/001. CSJC/2. Matriz de riesgos/2023/Modelo anterior/"/>
    </mc:Choice>
  </mc:AlternateContent>
  <xr:revisionPtr revIDLastSave="239" documentId="13_ncr:1_{1032FAF4-3D9B-401B-973A-F0E6CA49122D}" xr6:coauthVersionLast="47" xr6:coauthVersionMax="47" xr10:uidLastSave="{32D9B78A-EA5A-4264-8EA5-49EDD546E78F}"/>
  <bookViews>
    <workbookView xWindow="-120" yWindow="-120" windowWidth="20730" windowHeight="11040" tabRatio="599" firstSheet="3" activeTab="4" xr2:uid="{3E3DCF31-E9A4-4BF8-A2F1-A5D8E6F10397}"/>
  </bookViews>
  <sheets>
    <sheet name="Presentacion " sheetId="10" r:id="rId1"/>
    <sheet name="Analisis de Contexto"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Hoja1" sheetId="13" state="hidden" r:id="rId10"/>
    <sheet name="LISTA" sheetId="2" state="hidden" r:id="rId11"/>
    <sheet name="Matriz de Calor" sheetId="21"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iterateDelta="0"/>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1" i="1" l="1"/>
  <c r="AD30" i="1"/>
  <c r="AD29" i="1"/>
  <c r="AD28" i="1"/>
  <c r="AD27" i="1"/>
  <c r="AD26" i="1"/>
  <c r="AD25" i="1"/>
  <c r="AD24" i="1"/>
  <c r="AD23" i="1"/>
  <c r="AD22" i="1"/>
  <c r="AD16" i="1"/>
  <c r="AD34" i="1"/>
  <c r="AD33" i="1"/>
  <c r="AD32" i="1"/>
  <c r="AD36" i="1"/>
  <c r="AD35" i="1"/>
  <c r="N41" i="20" l="1"/>
  <c r="I41" i="20"/>
  <c r="G41" i="20"/>
  <c r="F41" i="20"/>
  <c r="E41" i="20"/>
  <c r="D41" i="20"/>
  <c r="C41" i="20"/>
  <c r="B41" i="20"/>
  <c r="A41" i="20"/>
  <c r="N36" i="20"/>
  <c r="G36" i="20"/>
  <c r="F36" i="20"/>
  <c r="E36" i="20"/>
  <c r="D36" i="20"/>
  <c r="C36" i="20"/>
  <c r="B36" i="20"/>
  <c r="A36" i="20"/>
  <c r="N31" i="20"/>
  <c r="K31" i="20"/>
  <c r="J31" i="20"/>
  <c r="I31" i="20"/>
  <c r="H31" i="20"/>
  <c r="G31" i="20"/>
  <c r="F31" i="20"/>
  <c r="E31" i="20"/>
  <c r="D31" i="20"/>
  <c r="C31" i="20"/>
  <c r="B31" i="20"/>
  <c r="A31" i="20"/>
  <c r="N26" i="20"/>
  <c r="K26" i="20"/>
  <c r="H26" i="20"/>
  <c r="G26" i="20"/>
  <c r="F26" i="20"/>
  <c r="E26" i="20"/>
  <c r="D26" i="20"/>
  <c r="C26" i="20"/>
  <c r="B26" i="20"/>
  <c r="A26" i="20"/>
  <c r="N25" i="20"/>
  <c r="K25" i="20"/>
  <c r="J25" i="20"/>
  <c r="I25" i="20"/>
  <c r="H25" i="20"/>
  <c r="N20" i="20"/>
  <c r="M20" i="20"/>
  <c r="L20" i="20"/>
  <c r="K20" i="20"/>
  <c r="J20" i="20"/>
  <c r="I20" i="20"/>
  <c r="H20" i="20"/>
  <c r="G20" i="20"/>
  <c r="F20" i="20"/>
  <c r="E20" i="20"/>
  <c r="D20" i="20"/>
  <c r="C20" i="20"/>
  <c r="B20" i="20"/>
  <c r="A20" i="20"/>
  <c r="N15" i="20"/>
  <c r="M15" i="20"/>
  <c r="L15" i="20"/>
  <c r="K15" i="20"/>
  <c r="J15" i="20"/>
  <c r="I15" i="20"/>
  <c r="H15" i="20"/>
  <c r="G15" i="20"/>
  <c r="F15" i="20"/>
  <c r="E15" i="20"/>
  <c r="D15" i="20"/>
  <c r="C15" i="20"/>
  <c r="B15" i="20"/>
  <c r="A15" i="20"/>
  <c r="N10" i="20"/>
  <c r="M10" i="20"/>
  <c r="L10" i="20"/>
  <c r="K10" i="20"/>
  <c r="J10" i="20"/>
  <c r="I10" i="20"/>
  <c r="H10" i="20"/>
  <c r="G10" i="20"/>
  <c r="F10" i="20"/>
  <c r="E10" i="20"/>
  <c r="D10" i="20"/>
  <c r="C10" i="20"/>
  <c r="B10" i="20"/>
  <c r="A10" i="20"/>
  <c r="N41" i="19"/>
  <c r="I41" i="19"/>
  <c r="G41" i="19"/>
  <c r="F41" i="19"/>
  <c r="E41" i="19"/>
  <c r="D41" i="19"/>
  <c r="C41" i="19"/>
  <c r="B41" i="19"/>
  <c r="A41" i="19"/>
  <c r="N36" i="19"/>
  <c r="G36" i="19"/>
  <c r="F36" i="19"/>
  <c r="E36" i="19"/>
  <c r="D36" i="19"/>
  <c r="C36" i="19"/>
  <c r="B36" i="19"/>
  <c r="A36" i="19"/>
  <c r="N31" i="19"/>
  <c r="K31" i="19"/>
  <c r="J31" i="19"/>
  <c r="I31" i="19"/>
  <c r="H31" i="19"/>
  <c r="G31" i="19"/>
  <c r="F31" i="19"/>
  <c r="E31" i="19"/>
  <c r="D31" i="19"/>
  <c r="C31" i="19"/>
  <c r="B31" i="19"/>
  <c r="A31" i="19"/>
  <c r="N26" i="19"/>
  <c r="K26" i="19"/>
  <c r="H26" i="19"/>
  <c r="G26" i="19"/>
  <c r="F26" i="19"/>
  <c r="E26" i="19"/>
  <c r="D26" i="19"/>
  <c r="C26" i="19"/>
  <c r="B26" i="19"/>
  <c r="A26" i="19"/>
  <c r="N25" i="19"/>
  <c r="K25" i="19"/>
  <c r="J25" i="19"/>
  <c r="I25" i="19"/>
  <c r="H25" i="19"/>
  <c r="N20" i="19"/>
  <c r="M20" i="19"/>
  <c r="L20" i="19"/>
  <c r="K20" i="19"/>
  <c r="J20" i="19"/>
  <c r="I20" i="19"/>
  <c r="H20" i="19"/>
  <c r="G20" i="19"/>
  <c r="F20" i="19"/>
  <c r="E20" i="19"/>
  <c r="D20" i="19"/>
  <c r="C20" i="19"/>
  <c r="B20" i="19"/>
  <c r="A20" i="19"/>
  <c r="N15" i="19"/>
  <c r="M15" i="19"/>
  <c r="L15" i="19"/>
  <c r="K15" i="19"/>
  <c r="J15" i="19"/>
  <c r="I15" i="19"/>
  <c r="H15" i="19"/>
  <c r="G15" i="19"/>
  <c r="F15" i="19"/>
  <c r="E15" i="19"/>
  <c r="D15" i="19"/>
  <c r="C15" i="19"/>
  <c r="B15" i="19"/>
  <c r="A15" i="19"/>
  <c r="N10" i="19"/>
  <c r="M10" i="19"/>
  <c r="L10" i="19"/>
  <c r="K10" i="19"/>
  <c r="J10" i="19"/>
  <c r="I10" i="19"/>
  <c r="H10" i="19"/>
  <c r="G10" i="19"/>
  <c r="F10" i="19"/>
  <c r="E10" i="19"/>
  <c r="D10" i="19"/>
  <c r="C10" i="19"/>
  <c r="B10" i="19"/>
  <c r="A10" i="19"/>
  <c r="N25" i="17"/>
  <c r="K25" i="17"/>
  <c r="J25" i="17"/>
  <c r="I25" i="17"/>
  <c r="H25" i="17"/>
  <c r="K25" i="18"/>
  <c r="J25" i="18"/>
  <c r="I25" i="18"/>
  <c r="M20" i="18"/>
  <c r="L20" i="18"/>
  <c r="K20" i="18"/>
  <c r="J20" i="18"/>
  <c r="I20" i="18"/>
  <c r="K26" i="18"/>
  <c r="H25" i="18"/>
  <c r="H20" i="18"/>
  <c r="N41" i="17"/>
  <c r="I41" i="17"/>
  <c r="G41" i="17"/>
  <c r="F41" i="17"/>
  <c r="E41" i="17"/>
  <c r="D41" i="17"/>
  <c r="C41" i="17"/>
  <c r="B41" i="17"/>
  <c r="A41" i="17"/>
  <c r="N36" i="17"/>
  <c r="G36" i="17"/>
  <c r="F36" i="17"/>
  <c r="E36" i="17"/>
  <c r="D36" i="17"/>
  <c r="C36" i="17"/>
  <c r="B36" i="17"/>
  <c r="A36" i="17"/>
  <c r="N31" i="17"/>
  <c r="K31" i="17"/>
  <c r="J31" i="17"/>
  <c r="I31" i="17"/>
  <c r="H31" i="17"/>
  <c r="G31" i="17"/>
  <c r="F31" i="17"/>
  <c r="E31" i="17"/>
  <c r="D31" i="17"/>
  <c r="C31" i="17"/>
  <c r="B31" i="17"/>
  <c r="A31" i="17"/>
  <c r="N26" i="17"/>
  <c r="K26" i="17"/>
  <c r="H26" i="17"/>
  <c r="G26" i="17"/>
  <c r="F26" i="17"/>
  <c r="E26" i="17"/>
  <c r="D26" i="17"/>
  <c r="C26" i="17"/>
  <c r="B26" i="17"/>
  <c r="A26" i="17"/>
  <c r="N20" i="17"/>
  <c r="M20" i="17"/>
  <c r="L20" i="17"/>
  <c r="K20" i="17"/>
  <c r="J20" i="17"/>
  <c r="I20" i="17"/>
  <c r="H20" i="17"/>
  <c r="G20" i="17"/>
  <c r="F20" i="17"/>
  <c r="E20" i="17"/>
  <c r="D20" i="17"/>
  <c r="C20" i="17"/>
  <c r="B20" i="17"/>
  <c r="A20" i="17"/>
  <c r="N15" i="17"/>
  <c r="M15" i="17"/>
  <c r="L15" i="17"/>
  <c r="K15" i="17"/>
  <c r="J15" i="17"/>
  <c r="I15" i="17"/>
  <c r="H15" i="17"/>
  <c r="G15" i="17"/>
  <c r="F15" i="17"/>
  <c r="E15" i="17"/>
  <c r="D15" i="17"/>
  <c r="C15" i="17"/>
  <c r="B15" i="17"/>
  <c r="A15" i="17"/>
  <c r="N10" i="17"/>
  <c r="M10" i="17"/>
  <c r="L10" i="17"/>
  <c r="K10" i="17"/>
  <c r="J10" i="17"/>
  <c r="I10" i="17"/>
  <c r="H10" i="17"/>
  <c r="G10" i="17"/>
  <c r="F10" i="17"/>
  <c r="E10" i="17"/>
  <c r="D10" i="17"/>
  <c r="C10" i="17"/>
  <c r="B10" i="17"/>
  <c r="A10" i="17"/>
  <c r="N25" i="18"/>
  <c r="N20" i="18"/>
  <c r="N41" i="18"/>
  <c r="G41" i="18"/>
  <c r="F41" i="18"/>
  <c r="E41" i="18"/>
  <c r="D41" i="18"/>
  <c r="C41" i="18"/>
  <c r="B41" i="18"/>
  <c r="A41" i="18"/>
  <c r="A36" i="18"/>
  <c r="B36" i="18"/>
  <c r="C36" i="18"/>
  <c r="D36" i="18"/>
  <c r="E36" i="18"/>
  <c r="F36" i="18"/>
  <c r="G36" i="18"/>
  <c r="N36" i="18"/>
  <c r="N31" i="18"/>
  <c r="B31" i="18"/>
  <c r="C31" i="18"/>
  <c r="D31" i="18"/>
  <c r="E31" i="18"/>
  <c r="F31" i="18"/>
  <c r="G31" i="18"/>
  <c r="A31" i="18"/>
  <c r="T36" i="1" l="1"/>
  <c r="Q36" i="1"/>
  <c r="T35" i="1"/>
  <c r="Q35" i="1"/>
  <c r="T34" i="1"/>
  <c r="Q34" i="1"/>
  <c r="T33" i="1"/>
  <c r="Q33" i="1"/>
  <c r="T32" i="1"/>
  <c r="Q32" i="1"/>
  <c r="M32" i="1"/>
  <c r="L32" i="1"/>
  <c r="I41" i="18" s="1"/>
  <c r="J32" i="1"/>
  <c r="I32" i="1"/>
  <c r="T31" i="1"/>
  <c r="Q31" i="1"/>
  <c r="T30" i="1"/>
  <c r="Q30" i="1"/>
  <c r="T29" i="1"/>
  <c r="Q29" i="1"/>
  <c r="T28" i="1"/>
  <c r="Q28" i="1"/>
  <c r="T27" i="1"/>
  <c r="Q27" i="1"/>
  <c r="M27" i="1"/>
  <c r="L27" i="1"/>
  <c r="J27" i="1"/>
  <c r="I27" i="1"/>
  <c r="T26" i="1"/>
  <c r="Q26" i="1"/>
  <c r="T25" i="1"/>
  <c r="Q25" i="1"/>
  <c r="T24" i="1"/>
  <c r="Q24" i="1"/>
  <c r="T23" i="1"/>
  <c r="Q23" i="1"/>
  <c r="T22" i="1"/>
  <c r="Q22" i="1"/>
  <c r="M22" i="1"/>
  <c r="L22" i="1"/>
  <c r="I31" i="18" s="1"/>
  <c r="J22" i="1"/>
  <c r="I22" i="1"/>
  <c r="H41" i="18" l="1"/>
  <c r="H41" i="20"/>
  <c r="H41" i="17"/>
  <c r="H41" i="19"/>
  <c r="H36" i="18"/>
  <c r="H36" i="20"/>
  <c r="H36" i="19"/>
  <c r="H36" i="17"/>
  <c r="I36" i="18"/>
  <c r="I36" i="17"/>
  <c r="I36" i="19"/>
  <c r="I36" i="20"/>
  <c r="N22" i="1"/>
  <c r="J31" i="18" s="1"/>
  <c r="H31" i="18"/>
  <c r="Z22" i="1"/>
  <c r="Z25" i="1"/>
  <c r="Y25" i="1" s="1"/>
  <c r="Z24" i="1"/>
  <c r="Y24" i="1" s="1"/>
  <c r="Z26" i="1"/>
  <c r="Y26" i="1" s="1"/>
  <c r="Z28" i="1"/>
  <c r="Y28" i="1" s="1"/>
  <c r="Z33" i="1"/>
  <c r="Y33" i="1" s="1"/>
  <c r="Z34" i="1"/>
  <c r="Y34" i="1" s="1"/>
  <c r="N27" i="1"/>
  <c r="N32" i="1"/>
  <c r="Z32" i="1"/>
  <c r="Z36" i="1"/>
  <c r="Y36" i="1" s="1"/>
  <c r="Z35" i="1"/>
  <c r="Y35" i="1" s="1"/>
  <c r="Z29" i="1"/>
  <c r="Y29" i="1" s="1"/>
  <c r="Z31" i="1"/>
  <c r="Y31" i="1" s="1"/>
  <c r="Z30" i="1"/>
  <c r="Y30" i="1" s="1"/>
  <c r="Z27" i="1"/>
  <c r="Y22" i="1"/>
  <c r="Z23" i="1"/>
  <c r="Y23" i="1" s="1"/>
  <c r="T16" i="1"/>
  <c r="Q16" i="1"/>
  <c r="M16" i="1"/>
  <c r="L16" i="1"/>
  <c r="J16" i="1"/>
  <c r="I16" i="1"/>
  <c r="Q14" i="1"/>
  <c r="J10" i="1"/>
  <c r="M17" i="1"/>
  <c r="L17" i="1"/>
  <c r="M15" i="1"/>
  <c r="L15" i="1"/>
  <c r="M14" i="1"/>
  <c r="L14" i="1"/>
  <c r="M10" i="1"/>
  <c r="L10" i="1"/>
  <c r="J41" i="18" l="1"/>
  <c r="J41" i="20"/>
  <c r="J41" i="19"/>
  <c r="J41" i="17"/>
  <c r="J36" i="18"/>
  <c r="J36" i="17"/>
  <c r="J36" i="19"/>
  <c r="J36" i="20"/>
  <c r="I26" i="20"/>
  <c r="I26" i="19"/>
  <c r="I26" i="18"/>
  <c r="I26" i="17"/>
  <c r="AC22" i="1"/>
  <c r="AC23" i="1"/>
  <c r="AC24" i="1"/>
  <c r="AC26" i="1"/>
  <c r="AC28" i="1"/>
  <c r="AC29" i="1"/>
  <c r="AC30" i="1"/>
  <c r="AC31" i="1"/>
  <c r="AC33" i="1"/>
  <c r="AC34" i="1"/>
  <c r="AC35" i="1"/>
  <c r="AC36" i="1"/>
  <c r="AC32" i="1"/>
  <c r="AC25" i="1"/>
  <c r="AB32" i="1"/>
  <c r="AA32" i="1" s="1"/>
  <c r="Y32" i="1"/>
  <c r="AB27" i="1"/>
  <c r="AA27" i="1" s="1"/>
  <c r="Y27" i="1"/>
  <c r="AC27" i="1"/>
  <c r="AB22" i="1"/>
  <c r="AA22" i="1" s="1"/>
  <c r="K31" i="18" s="1"/>
  <c r="Z16" i="1"/>
  <c r="Y16" i="1" s="1"/>
  <c r="N16" i="1"/>
  <c r="B26" i="18"/>
  <c r="B20" i="18"/>
  <c r="B15" i="18"/>
  <c r="B10" i="18"/>
  <c r="D6" i="20"/>
  <c r="D5" i="20"/>
  <c r="D4" i="20"/>
  <c r="D6" i="19"/>
  <c r="D5" i="19"/>
  <c r="D4" i="19"/>
  <c r="N26" i="18"/>
  <c r="G26" i="18"/>
  <c r="F26" i="18"/>
  <c r="E26" i="18"/>
  <c r="D26" i="18"/>
  <c r="C26" i="18"/>
  <c r="A26" i="18"/>
  <c r="G20" i="18"/>
  <c r="F20" i="18"/>
  <c r="E20" i="18"/>
  <c r="D20" i="18"/>
  <c r="C20" i="18"/>
  <c r="A20" i="18"/>
  <c r="N15" i="18"/>
  <c r="G15" i="18"/>
  <c r="F15" i="18"/>
  <c r="E15" i="18"/>
  <c r="D15" i="18"/>
  <c r="C15" i="18"/>
  <c r="A15" i="18"/>
  <c r="N10" i="18"/>
  <c r="G10" i="18"/>
  <c r="F10" i="18"/>
  <c r="E10" i="18"/>
  <c r="D10" i="18"/>
  <c r="C10" i="18"/>
  <c r="A10" i="18"/>
  <c r="D6" i="18"/>
  <c r="D5" i="18"/>
  <c r="D4" i="18"/>
  <c r="AF27" i="1" l="1"/>
  <c r="AE27" i="1" s="1"/>
  <c r="L36" i="18" s="1"/>
  <c r="AF22" i="1"/>
  <c r="AE22" i="1" s="1"/>
  <c r="AG22" i="1" s="1"/>
  <c r="AF32" i="1"/>
  <c r="AE32" i="1" s="1"/>
  <c r="L41" i="19" s="1"/>
  <c r="K36" i="18"/>
  <c r="K36" i="20"/>
  <c r="K36" i="19"/>
  <c r="K36" i="17"/>
  <c r="K41" i="20"/>
  <c r="K41" i="19"/>
  <c r="K41" i="17"/>
  <c r="K41" i="18"/>
  <c r="AB16" i="1"/>
  <c r="AA16" i="1" s="1"/>
  <c r="AC16" i="1"/>
  <c r="AF16" i="1"/>
  <c r="AE16" i="1" s="1"/>
  <c r="I15" i="18"/>
  <c r="D6" i="17"/>
  <c r="D5" i="17"/>
  <c r="D4" i="17"/>
  <c r="L36" i="17" l="1"/>
  <c r="L36" i="19"/>
  <c r="L36" i="20"/>
  <c r="AG27" i="1"/>
  <c r="M36" i="18" s="1"/>
  <c r="L25" i="18"/>
  <c r="L25" i="20"/>
  <c r="L25" i="19"/>
  <c r="L25" i="17"/>
  <c r="L41" i="20"/>
  <c r="L41" i="18"/>
  <c r="AG32" i="1"/>
  <c r="M41" i="18" s="1"/>
  <c r="L41" i="17"/>
  <c r="M31" i="18"/>
  <c r="M31" i="19"/>
  <c r="M31" i="17"/>
  <c r="M31" i="20"/>
  <c r="L31" i="18"/>
  <c r="L31" i="20"/>
  <c r="L31" i="19"/>
  <c r="L31" i="17"/>
  <c r="AG16" i="1"/>
  <c r="M36" i="17" l="1"/>
  <c r="M36" i="19"/>
  <c r="M36" i="20"/>
  <c r="M25" i="18"/>
  <c r="M25" i="20"/>
  <c r="M25" i="19"/>
  <c r="M25" i="17"/>
  <c r="M41" i="17"/>
  <c r="M41" i="19"/>
  <c r="M41" i="20"/>
  <c r="I10" i="18"/>
  <c r="T21" i="1" l="1"/>
  <c r="Q21" i="1"/>
  <c r="T20" i="1"/>
  <c r="Q20" i="1"/>
  <c r="T19" i="1"/>
  <c r="Q19" i="1"/>
  <c r="T18" i="1"/>
  <c r="Q18" i="1"/>
  <c r="T17" i="1"/>
  <c r="Q17" i="1"/>
  <c r="J17" i="1"/>
  <c r="I17" i="1"/>
  <c r="X30" i="1" l="1"/>
  <c r="X22" i="1"/>
  <c r="X23" i="1"/>
  <c r="X24" i="1"/>
  <c r="X25" i="1"/>
  <c r="X27" i="1"/>
  <c r="X32" i="1"/>
  <c r="X35" i="1"/>
  <c r="X33" i="1"/>
  <c r="X34" i="1"/>
  <c r="X36" i="1"/>
  <c r="X29" i="1"/>
  <c r="X26" i="1"/>
  <c r="X28" i="1"/>
  <c r="X31" i="1"/>
  <c r="X19" i="1"/>
  <c r="Z21" i="1"/>
  <c r="Y21" i="1" s="1"/>
  <c r="X20" i="1"/>
  <c r="H26" i="18"/>
  <c r="X18" i="1"/>
  <c r="X17" i="1"/>
  <c r="X21" i="1"/>
  <c r="AD18" i="1"/>
  <c r="AC18" i="1" s="1"/>
  <c r="AD20" i="1"/>
  <c r="AC20" i="1" s="1"/>
  <c r="AD19" i="1"/>
  <c r="AD21" i="1"/>
  <c r="AC21" i="1" s="1"/>
  <c r="AD17" i="1"/>
  <c r="AC17" i="1" s="1"/>
  <c r="Z19" i="1"/>
  <c r="Y19" i="1" s="1"/>
  <c r="Z17" i="1"/>
  <c r="Y17" i="1" s="1"/>
  <c r="N17" i="1"/>
  <c r="Z20" i="1"/>
  <c r="Y20" i="1" s="1"/>
  <c r="Z18" i="1"/>
  <c r="Y18" i="1" s="1"/>
  <c r="J26" i="18" l="1"/>
  <c r="J26" i="20"/>
  <c r="J26" i="19"/>
  <c r="J26" i="17"/>
  <c r="AF17" i="1"/>
  <c r="AE17" i="1" s="1"/>
  <c r="AC19" i="1"/>
  <c r="AB17" i="1"/>
  <c r="AA17" i="1" s="1"/>
  <c r="L26" i="20" l="1"/>
  <c r="L26" i="18"/>
  <c r="L26" i="19"/>
  <c r="L26" i="17"/>
  <c r="AG17" i="1"/>
  <c r="M26" i="20" l="1"/>
  <c r="M26" i="18"/>
  <c r="M26" i="19"/>
  <c r="M26" i="17"/>
  <c r="T15" i="1"/>
  <c r="Q15" i="1"/>
  <c r="J15" i="1"/>
  <c r="X16" i="1" s="1"/>
  <c r="I15" i="1"/>
  <c r="T14" i="1"/>
  <c r="J14" i="1"/>
  <c r="I14" i="1"/>
  <c r="H15" i="18" l="1"/>
  <c r="X15" i="1"/>
  <c r="Z14" i="1"/>
  <c r="Y14" i="1" s="1"/>
  <c r="X14" i="1"/>
  <c r="N14" i="1"/>
  <c r="AD14" i="1"/>
  <c r="AD15" i="1"/>
  <c r="N15" i="1"/>
  <c r="Z15" i="1"/>
  <c r="Y15" i="1" s="1"/>
  <c r="J15" i="18" l="1"/>
  <c r="AB15" i="1"/>
  <c r="AA15" i="1" s="1"/>
  <c r="AB14" i="1"/>
  <c r="AA14" i="1" s="1"/>
  <c r="K15" i="18" l="1"/>
  <c r="AD12" i="1" l="1"/>
  <c r="AC12" i="1" s="1"/>
  <c r="AD13" i="1"/>
  <c r="AC13" i="1" s="1"/>
  <c r="T10" i="1"/>
  <c r="AF15" i="1" l="1"/>
  <c r="AE15" i="1" s="1"/>
  <c r="AC15" i="1"/>
  <c r="AF14" i="1"/>
  <c r="AE14" i="1" s="1"/>
  <c r="AC14" i="1"/>
  <c r="AD11" i="1"/>
  <c r="Q10" i="1"/>
  <c r="AD10" i="1" s="1"/>
  <c r="X10" i="1" l="1"/>
  <c r="AG14" i="1"/>
  <c r="L15" i="18"/>
  <c r="AG15" i="1"/>
  <c r="AC11" i="1"/>
  <c r="Z11" i="1"/>
  <c r="Z10" i="1"/>
  <c r="Y10" i="1" s="1"/>
  <c r="Z12" i="1"/>
  <c r="Z13" i="1"/>
  <c r="X13" i="1"/>
  <c r="X12" i="1"/>
  <c r="AC10" i="1"/>
  <c r="X11" i="1"/>
  <c r="I10" i="1"/>
  <c r="N10" i="1" l="1"/>
  <c r="J10" i="18" s="1"/>
  <c r="H10" i="18"/>
  <c r="M15" i="18"/>
  <c r="AF10" i="1"/>
  <c r="AE10" i="1" s="1"/>
  <c r="Y13" i="1"/>
  <c r="Y12" i="1"/>
  <c r="Y11" i="1"/>
  <c r="AB10" i="1"/>
  <c r="AA10" i="1" s="1"/>
  <c r="B249" i="6" a="1"/>
  <c r="B249" i="6" s="1"/>
  <c r="G238" i="6" s="1"/>
  <c r="K10" i="18" l="1"/>
  <c r="L10" i="18"/>
  <c r="AG10" i="1"/>
  <c r="M10" i="18"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<sst xmlns="http://schemas.openxmlformats.org/spreadsheetml/2006/main" count="2896" uniqueCount="621">
  <si>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</si>
  <si>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</si>
  <si>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</si>
  <si>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</si>
  <si>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</si>
  <si>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Estrategicos</t>
  </si>
  <si>
    <t>COMUNICACIÓN INSTITUCIONAL</t>
  </si>
  <si>
    <t>CONSEJO SUPERIOR DE LA JUDICATURA</t>
  </si>
  <si>
    <t>X</t>
  </si>
  <si>
    <t>DIRECCIÓN SECCIONAL DE ADMINISTRACIÓN JUDICIAL</t>
  </si>
  <si>
    <t>DESPACHO JUDICIAL CERTIFICADO</t>
  </si>
  <si>
    <t>FECHA</t>
  </si>
  <si>
    <t>Consejo Superior de la Judicatura</t>
  </si>
  <si>
    <t>Análisis de Contexto</t>
  </si>
  <si>
    <t>DEPENDENCIA:</t>
  </si>
  <si>
    <t>CONSEJO SECCIONAL DE LA JUDICATURA DEL CESAR</t>
  </si>
  <si>
    <t>PROCESO:</t>
  </si>
  <si>
    <t>GESTION DE LA FORMACION JUDICIAL</t>
  </si>
  <si>
    <t>CONSEJO SECCIONAL/ DIRECCIÓN SECCIONAL DE ADMINISTRACIÓN JUDICIAL</t>
  </si>
  <si>
    <t xml:space="preserve">
Consejo Seccional de la Judicatura del Cesar</t>
  </si>
  <si>
    <t xml:space="preserve">OBJETIVO DEL PROCESO: </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</si>
  <si>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</si>
  <si>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</si>
  <si>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</si>
  <si>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</si>
  <si>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</si>
  <si>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</si>
  <si>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</si>
  <si>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</si>
  <si>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Modificación de la normatividad vigente</t>
  </si>
  <si>
    <t>Reconocimiento a nivel Nacional como una Seccional comprometida e innovadora, que hace parte de los pilotos de implementación de modelos de gestión.</t>
  </si>
  <si>
    <t xml:space="preserve">Falta de visibilidad institucional, en relación con la gestión y disponibilidad de la información generada por la Seccional </t>
  </si>
  <si>
    <t>Optimizar las actividades, de conformidad con las políticas públicas fijadas con ocasión de la emergencia sanitaria Covid-19, entre otras.</t>
  </si>
  <si>
    <t>Decisiones judiciales politizadas</t>
  </si>
  <si>
    <t>Alianzas estrategicas para el mejoramiento del SIGCMA</t>
  </si>
  <si>
    <t>Reestructuración de la Rama Judicial por el Gobierno Nacional</t>
  </si>
  <si>
    <t>Implementación de buenas practicas a fin de  agilizar las actividades acorde a los nuevos cambios normativos.</t>
  </si>
  <si>
    <t>Lesgislación y Normatividad que modifique o afecte la prestación del servicio administrativo de la Rama Judicial</t>
  </si>
  <si>
    <t> </t>
  </si>
  <si>
    <t>Económicos y Financieros</t>
  </si>
  <si>
    <t xml:space="preserve">Asignación insuficiente de recursos por parte del Ministerio de Hacienda para gastos de funcionamiento </t>
  </si>
  <si>
    <t>Suficiencia de proveedores inscritos en la plataforma de Colombia Compra Eficiente, para suplir las necesidades de adquisición de bienes y servicios.</t>
  </si>
  <si>
    <t>Afectacion en la economia incrementa la criminalidad generado por el desempleo ocasionando una mayor demanda y congestión judicial</t>
  </si>
  <si>
    <t>Planeación a partir de las necesidades reales.</t>
  </si>
  <si>
    <t>Políticas de austeridad de recursos para elementos de papeleria y oficina frente a la necesidad real.</t>
  </si>
  <si>
    <t>Sociales  y culturales</t>
  </si>
  <si>
    <t>Desconocimiento de las funciones de la entidad  por parte de los usuarios externos de la Rama Judicial.</t>
  </si>
  <si>
    <t>Generar alianzas estratégicas con medios de comunicación regional para ampliar el alcance de la información génerada por la seccional.</t>
  </si>
  <si>
    <t>Paros/movilizaciones  que Afectan el orden público generando la imposibilidad de ingresar a las sedes ocasionando una mayor demanda judicial y congestión Adiministrativa.</t>
  </si>
  <si>
    <t xml:space="preserve"> Alianzas estratégicas ofertadas por el sector académico </t>
  </si>
  <si>
    <t xml:space="preserve">Tecnológicos </t>
  </si>
  <si>
    <t xml:space="preserve">Inconsistencias del Sistema EKOGUI respecto al pasivo litigioso (Agencia Nacional de Defensa Judicial del Estado) </t>
  </si>
  <si>
    <t xml:space="preserve">Implementación de modelos de atención al usuario, a traves de medios o herramientas virtuales </t>
  </si>
  <si>
    <t>Accesos de personas o grupos malintencionados y ataques cibernéticos</t>
  </si>
  <si>
    <t>Ciclos de capacitación en el uso de las TIC</t>
  </si>
  <si>
    <t xml:space="preserve">Virus que afecten el funcionamiento de los equipos </t>
  </si>
  <si>
    <t>Guías para la publicación de contenidos, recepción de tutelas y habeas corpus, firma electrónica a través de canales electrónicos  y en el Portal WEB de la Rama Judicial</t>
  </si>
  <si>
    <t xml:space="preserve">Fallas en los canales de internet por parte del proveedor del servicio </t>
  </si>
  <si>
    <t>Autorización de pagos de depósitos judiciales - Portal WEB Banco Agrario</t>
  </si>
  <si>
    <t>Fallas en las plataformas externas para la gestión de los procesos (LifeSize, CICERO, Banco Agrario, SICOF, SIIF, Colombia Compra Eficiente, Ofice 365)</t>
  </si>
  <si>
    <t>Falta de conectividad o conectividad deficiente. No utilizacion en forma debida por  las partes interesadas externas de los canales dispuestos para la recepción de la información.</t>
  </si>
  <si>
    <t>Legales y reglamentarios</t>
  </si>
  <si>
    <t xml:space="preserve">Desconocimiento de la normatividad vigente aplicable </t>
  </si>
  <si>
    <t xml:space="preserve">Actualización de las normas técnicas de la ISO </t>
  </si>
  <si>
    <t>Plan de Normalización - Levantar  la suspensión de los términos judiciales en condiciones de protección de la salud de servidores judiciales, abogados y usuarios de la Rama Judicial.</t>
  </si>
  <si>
    <t>Ambientales</t>
  </si>
  <si>
    <t>No contemplar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</si>
  <si>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</si>
  <si>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</si>
  <si>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</si>
  <si>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</si>
  <si>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</si>
  <si>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Otros</t>
  </si>
  <si>
    <t xml:space="preserve">Emergencia sanitaria Covid-19 </t>
  </si>
  <si>
    <t xml:space="preserve"> Protocolos de bioseguridad acceso a sedes de servidores judiciales, contratistas prestación de servicios y judicantes y para el manejo de documentos físicos.</t>
  </si>
  <si>
    <t xml:space="preserve">Intereses de personas externas que generen corrupción </t>
  </si>
  <si>
    <t xml:space="preserve">Falla en la prestación de los servicios públicos de agua, energía eléctrica, telefonía </t>
  </si>
  <si>
    <t>Dificultad de desplazamiento a los Despachos Judiciales por distancias geográficas y accesibilidad a los municipios.</t>
  </si>
  <si>
    <t xml:space="preserve">CONTEXTO INTERNO </t>
  </si>
  <si>
    <t xml:space="preserve">DEBILIDADES (Factores) </t>
  </si>
  <si>
    <t xml:space="preserve">FORTALEZAS (Factores) </t>
  </si>
  <si>
    <t>Estratégicos (direccionamiento estratégico, planeación institucional, liderazgo, trabajo en equipo)</t>
  </si>
  <si>
    <t>No articulación del PND y Plan Sectorial con la planeación estratégica del proceso.</t>
  </si>
  <si>
    <t>Existencia del Plan Estratégico de Transformación Digital de la Rama Judicial.</t>
  </si>
  <si>
    <t>Asignacion del Coordinador del SIGCMA, con mutiples funciones.</t>
  </si>
  <si>
    <t>Existencia de un Plan Sectorial de Desarrollo que fija objetivos y metas para el direccionamiento estratégico de la entidad y para cada uno de los procesos del SIGCMA.</t>
  </si>
  <si>
    <t>Falta de tiempo para asistir a las capacitaciones y actualizaciones en las herramientas del SIGCMA</t>
  </si>
  <si>
    <t xml:space="preserve">Reconocimiento como una Seccional comprometida e innovadora, que hace parte de los pilotos de implementación de modelos de gestión </t>
  </si>
  <si>
    <t>debilidad de análisis cualitativo de los indicadores que refieren los resultados  cuantitativos de las encuestas de satisfacción al usuario, como insumo para determinar las acciones de mejora.</t>
  </si>
  <si>
    <t>Presentación oficial de la rendición de cuentas para visibilizar el trabajo desarrollado a través de herramientas tecnológicas</t>
  </si>
  <si>
    <t xml:space="preserve">plan de formacion </t>
  </si>
  <si>
    <t>Conocimiento de los instrumentos de planeación, su articulación y despliegue en todas las seccionales de la Rama Judicial, a nivel central y  a nivel seccional.</t>
  </si>
  <si>
    <t xml:space="preserve"> Planeación y organización de actividades con alternancia en la presencialidad en las sedes y con atención excepcional al público.</t>
  </si>
  <si>
    <t>Herramientas de medición de satisfacción el cliente - Encuestas para medir cuantitativamente  los  niveles de satisfacción al usuario, estableciendo metas que respondan a las necesidades y expectativas de los usuarios internos y externos.</t>
  </si>
  <si>
    <t xml:space="preserve">Existencia de alianzas estratégicas (Dirección Territorial de Salud, personerías, defensorías, instituciones educativas) que  permiten mejorar el acceso de los usuarios al servicio de administración de justicia </t>
  </si>
  <si>
    <t>Recursos financieros (presupuesto de funcionamiento, recursos de inversión</t>
  </si>
  <si>
    <t>Diferencia entre los recursos solicitados al Nivel Central y los asignados para cubrir las necesidades del distrito judicial y administrativo.</t>
  </si>
  <si>
    <t>Insuficiencia de los recursos destinados para proveer los cargos en la cantidad necesaria que  asuman  las funciones administrativas, y permitan la dedicación de las actividades judiciales .</t>
  </si>
  <si>
    <t>Personal (competencia del personal, disponibilidad, suficiencia, seguridad y salud ocupacional.)</t>
  </si>
  <si>
    <t xml:space="preserve">Falta de personal calificado y cualificado para sintetizar temas de interes público </t>
  </si>
  <si>
    <t xml:space="preserve">Servidores judiciales del distrito adscritos a la red de formadores judiciales </t>
  </si>
  <si>
    <t xml:space="preserve">Desactualización del manual específico de funciones y competencias laborales para el personal en la Dirección  Seccional y el Consejo Seccional </t>
  </si>
  <si>
    <t xml:space="preserve">Existencia de programas de bienestar social que garantizan el desarrollo integral de los servidores Judiciales </t>
  </si>
  <si>
    <t>Insuficiencia en la planta de personal en Consejo Seccional y Dirección Ejecutiva Seccional para ejecutar las diferentes actividades administrativas</t>
  </si>
  <si>
    <t xml:space="preserve">Se cuenta con servidores judiciales con amplio conocimiento y experiencia en las labores que realizan, lo cual garantiza la calidad del servicio </t>
  </si>
  <si>
    <t xml:space="preserve">Falta de capacitación del personal en la Seccional para el manejo de las plataformas de Colombia Compra Eficiente </t>
  </si>
  <si>
    <t>Formación de servidores judiciales en modelos de gestión de calidad.</t>
  </si>
  <si>
    <t>1. El estado emocional del personal se puede ver afectado. - incremento de la carga laboral. El personal actual no es suficiente para la demanda. 2.que no se haga una distribucion equitativa de tareas, generando sobrecargas en unos empleados mas que en otros. 3. Que en esta epoca (pandemia) no se cuente con el compromiso de los empleados en cuanto al cumplimiento de horarios y el desarrollo de las labores en el tiempo señalado.</t>
  </si>
  <si>
    <t>Compromiso del personal del Consejo Seccional y la Dirección Ejecutiva Seccional frente a la ejecución de las actividades asignadas</t>
  </si>
  <si>
    <t>Capacitación de los servidores judiciales en el marco de la normativa vigente</t>
  </si>
  <si>
    <t>Proceso (capacidad, diseño, ejecución, proveedores, entradas, salidas, gestión del conocimiento)</t>
  </si>
  <si>
    <t xml:space="preserve">Falta de política y procedimiento de vinculación de personal en cuanto a tiempos de ingreso y requisitos a cumplir por el personal en el momento de contratación </t>
  </si>
  <si>
    <t xml:space="preserve">Se adoptó la metodología de las Compras Públicas Sostenibles, del Ministerio de Ambiente y Desarrollo Sostenible </t>
  </si>
  <si>
    <t xml:space="preserve">Falta fortalecer el esquema de inducción para el ingreso de servidores por primera vez a la Rama Judicial y de reinducción para servidores ya vinculados </t>
  </si>
  <si>
    <t xml:space="preserve">Cumplimiento de las metas de número de procesos mínimo con recaudo y de actualización de procesos en el GCC </t>
  </si>
  <si>
    <t xml:space="preserve"> Gestión del conocimiento generada por las experiencias de los servidores documentada en instructivos y guias</t>
  </si>
  <si>
    <t>Falta capacitación y conocimiento sobre el nuevo aplicativo de nómina.</t>
  </si>
  <si>
    <t xml:space="preserve">Micro-sitio de la Rama Judicial para la divulgación de la información generada por la Seccional </t>
  </si>
  <si>
    <t>Bajo nivel de cobertura de las herramientas de atención virtual en los municipios del Distrito</t>
  </si>
  <si>
    <t xml:space="preserve">Existencia de un aplicativo de prenomina por el cual se verifican de manera oportuna los pagos de nómina a realizar de manera mensual </t>
  </si>
  <si>
    <t>Inconsistencias del Sistema EKOGUI respecto al pasivo litigioso, que arroja informacion desactualizada.</t>
  </si>
  <si>
    <t>Potencializar el uso de herramientas de microsoft office para llevar a cabo las funciones a cargo del Consejo Seccional y la Dirección ejecutiva y Sensibilización del buen uso de la herramientas tecnológicas.</t>
  </si>
  <si>
    <t xml:space="preserve">Falta de aplicación de políticas de seguridad de la información Acuerdo PSAA14-10279 </t>
  </si>
  <si>
    <t>Creación de herramientas tecnológicas que garantizan la atención virtual de los usuarios en la Seccional</t>
  </si>
  <si>
    <t xml:space="preserve">Falta de herramientas para mejorar la eficiencia y eficacia de las labores desarrolladas en la dirección ejecutiva </t>
  </si>
  <si>
    <t xml:space="preserve">Orientación y acompañamiento en el manejo de la plataforma tecnológica RP1 Cloud y Lifesize cloud para el desarrollo de audiencias virtuales y trabajo en casa </t>
  </si>
  <si>
    <t xml:space="preserve">Capacidad insuficiente de la plataforma SIERJU para el reporte de estadistica que genera bloqueos al momento de registrar información </t>
  </si>
  <si>
    <t xml:space="preserve">Sistema de informacion, estado de los equipos, conexión de internet, acceso a documentos de forma virtual.SIGOBIUS.                                                                                               </t>
  </si>
  <si>
    <t xml:space="preserve">Fallas tecnológicas por mantenimiento o renovación de equipos servidores que interrumpan la prestación del servicio </t>
  </si>
  <si>
    <t>Se cuenta con un sistema de información (SICONSEC) para administrar y gestionar los procesos a cargo del Consejo Seccional.</t>
  </si>
  <si>
    <t xml:space="preserve">Documentación ( Actualización, coherencia, aplicabilidad) </t>
  </si>
  <si>
    <t>Debilidad en la  Aplicación de las Tablas de Retencion Documental.</t>
  </si>
  <si>
    <t>Infraestructura física ( suficiencia, comodidad)</t>
  </si>
  <si>
    <t>Inexistencia de sistemas de energia renovables en sedes propias del distrito Judicial.</t>
  </si>
  <si>
    <t>Las sedes propias cuentan con condiciones físico espaciales óptimas de funcionamiento para alcanzar el normal desarrollo de las actividades de la Dirección Ejecutiva y el Consejo Seccional.</t>
  </si>
  <si>
    <t>Falta de espacios fisicos suficientes para organizar los despachos y sedes judiciales.</t>
  </si>
  <si>
    <t>Falta de oferta de inmuebles apropiados que se ajusten a las necesidades de los despachos y sedes judiciales.</t>
  </si>
  <si>
    <t>Elementos de trabajo (papel, equipos)</t>
  </si>
  <si>
    <t xml:space="preserve">Adquisición de elementos de trabajo insuficientes de acuerdo con la asignación de recursos </t>
  </si>
  <si>
    <t>Equipos de computo y elementos de oficina adecuados para el trabajo en casa y/o en las sedes judiciales (asignacion de escaner, diademas, camaras y computadores nuevos</t>
  </si>
  <si>
    <t xml:space="preserve">Concientización frente al consumo de elementos de papeleria y oficina </t>
  </si>
  <si>
    <t>Cumplimiento de los indicadores de austeridad en el gasto.</t>
  </si>
  <si>
    <t>Comunicación Interna ( canales utilizados y su efectividad, flujo de la información necesaria para el desarrollo de las actividades)</t>
  </si>
  <si>
    <t>Bajo nivel de utilización de cuentas de correo electrónico personales.</t>
  </si>
  <si>
    <t xml:space="preserve">Plan Seccional de comunicación elaborado bajo los lineamientos plan de Comunicación del SIGCMA 2019-2022 </t>
  </si>
  <si>
    <t>Alta intermitencia en acceso al SIGOBIUS</t>
  </si>
  <si>
    <t>Nuevos canales y medios de comunicación para la prestación del servicio de administración de justicia (correos electrónicos, herramientas de Microsoft 365), que propenden por garantizar el acceso a la información de cualquier parte interesada.</t>
  </si>
  <si>
    <t xml:space="preserve">Protocolo para la respuesta de derechos de petición </t>
  </si>
  <si>
    <t xml:space="preserve">Divulgación oportuna de los eventos académicos a realizar por parte de la Escuela Judicial Rodrigo Lara Bonilla </t>
  </si>
  <si>
    <t>Optimización de canales o sistema de comunicación institucional, a partir de la implementación de estrategias efectivas de divulgación y el control de calidad de la misma (boletines, pantallas, correos electrónicos, entre otros).</t>
  </si>
  <si>
    <t>Debilidad en la aplicación de las políticas ambientales</t>
  </si>
  <si>
    <t xml:space="preserve">Compromiso de la Alta Dirección, para la implementación, mantenimiento y fortalecimiento del Sistema de Gestión Ambiental y del Plan de Gestión Ambiental de la Rama Judicial.
</t>
  </si>
  <si>
    <t>Disminución significativa en el consumo de servicios públicos de la sede.</t>
  </si>
  <si>
    <t>Disminución en el uso de papel, toners y demás elementos de oficina al implementar el uso de medios tecnológicos.</t>
  </si>
  <si>
    <t>Incremento en el consumo de servicios durante las actividades desarrollada durante el trabajo en casa</t>
  </si>
  <si>
    <t>Mayor accesibilidad a las acciónes de sensibilización y capacitaciones del Sistema de Gestión Ambiental</t>
  </si>
  <si>
    <t>Procesos de capacitación por medio diplomados tanto en la "Formación de Auditores en la Norma NTC ISO 14001:2015, como en la Norma Técnica de la Rama Judicial NTC 6256 :2018" por parte del  SIGCMA</t>
  </si>
  <si>
    <t xml:space="preserve">ESTRATEGIAS/ACCIONES </t>
  </si>
  <si>
    <t>ESTRATEGIA/ACCIÓN/ PROYECTO</t>
  </si>
  <si>
    <t xml:space="preserve">GESTIONA </t>
  </si>
  <si>
    <t xml:space="preserve">DOCUMENTADA EN </t>
  </si>
  <si>
    <t>A</t>
  </si>
  <si>
    <t>O</t>
  </si>
  <si>
    <t>D</t>
  </si>
  <si>
    <t>F</t>
  </si>
  <si>
    <t>Mejoramiento de canales de internet</t>
  </si>
  <si>
    <t>14,15,16</t>
  </si>
  <si>
    <t>Plan de Acción</t>
  </si>
  <si>
    <t>Adquirir equipos de computo suficientes para continuar con la renovación de la infraestructura informática</t>
  </si>
  <si>
    <t>Crear un protocolo a traves de una política para establecer las novedades de ingreso de personal</t>
  </si>
  <si>
    <t>Plan de acción</t>
  </si>
  <si>
    <t>Consolidar de manera anual el plan de necesidades de la seccional</t>
  </si>
  <si>
    <t xml:space="preserve">Actualizar el manual específico de funciones y competencias laborales para el personal de la Dirección Seccional y el Consejo Seccional </t>
  </si>
  <si>
    <t>Solicitar la revisión de plantas de personal del Consejo Seccional y la Dirección Ejecutiva Seccional para evaluar la suficiencia</t>
  </si>
  <si>
    <t>7,9,10</t>
  </si>
  <si>
    <t xml:space="preserve">Capacitar al personal de la Dirección Ejecutiva Seccional, involucrado en el proceso de adquisición de bienes y servicios en el manejo de las plataformas de Colombia Compra Eficiente </t>
  </si>
  <si>
    <t>Fortalecer la presentación de inducción y reinducción para servidores de la Rama Judicial</t>
  </si>
  <si>
    <t>Ampliar la cobertura de herramientas de atención virtual en los municipios del Distrito</t>
  </si>
  <si>
    <t>Plan de riesgos</t>
  </si>
  <si>
    <t>Promover la aplicación de las políticas de seguridad establecidas en el Acuerdo PSAA14-10279</t>
  </si>
  <si>
    <t>Implementar herramientas que permitan mejorar la eficiencia y eficacia de las labores desarrolladas en los distintos procesos a cargo de la DESAJ</t>
  </si>
  <si>
    <t xml:space="preserve">Crear proyecto para la divulgación y publicación de información relevante para los usuarios </t>
  </si>
  <si>
    <t>32,33,34</t>
  </si>
  <si>
    <t>estandarización de las estructuras de funcionamiento y de personal en las Direcciones Seccionales</t>
  </si>
  <si>
    <t xml:space="preserve">capacitación y conocimiento sobre el nuevo aplicativo de nómina </t>
  </si>
  <si>
    <t>cobertura herramientas de comunicación para la realización de eventos académicos virtuales (televisores, camaras)</t>
  </si>
  <si>
    <t xml:space="preserve">renovación de equipos servidores que interrumpan la prestación del servicio </t>
  </si>
  <si>
    <t>18 20</t>
  </si>
  <si>
    <t xml:space="preserve">actualización de tablas de retención documental </t>
  </si>
  <si>
    <t xml:space="preserve">Plan de riesgos </t>
  </si>
  <si>
    <t xml:space="preserve">Implementar sistemas de energia renovables en sedes propias del distrito Judicial de Manizales y Administrativo de Caldas </t>
  </si>
  <si>
    <t xml:space="preserve"> mejoramiento de la infraestructura</t>
  </si>
  <si>
    <t>Adquisición de elementos de trabajo suficientes de acuerdo con la asignación de recursos</t>
  </si>
  <si>
    <t>27,28,29</t>
  </si>
  <si>
    <t>Socializar las políticas ambientales de la entidad y sensibilizar acerca de las mismas</t>
  </si>
  <si>
    <t>revision y analisis de los Cambios de normatividad y Lesgislación  que modifique o afecte la prestación del servicio administrativo de la Rama Judicial</t>
  </si>
  <si>
    <t xml:space="preserve">capacidad de cubrimiento de las necesidades del servicio de tecnología que brinda la mesa de ayuda </t>
  </si>
  <si>
    <t xml:space="preserve">actaulizacion pèrmanete  de los Cambios en los lineamientos ambientales </t>
  </si>
  <si>
    <t xml:space="preserve"> manejo de residuos</t>
  </si>
  <si>
    <t>protocolos de bioseguridad frente a la Emergencia sanitaria Covid-19</t>
  </si>
  <si>
    <t>Medición cuantitativa y cualitativa de los niveles de satisfacción de los usuarios internos y externos de la administración de justicia en relación a la prestación del servicio</t>
  </si>
  <si>
    <t>31,32, 34</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</si>
  <si>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</si>
  <si>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</si>
  <si>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</si>
  <si>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</si>
  <si>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</si>
  <si>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</si>
  <si>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</si>
  <si>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</si>
  <si>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</si>
  <si>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</si>
  <si>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</si>
  <si>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</si>
  <si>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</si>
  <si>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</si>
  <si>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</si>
  <si>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</si>
  <si>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</si>
  <si>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</si>
  <si>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</si>
  <si>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</si>
  <si>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</si>
  <si>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</si>
  <si>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</si>
  <si>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</si>
  <si>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</si>
  <si>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</si>
  <si>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</si>
  <si>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</si>
  <si>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</si>
  <si>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</si>
  <si>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</si>
  <si>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</si>
  <si>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</si>
  <si>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</si>
  <si>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</si>
  <si>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</si>
  <si>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</si>
  <si>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</si>
  <si>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</si>
  <si>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</si>
  <si>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</si>
  <si>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</si>
  <si>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</si>
  <si>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</si>
  <si>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</si>
  <si>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</si>
  <si>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</si>
  <si>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</si>
  <si>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</si>
  <si>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</si>
  <si>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</si>
  <si>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</si>
  <si>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</si>
  <si>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</si>
  <si>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</si>
  <si>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</si>
  <si>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</si>
  <si>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</si>
  <si>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</si>
  <si>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</si>
  <si>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</si>
  <si>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</si>
  <si>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</si>
  <si>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Objetivo:</t>
  </si>
  <si>
    <t>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</si>
  <si>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</si>
  <si>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</si>
  <si>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</si>
  <si>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</si>
  <si>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</si>
  <si>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</si>
  <si>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</si>
  <si>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</si>
  <si>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</si>
  <si>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</si>
  <si>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</si>
  <si>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</si>
  <si>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</si>
  <si>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</si>
  <si>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</si>
  <si>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</si>
  <si>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</si>
  <si>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</si>
  <si>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</si>
  <si>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</si>
  <si>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</si>
  <si>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</si>
  <si>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</si>
  <si>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</si>
  <si>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</si>
  <si>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</si>
  <si>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</si>
  <si>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</si>
  <si>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</si>
  <si>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</si>
  <si>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</si>
  <si>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DEMORA</t>
  </si>
  <si>
    <t>Incumplimiento de las metas establecidas</t>
  </si>
  <si>
    <t>Falta de la comunicación oportuna en la información de las capacitaciones a realizar</t>
  </si>
  <si>
    <t>Daños de los medios tecnologicos.</t>
  </si>
  <si>
    <t xml:space="preserve">Demora en la comunicación de las actividades del proceso. </t>
  </si>
  <si>
    <t>Fallas Tecnológicas</t>
  </si>
  <si>
    <t>Afecta la Prestación del Servicio de Administración de Justicia en 5%</t>
  </si>
  <si>
    <t>evaluar el cumplimiento de las tareas asignadas con el fin de disminuir el Riesgo.</t>
  </si>
  <si>
    <t>Preventivo</t>
  </si>
  <si>
    <t>Manual</t>
  </si>
  <si>
    <t>Documentado</t>
  </si>
  <si>
    <t>Aleatoria</t>
  </si>
  <si>
    <t>Con Registro</t>
  </si>
  <si>
    <t>Aceptar</t>
  </si>
  <si>
    <t>INCUMPLIMIENTO</t>
  </si>
  <si>
    <t>1. Falta de asistencia por parte de los servidores judiciales a los eventos de formación. 2. Demora en el envío de las convocatorias, a nivel seccional</t>
  </si>
  <si>
    <t>Difundir y divulgar la información académica extemporaneamente</t>
  </si>
  <si>
    <t>Incumplimiento de las metas propuestas en el Plan de Formación de la Seccional</t>
  </si>
  <si>
    <t>Ejecución y Administración de Procesos</t>
  </si>
  <si>
    <t>Incumplimiento máximo del 5% de la meta planeada</t>
  </si>
  <si>
    <t>Control y seguimiento al envío de las convocatorias a los diferentes eventos académicos</t>
  </si>
  <si>
    <t>CESE DE ACTIVIDADES</t>
  </si>
  <si>
    <t>Afectación en la Prestación del Servicio de Justicia</t>
  </si>
  <si>
    <t>No poder convocar a los Funcionarios y Empleados a las capacitaciones, debido al cese de actividades.</t>
  </si>
  <si>
    <t>Cese de actividades promovido por ASONAL</t>
  </si>
  <si>
    <t>Suspensión de las actividades del Plan Anual de Formación</t>
  </si>
  <si>
    <t>Impacto que afecte la ejecución presupuestal en un valor ≥0,5%.</t>
  </si>
  <si>
    <t>1.Procedimientos documentados 2.Indicadores de Gestión. 3. Apoyo Escuela Judicial Rodrigo Lara Bonilla.</t>
  </si>
  <si>
    <t>Uso incorrecto de las TICs y falta de conectividad.</t>
  </si>
  <si>
    <t>Falta de capacitaciones en uso de TICs y/o falta de medios tecnologicos para la realización y/o participación en las actividades virtuales.</t>
  </si>
  <si>
    <t>Falta de capacitaciones en uso de TICs</t>
  </si>
  <si>
    <t>Uso incorrecto de las herramientas tecnologicas por parte de los servidores judiciales y los usuarios, y falta de conectividad para la realización y/o participación en las reuniones y actividades virtuales</t>
  </si>
  <si>
    <t>Afecta la Prestación del Servicio de Administración de Justicia en 15%</t>
  </si>
  <si>
    <t xml:space="preserve"> Capacitaciones de la Escuela Judicial "Rodrigo Lara Bonilla" , Capacitaciones por parte de los ingenieros de la seccional, autocapacitación  a traves de manuales y videotutoriales, de manera que sirvan como  y apoyo logistico a los usuarios que no dispongan de los medios tecnológicos para participar de la gestion  virtual. </t>
  </si>
  <si>
    <t>Continua</t>
  </si>
  <si>
    <t>Falsificación o alteración de los actos administrativos emitidos por el Consejo Seccional de la Judicatura del Cesar</t>
  </si>
  <si>
    <t>Reputacional</t>
  </si>
  <si>
    <t>Creación de archivos o documentos sin emplear métodos tecnológicos para identificar al autor y sin asegurar la integridad del documento.</t>
  </si>
  <si>
    <t xml:space="preserve">Carencia de transparencia, etica y valores . </t>
  </si>
  <si>
    <t>Modificación y/o alteración fraudulenta del contendio de los actos administrativos emitidos por el Consejo Seccional de la Judicatura del Cesar</t>
  </si>
  <si>
    <t>Fraude Interno</t>
  </si>
  <si>
    <t>Cualquier acto indebido de los servidores judiciales genera altas consecuencias para la entidad</t>
  </si>
  <si>
    <t>Firma electrónica de la Rama Judicial y tramite de los documentos a traves de Sistema de Correspondencia SIGOBIUS</t>
  </si>
  <si>
    <t>Reducir(mitigar)</t>
  </si>
  <si>
    <t>Realizar las denuncias respectivas y/o adelantar las acciones disciplinarias del caso.</t>
  </si>
  <si>
    <t>Detectivo</t>
  </si>
  <si>
    <t>Corrupción</t>
  </si>
  <si>
    <t>Reputacional(Corrupción)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</si>
  <si>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</si>
  <si>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Posibilidad de actos indebidos de  los servidores judiciales debido a  la carencia en transparencia, etica y valores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</si>
  <si>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</si>
  <si>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</si>
  <si>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</si>
  <si>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</si>
  <si>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Monitoreo y control por medio de las Auditorias Internas, Externas de Control Interno y de entes de control</t>
  </si>
  <si>
    <t>Interrupción o demora en el Servicio Público de Administrar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</si>
  <si>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</si>
  <si>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</si>
  <si>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</si>
  <si>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</si>
  <si>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</si>
  <si>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</si>
  <si>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</si>
  <si>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</si>
  <si>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</si>
  <si>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</si>
  <si>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</si>
  <si>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</si>
  <si>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</si>
  <si>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</si>
  <si>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</si>
  <si>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</si>
  <si>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</si>
  <si>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</si>
  <si>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</si>
  <si>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</si>
  <si>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</si>
  <si>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</si>
  <si>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</si>
  <si>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</si>
  <si>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</si>
  <si>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</si>
  <si>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</si>
  <si>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</si>
  <si>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</si>
  <si>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</si>
  <si>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</si>
  <si>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</si>
  <si>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</si>
  <si>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</si>
  <si>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</si>
  <si>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</si>
  <si>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</si>
  <si>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</si>
  <si>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</si>
  <si>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</si>
  <si>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</si>
  <si>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</si>
  <si>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</si>
  <si>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</si>
  <si>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</si>
  <si>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</si>
  <si>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</si>
  <si>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</si>
  <si>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</si>
  <si>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</si>
  <si>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</si>
  <si>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</si>
  <si>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</si>
  <si>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</si>
  <si>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</si>
  <si>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</si>
  <si>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</si>
  <si>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</si>
  <si>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</si>
  <si>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</si>
  <si>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</si>
  <si>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</si>
  <si>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</si>
  <si>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</si>
  <si>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</si>
  <si>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</si>
  <si>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</si>
  <si>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</si>
  <si>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</si>
  <si>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</si>
  <si>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</si>
  <si>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</si>
  <si>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</si>
  <si>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</si>
  <si>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</si>
  <si>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</si>
  <si>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</si>
  <si>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</si>
  <si>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</si>
  <si>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</si>
  <si>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</si>
  <si>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</si>
  <si>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</si>
  <si>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</si>
  <si>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</si>
  <si>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</si>
  <si>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</si>
  <si>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</si>
  <si>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</si>
  <si>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</si>
  <si>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</si>
  <si>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</si>
  <si>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</si>
  <si>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</si>
  <si>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</si>
  <si>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</si>
  <si>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</si>
  <si>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</si>
  <si>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</si>
  <si>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</si>
  <si>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</si>
  <si>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</si>
  <si>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</si>
  <si>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</si>
  <si>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</si>
  <si>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</si>
  <si>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</si>
  <si>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</si>
  <si>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</si>
  <si>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</si>
  <si>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</si>
  <si>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</si>
  <si>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</si>
  <si>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</si>
  <si>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</si>
  <si>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</si>
  <si>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</si>
  <si>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</si>
  <si>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</si>
  <si>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</si>
  <si>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</si>
  <si>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</si>
  <si>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</si>
  <si>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</si>
  <si>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</si>
  <si>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</si>
  <si>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</si>
  <si>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</si>
  <si>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BajaLeve</t>
  </si>
  <si>
    <t>Bajo</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</si>
  <si>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</si>
  <si>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</si>
  <si>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</si>
  <si>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</si>
  <si>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</si>
  <si>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</si>
  <si>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</si>
  <si>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</si>
  <si>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</si>
  <si>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</si>
  <si>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</si>
  <si>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Extremo</t>
  </si>
  <si>
    <t>CorrectivoAutomático</t>
  </si>
  <si>
    <t>BajaLeve</t>
  </si>
  <si>
    <t>CorrectivoManual</t>
  </si>
  <si>
    <t>BajaMenor</t>
  </si>
  <si>
    <t>BajaModerado</t>
  </si>
  <si>
    <t>BajaMayor</t>
  </si>
  <si>
    <t>Impacto Inherente</t>
  </si>
  <si>
    <t>Riesgo Final</t>
  </si>
  <si>
    <t>BajaCatastrófico</t>
  </si>
  <si>
    <t>MediaLeve</t>
  </si>
  <si>
    <t>Alto</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</si>
  <si>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</si>
  <si>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</si>
  <si>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</si>
  <si>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</si>
  <si>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</si>
  <si>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</si>
  <si>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</si>
  <si>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</si>
  <si>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</si>
  <si>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</si>
  <si>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</si>
  <si>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</si>
  <si>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</si>
  <si>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</si>
  <si>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</si>
  <si>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</si>
  <si>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</si>
  <si>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</si>
  <si>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</si>
  <si>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</si>
  <si>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</si>
  <si>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</si>
  <si>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</si>
  <si>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</si>
  <si>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</si>
  <si>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</si>
  <si>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</si>
  <si>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</si>
  <si>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</si>
  <si>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</si>
  <si>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</si>
  <si>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</si>
  <si>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</si>
  <si>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</si>
  <si>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</si>
  <si>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</si>
  <si>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</si>
  <si>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</si>
  <si>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</si>
  <si>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</si>
  <si>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</si>
  <si>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</si>
  <si>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</si>
  <si>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</si>
  <si>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</si>
  <si>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</si>
  <si>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</si>
  <si>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</si>
  <si>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</si>
  <si>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</si>
  <si>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</si>
  <si>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</si>
  <si>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</si>
  <si>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</si>
  <si>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</si>
  <si>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Fraude Externo</t>
  </si>
  <si>
    <t>Sin documentar</t>
  </si>
  <si>
    <t>En Curso</t>
  </si>
  <si>
    <t>Evitar</t>
  </si>
  <si>
    <t>Reducir(compartir)</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</si>
  <si>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</si>
  <si>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</si>
  <si>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</si>
  <si>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</si>
  <si>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</si>
  <si>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</si>
  <si>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</si>
  <si>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</si>
  <si>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</si>
  <si>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altas consecuencias o efectos sobre la entidad</t>
  </si>
  <si>
    <t>Si el hecho llegara a presentarse, tendría desastrosas consecuencias o efectos sobre la entidad</t>
  </si>
  <si>
    <t xml:space="preserve"> Matriz de Calor </t>
  </si>
  <si>
    <t>Muy Alta
100%</t>
  </si>
  <si>
    <t/>
  </si>
  <si>
    <t>Evitar,Reducir (Compartir),Reducir(Mitigar)</t>
  </si>
  <si>
    <t>Alta
80%</t>
  </si>
  <si>
    <t>Reducir (Compartir),Reducir(Mitigar), Evitar</t>
  </si>
  <si>
    <t>Media
60%</t>
  </si>
  <si>
    <t>Aceptar el riesgo, Reducir (Compartir),Reducir(Mitigar)</t>
  </si>
  <si>
    <t>Baja
40%</t>
  </si>
  <si>
    <t>Aceptar el riesgo</t>
  </si>
  <si>
    <t>Muy Baja
20%</t>
  </si>
  <si>
    <t>Leve
20%</t>
  </si>
  <si>
    <t>Menor
40%</t>
  </si>
  <si>
    <t>Moderado
60%</t>
  </si>
  <si>
    <t>Mayor
80%</t>
  </si>
  <si>
    <t>Catastrófico
100%</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</si>
  <si>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</si>
  <si>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</si>
  <si>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</si>
  <si>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</si>
  <si>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</si>
  <si>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</si>
  <si>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</si>
  <si>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</si>
  <si>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</si>
  <si>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</si>
  <si>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</si>
  <si>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</si>
  <si>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</si>
  <si>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</si>
  <si>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</si>
  <si>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</si>
  <si>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Para este trimestre no se materializó este riesgo.</t>
  </si>
  <si>
    <t>Uso incorrecto de las TICs por falta de conocimiento en su manejo</t>
  </si>
  <si>
    <t>falta de medios tecnologicos para la realización y/o participación en las actividades virtuales.</t>
  </si>
  <si>
    <t>Posibilidad de afectacion en la prestacion del servicio de justicia debido a la falta de capacitaciones en uso de TICs</t>
  </si>
  <si>
    <t>No se materializó para este trimestre. No se consideró realizar actividades adicionales a los controles establecidos.</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</si>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</sst>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00"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color rgb="FF000000"/>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b/>
      <sz val="11"/>
      <color rgb="FFF2F2F2"/>
      <name val="Arial"/>
      <family val="2"/>
    </font>
    <font>
      <b/>
      <sz val="11"/>
      <color rgb="FF000000"/>
      <name val="Arial"/>
      <family val="2"/>
    </font>
    <font>
      <sz val="11"/>
      <name val="Arial"/>
      <family val="2"/>
    </font>
    <font>
      <sz val="11"/>
      <color rgb="FF000000"/>
      <name val="Calibri"/>
      <family val="2"/>
      <charset val="1"/>
    </font>
    <font>
      <b/>
      <sz val="11"/>
      <name val="Arial"/>
      <family val="2"/>
    </font>
    <font>
      <b/>
      <sz val="14"/>
      <color rgb="FF000000"/>
      <name val="Calibri"/>
      <family val="2"/>
    </font>
    <font>
      <b/>
      <sz val="14"/>
      <name val="Calibri"/>
      <family val="2"/>
    </font>
    <font>
      <sz val="14"/>
      <name val="Calibri"/>
      <family val="2"/>
    </font>
    <font>
      <b/>
      <sz val="14"/>
      <color rgb="FFFF0000"/>
      <name val="Calibri"/>
      <family val="2"/>
    </font>
    <font>
      <sz val="14"/>
      <color rgb="FF000000"/>
      <name val="Calibri"/>
      <family val="2"/>
    </font>
    <font>
      <sz val="9"/>
      <color rgb="FF000000"/>
      <name val="Arial"/>
      <family val="2"/>
    </font>
    <font>
      <b/>
      <sz val="10"/>
      <name val="Arial"/>
      <family val="2"/>
    </font>
    <font>
      <b/>
      <sz val="11"/>
      <color rgb="FF00B050"/>
      <name val="Calibri"/>
      <family val="2"/>
      <scheme val="minor"/>
    </font>
    <font>
      <sz val="11"/>
      <color rgb="FF444444"/>
      <name val="Calibri"/>
      <family val="2"/>
      <charset val="1"/>
    </font>
    <font>
      <sz val="10"/>
      <color rgb="FF000000"/>
      <name val="Calibri"/>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
      <patternFill patternType="solid">
        <fgColor rgb="FFD9D9D9"/>
        <bgColor rgb="FF000000"/>
      </patternFill>
    </fill>
  </fills>
  <borders count="12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style="thin">
        <color theme="1"/>
      </left>
      <right style="double">
        <color theme="1"/>
      </right>
      <top style="thin">
        <color theme="1"/>
      </top>
      <bottom style="thin">
        <color rgb="FF000000"/>
      </bottom>
      <diagonal/>
    </border>
    <border>
      <left/>
      <right/>
      <top style="double">
        <color theme="1"/>
      </top>
      <bottom/>
      <diagonal/>
    </border>
    <border>
      <left/>
      <right style="thin">
        <color rgb="FF000000"/>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thin">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medium">
        <color rgb="FF000000"/>
      </bottom>
      <diagonal/>
    </border>
  </borders>
  <cellStyleXfs count="4">
    <xf numFmtId="0" fontId="0" fillId="0" borderId="0"/>
    <xf numFmtId="0" fontId="8" fillId="0" borderId="0"/>
    <xf numFmtId="0" fontId="14" fillId="0" borderId="0"/>
    <xf numFmtId="0" fontId="81" fillId="23" borderId="105" applyNumberFormat="0" applyAlignment="0" applyProtection="0"/>
  </cellStyleXfs>
  <cellXfs count="557">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60"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2" xfId="0" applyFont="1" applyFill="1" applyBorder="1" applyAlignment="1">
      <alignment horizontal="center" vertical="center" textRotation="90" wrapText="1"/>
    </xf>
    <xf numFmtId="0" fontId="68" fillId="0" borderId="13" xfId="0" applyFont="1" applyBorder="1" applyAlignment="1">
      <alignment horizontal="left" vertical="center" wrapText="1"/>
    </xf>
    <xf numFmtId="0" fontId="68" fillId="0" borderId="0" xfId="0" applyFont="1" applyAlignment="1">
      <alignment horizontal="left" vertical="center" wrapText="1"/>
    </xf>
    <xf numFmtId="0" fontId="0" fillId="0" borderId="0" xfId="0" applyAlignment="1">
      <alignment vertical="center" wrapText="1"/>
    </xf>
    <xf numFmtId="0" fontId="69" fillId="3" borderId="0" xfId="0" applyFont="1" applyFill="1"/>
    <xf numFmtId="0" fontId="69"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56" fillId="0" borderId="87" xfId="0" applyFont="1" applyBorder="1" applyAlignment="1" applyProtection="1">
      <alignment horizontal="left" vertical="top" wrapText="1"/>
      <protection locked="0"/>
    </xf>
    <xf numFmtId="0" fontId="56" fillId="0" borderId="13" xfId="0" applyFont="1" applyBorder="1" applyAlignment="1" applyProtection="1">
      <alignment horizontal="left" vertical="top" wrapText="1"/>
      <protection locked="0"/>
    </xf>
    <xf numFmtId="0" fontId="56" fillId="0" borderId="13" xfId="0" applyFont="1" applyBorder="1" applyAlignment="1" applyProtection="1">
      <alignment vertical="top" wrapText="1"/>
      <protection locked="0"/>
    </xf>
    <xf numFmtId="0" fontId="55" fillId="0" borderId="13" xfId="0" applyFont="1" applyBorder="1" applyAlignment="1">
      <alignment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5"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7" fillId="4" borderId="91" xfId="0" applyFont="1" applyFill="1" applyBorder="1" applyAlignment="1">
      <alignment horizontal="center" vertical="center"/>
    </xf>
    <xf numFmtId="0" fontId="77" fillId="4" borderId="91" xfId="0" applyFont="1" applyFill="1" applyBorder="1" applyAlignment="1">
      <alignment horizontal="center" vertical="center" wrapText="1"/>
    </xf>
    <xf numFmtId="0" fontId="77" fillId="4" borderId="91" xfId="0" applyFont="1" applyFill="1" applyBorder="1" applyAlignment="1" applyProtection="1">
      <alignment horizontal="center" vertical="center" wrapText="1"/>
      <protection locked="0"/>
    </xf>
    <xf numFmtId="0" fontId="77" fillId="20" borderId="91" xfId="0" applyFont="1" applyFill="1" applyBorder="1" applyAlignment="1" applyProtection="1">
      <alignment horizontal="center" vertical="center" textRotation="90"/>
      <protection locked="0"/>
    </xf>
    <xf numFmtId="0" fontId="78" fillId="4" borderId="91" xfId="0" applyFont="1" applyFill="1" applyBorder="1" applyAlignment="1">
      <alignment horizontal="center" vertical="center" wrapText="1"/>
    </xf>
    <xf numFmtId="0" fontId="70" fillId="21" borderId="0" xfId="0" applyFont="1" applyFill="1"/>
    <xf numFmtId="0" fontId="32" fillId="3" borderId="0" xfId="0" applyFont="1" applyFill="1" applyAlignment="1" applyProtection="1">
      <alignment vertical="center"/>
      <protection locked="0"/>
    </xf>
    <xf numFmtId="0" fontId="75" fillId="3" borderId="0" xfId="0" applyFont="1" applyFill="1" applyAlignment="1" applyProtection="1">
      <alignment horizontal="center" vertical="center"/>
      <protection locked="0"/>
    </xf>
    <xf numFmtId="0" fontId="70" fillId="3" borderId="0" xfId="0" applyFont="1" applyFill="1"/>
    <xf numFmtId="0" fontId="77" fillId="4" borderId="91" xfId="0" applyFont="1" applyFill="1" applyBorder="1" applyAlignment="1" applyProtection="1">
      <alignment vertical="center" wrapText="1"/>
      <protection locked="0"/>
    </xf>
    <xf numFmtId="0" fontId="77" fillId="4" borderId="91"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9" fontId="0" fillId="0" borderId="81" xfId="0" applyNumberFormat="1" applyBorder="1" applyAlignment="1">
      <alignment horizontal="center" vertical="center" wrapText="1"/>
    </xf>
    <xf numFmtId="0" fontId="0" fillId="0" borderId="81" xfId="0" applyBorder="1" applyAlignment="1">
      <alignment horizontal="center" vertical="center" wrapText="1"/>
    </xf>
    <xf numFmtId="0" fontId="0" fillId="0" borderId="83" xfId="0" applyBorder="1" applyAlignment="1">
      <alignment horizontal="center" vertical="center" wrapText="1"/>
    </xf>
    <xf numFmtId="0" fontId="0" fillId="0" borderId="81" xfId="0" applyBorder="1" applyAlignment="1">
      <alignment horizontal="left" vertical="center" wrapText="1"/>
    </xf>
    <xf numFmtId="0" fontId="66" fillId="0" borderId="13" xfId="0" applyFont="1" applyBorder="1" applyAlignment="1">
      <alignment horizontal="center" vertical="center" wrapText="1"/>
    </xf>
    <xf numFmtId="0" fontId="32" fillId="0" borderId="78" xfId="0" applyFont="1" applyBorder="1" applyAlignment="1">
      <alignment horizontal="center"/>
    </xf>
    <xf numFmtId="0" fontId="32" fillId="0" borderId="78" xfId="0" applyFont="1" applyBorder="1" applyAlignment="1" applyProtection="1">
      <alignment horizontal="center" vertical="center"/>
      <protection locked="0"/>
    </xf>
    <xf numFmtId="1" fontId="76" fillId="0" borderId="98" xfId="0" applyNumberFormat="1" applyFont="1" applyBorder="1" applyAlignment="1" applyProtection="1">
      <alignment horizontal="center" vertical="center" wrapText="1"/>
      <protection locked="0"/>
    </xf>
    <xf numFmtId="0" fontId="76" fillId="0" borderId="78" xfId="0" applyFont="1" applyBorder="1" applyAlignment="1" applyProtection="1">
      <alignment horizontal="center" vertical="center"/>
      <protection locked="0"/>
    </xf>
    <xf numFmtId="0" fontId="82" fillId="0" borderId="0" xfId="0" applyFont="1" applyProtection="1">
      <protection locked="0"/>
    </xf>
    <xf numFmtId="0" fontId="84" fillId="0" borderId="0" xfId="0" applyFont="1" applyAlignment="1" applyProtection="1">
      <alignment vertical="center" wrapText="1"/>
      <protection locked="0"/>
    </xf>
    <xf numFmtId="0" fontId="82" fillId="0" borderId="0" xfId="0" applyFont="1"/>
    <xf numFmtId="0" fontId="83" fillId="0" borderId="0" xfId="0" applyFont="1" applyAlignment="1" applyProtection="1">
      <alignment horizontal="center" vertical="center"/>
      <protection locked="0"/>
    </xf>
    <xf numFmtId="0" fontId="83" fillId="0" borderId="0" xfId="0" applyFont="1" applyAlignment="1" applyProtection="1">
      <alignment horizontal="center" vertical="center" wrapText="1"/>
      <protection locked="0"/>
    </xf>
    <xf numFmtId="0" fontId="81" fillId="23" borderId="105" xfId="3" applyAlignment="1" applyProtection="1">
      <alignment vertical="center"/>
      <protection locked="0"/>
    </xf>
    <xf numFmtId="0" fontId="84" fillId="0" borderId="0" xfId="0" applyFont="1" applyAlignment="1" applyProtection="1">
      <alignment horizontal="left" vertical="center" wrapText="1"/>
      <protection locked="0"/>
    </xf>
    <xf numFmtId="0" fontId="84" fillId="0" borderId="0" xfId="0" applyFont="1" applyAlignment="1" applyProtection="1">
      <alignment vertical="center"/>
      <protection locked="0"/>
    </xf>
    <xf numFmtId="0" fontId="84" fillId="0" borderId="0" xfId="0" applyFont="1" applyAlignment="1" applyProtection="1">
      <alignment horizontal="center" vertical="center"/>
      <protection locked="0"/>
    </xf>
    <xf numFmtId="0" fontId="84" fillId="0" borderId="0" xfId="0" applyFont="1" applyAlignment="1" applyProtection="1">
      <alignment horizontal="center" vertical="center" wrapText="1"/>
      <protection locked="0"/>
    </xf>
    <xf numFmtId="0" fontId="82" fillId="0" borderId="0" xfId="0" applyFont="1" applyAlignment="1" applyProtection="1">
      <alignment horizontal="center" vertical="center" wrapText="1"/>
      <protection locked="0"/>
    </xf>
    <xf numFmtId="0" fontId="84" fillId="24" borderId="106" xfId="0" applyFont="1" applyFill="1" applyBorder="1" applyAlignment="1" applyProtection="1">
      <alignment vertical="center" wrapText="1"/>
      <protection locked="0"/>
    </xf>
    <xf numFmtId="0" fontId="82" fillId="0" borderId="0" xfId="0" applyFont="1" applyAlignment="1">
      <alignment horizontal="center"/>
    </xf>
    <xf numFmtId="0" fontId="82" fillId="0" borderId="0" xfId="0" applyFont="1" applyAlignment="1">
      <alignment wrapText="1"/>
    </xf>
    <xf numFmtId="0" fontId="86" fillId="26" borderId="78" xfId="0" applyFont="1" applyFill="1" applyBorder="1" applyAlignment="1">
      <alignment wrapText="1"/>
    </xf>
    <xf numFmtId="0" fontId="86" fillId="26" borderId="89" xfId="0" applyFont="1" applyFill="1" applyBorder="1" applyAlignment="1">
      <alignment horizontal="center" wrapText="1"/>
    </xf>
    <xf numFmtId="0" fontId="86" fillId="26" borderId="89" xfId="0" applyFont="1" applyFill="1" applyBorder="1" applyAlignment="1">
      <alignment wrapText="1"/>
    </xf>
    <xf numFmtId="0" fontId="71" fillId="27" borderId="112" xfId="0" applyFont="1" applyFill="1" applyBorder="1" applyAlignment="1">
      <alignment horizontal="center" wrapText="1"/>
    </xf>
    <xf numFmtId="0" fontId="71" fillId="27" borderId="112" xfId="0" applyFont="1" applyFill="1" applyBorder="1" applyAlignment="1">
      <alignment wrapText="1" readingOrder="1"/>
    </xf>
    <xf numFmtId="0" fontId="71" fillId="27" borderId="16" xfId="0" applyFont="1" applyFill="1" applyBorder="1" applyAlignment="1">
      <alignment wrapText="1"/>
    </xf>
    <xf numFmtId="0" fontId="71" fillId="27" borderId="88" xfId="0" applyFont="1" applyFill="1" applyBorder="1" applyAlignment="1">
      <alignment horizontal="center" wrapText="1"/>
    </xf>
    <xf numFmtId="0" fontId="71" fillId="27" borderId="88" xfId="0" applyFont="1" applyFill="1" applyBorder="1" applyAlignment="1">
      <alignment wrapText="1"/>
    </xf>
    <xf numFmtId="0" fontId="71" fillId="27" borderId="24" xfId="0" applyFont="1" applyFill="1" applyBorder="1" applyAlignment="1">
      <alignment wrapText="1"/>
    </xf>
    <xf numFmtId="0" fontId="87" fillId="0" borderId="13" xfId="0" applyFont="1" applyBorder="1" applyAlignment="1">
      <alignment vertical="center" wrapText="1"/>
    </xf>
    <xf numFmtId="0" fontId="71" fillId="27" borderId="115" xfId="0" applyFont="1" applyFill="1" applyBorder="1" applyAlignment="1">
      <alignment horizontal="center" wrapText="1"/>
    </xf>
    <xf numFmtId="0" fontId="71" fillId="27" borderId="115" xfId="0" applyFont="1" applyFill="1" applyBorder="1" applyAlignment="1">
      <alignment wrapText="1"/>
    </xf>
    <xf numFmtId="0" fontId="71" fillId="27" borderId="45" xfId="0" applyFont="1" applyFill="1" applyBorder="1" applyAlignment="1">
      <alignment wrapText="1"/>
    </xf>
    <xf numFmtId="0" fontId="71" fillId="27" borderId="88" xfId="0" applyFont="1" applyFill="1" applyBorder="1" applyAlignment="1">
      <alignment wrapText="1" readingOrder="1"/>
    </xf>
    <xf numFmtId="0" fontId="71" fillId="27" borderId="23" xfId="0" applyFont="1" applyFill="1" applyBorder="1" applyAlignment="1">
      <alignment horizontal="center" wrapText="1"/>
    </xf>
    <xf numFmtId="0" fontId="88" fillId="27" borderId="116" xfId="0" applyFont="1" applyFill="1" applyBorder="1" applyAlignment="1">
      <alignment wrapText="1"/>
    </xf>
    <xf numFmtId="0" fontId="87" fillId="27" borderId="115" xfId="0" applyFont="1" applyFill="1" applyBorder="1" applyAlignment="1">
      <alignment wrapText="1"/>
    </xf>
    <xf numFmtId="0" fontId="87" fillId="27" borderId="45" xfId="0" applyFont="1" applyFill="1" applyBorder="1" applyAlignment="1">
      <alignment wrapText="1"/>
    </xf>
    <xf numFmtId="0" fontId="71" fillId="27" borderId="24" xfId="0" applyFont="1" applyFill="1" applyBorder="1" applyAlignment="1">
      <alignment wrapText="1" readingOrder="1"/>
    </xf>
    <xf numFmtId="0" fontId="71" fillId="27" borderId="117" xfId="0" applyFont="1" applyFill="1" applyBorder="1" applyAlignment="1">
      <alignment wrapText="1"/>
    </xf>
    <xf numFmtId="0" fontId="71" fillId="27" borderId="45" xfId="0" applyFont="1" applyFill="1" applyBorder="1" applyAlignment="1">
      <alignment wrapText="1" readingOrder="1"/>
    </xf>
    <xf numFmtId="0" fontId="87" fillId="27" borderId="24" xfId="0" applyFont="1" applyFill="1" applyBorder="1" applyAlignment="1">
      <alignment wrapText="1"/>
    </xf>
    <xf numFmtId="0" fontId="89" fillId="28" borderId="84" xfId="0" applyFont="1" applyFill="1" applyBorder="1" applyAlignment="1">
      <alignment wrapText="1"/>
    </xf>
    <xf numFmtId="0" fontId="89" fillId="28" borderId="89" xfId="0" applyFont="1" applyFill="1" applyBorder="1" applyAlignment="1">
      <alignment horizontal="center" wrapText="1"/>
    </xf>
    <xf numFmtId="0" fontId="86" fillId="28" borderId="89" xfId="0" applyFont="1" applyFill="1" applyBorder="1" applyAlignment="1">
      <alignment wrapText="1"/>
    </xf>
    <xf numFmtId="0" fontId="86" fillId="28" borderId="89" xfId="0" applyFont="1" applyFill="1" applyBorder="1" applyAlignment="1">
      <alignment horizontal="center" wrapText="1"/>
    </xf>
    <xf numFmtId="0" fontId="71" fillId="27" borderId="15" xfId="0" applyFont="1" applyFill="1" applyBorder="1" applyAlignment="1">
      <alignment horizontal="center" wrapText="1"/>
    </xf>
    <xf numFmtId="0" fontId="71" fillId="27" borderId="118" xfId="0" applyFont="1" applyFill="1" applyBorder="1" applyAlignment="1">
      <alignment wrapText="1" readingOrder="1"/>
    </xf>
    <xf numFmtId="0" fontId="71" fillId="27" borderId="116" xfId="0" applyFont="1" applyFill="1" applyBorder="1" applyAlignment="1">
      <alignment wrapText="1" readingOrder="1"/>
    </xf>
    <xf numFmtId="0" fontId="87" fillId="27" borderId="88" xfId="0" applyFont="1" applyFill="1" applyBorder="1" applyAlignment="1">
      <alignment wrapText="1"/>
    </xf>
    <xf numFmtId="0" fontId="71" fillId="27" borderId="61" xfId="0" applyFont="1" applyFill="1" applyBorder="1" applyAlignment="1">
      <alignment wrapText="1" readingOrder="1"/>
    </xf>
    <xf numFmtId="0" fontId="71" fillId="27" borderId="116" xfId="0" applyFont="1" applyFill="1" applyBorder="1" applyAlignment="1">
      <alignment wrapText="1"/>
    </xf>
    <xf numFmtId="0" fontId="71" fillId="27" borderId="61" xfId="0" applyFont="1" applyFill="1" applyBorder="1" applyAlignment="1">
      <alignment wrapText="1"/>
    </xf>
    <xf numFmtId="0" fontId="71" fillId="27" borderId="44" xfId="0" applyFont="1" applyFill="1" applyBorder="1" applyAlignment="1">
      <alignment horizontal="center" wrapText="1"/>
    </xf>
    <xf numFmtId="0" fontId="71" fillId="27" borderId="119" xfId="0" applyFont="1" applyFill="1" applyBorder="1" applyAlignment="1">
      <alignment wrapText="1"/>
    </xf>
    <xf numFmtId="0" fontId="71" fillId="27" borderId="21" xfId="0" applyFont="1" applyFill="1" applyBorder="1" applyAlignment="1">
      <alignment wrapText="1"/>
    </xf>
    <xf numFmtId="0" fontId="71" fillId="27" borderId="120" xfId="0" applyFont="1" applyFill="1" applyBorder="1" applyAlignment="1">
      <alignment wrapText="1"/>
    </xf>
    <xf numFmtId="0" fontId="71" fillId="27" borderId="121" xfId="0" applyFont="1" applyFill="1" applyBorder="1" applyAlignment="1">
      <alignment wrapText="1"/>
    </xf>
    <xf numFmtId="0" fontId="71" fillId="27" borderId="122" xfId="0" applyFont="1" applyFill="1" applyBorder="1" applyAlignment="1">
      <alignment wrapText="1"/>
    </xf>
    <xf numFmtId="0" fontId="71" fillId="27" borderId="89" xfId="0" applyFont="1" applyFill="1" applyBorder="1" applyAlignment="1">
      <alignment wrapText="1"/>
    </xf>
    <xf numFmtId="0" fontId="71" fillId="27" borderId="0" xfId="0" applyFont="1" applyFill="1" applyAlignment="1">
      <alignment wrapText="1"/>
    </xf>
    <xf numFmtId="0" fontId="71" fillId="27" borderId="60" xfId="0" applyFont="1" applyFill="1" applyBorder="1" applyAlignment="1">
      <alignment horizontal="center" wrapText="1"/>
    </xf>
    <xf numFmtId="0" fontId="71" fillId="27" borderId="123" xfId="0" applyFont="1" applyFill="1" applyBorder="1" applyAlignment="1">
      <alignment wrapText="1"/>
    </xf>
    <xf numFmtId="0" fontId="71" fillId="27" borderId="48" xfId="0" applyFont="1" applyFill="1" applyBorder="1" applyAlignment="1">
      <alignment wrapText="1"/>
    </xf>
    <xf numFmtId="0" fontId="71" fillId="27" borderId="124" xfId="0" applyFont="1" applyFill="1" applyBorder="1" applyAlignment="1">
      <alignment wrapText="1"/>
    </xf>
    <xf numFmtId="0" fontId="71" fillId="27" borderId="115" xfId="0" applyFont="1" applyFill="1" applyBorder="1" applyAlignment="1">
      <alignment wrapText="1" readingOrder="1"/>
    </xf>
    <xf numFmtId="0" fontId="55"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wrapText="1"/>
    </xf>
    <xf numFmtId="0" fontId="54" fillId="0" borderId="13" xfId="0" applyFont="1" applyBorder="1" applyAlignment="1">
      <alignment horizontal="center" vertical="top"/>
    </xf>
    <xf numFmtId="0" fontId="54" fillId="0" borderId="13" xfId="0" applyFont="1" applyBorder="1" applyAlignment="1">
      <alignment vertical="top" wrapText="1"/>
    </xf>
    <xf numFmtId="0" fontId="90" fillId="29" borderId="13" xfId="0" applyFont="1" applyFill="1" applyBorder="1" applyAlignment="1">
      <alignment wrapText="1"/>
    </xf>
    <xf numFmtId="0" fontId="90" fillId="29" borderId="80" xfId="0" applyFont="1" applyFill="1" applyBorder="1" applyAlignment="1">
      <alignment wrapText="1"/>
    </xf>
    <xf numFmtId="0" fontId="90" fillId="29" borderId="60" xfId="0" applyFont="1" applyFill="1" applyBorder="1" applyAlignment="1">
      <alignment wrapText="1"/>
    </xf>
    <xf numFmtId="0" fontId="91" fillId="29" borderId="88" xfId="0" applyFont="1" applyFill="1" applyBorder="1" applyAlignment="1">
      <alignment wrapText="1"/>
    </xf>
    <xf numFmtId="0" fontId="90" fillId="29" borderId="88" xfId="0" applyFont="1" applyFill="1" applyBorder="1" applyAlignment="1">
      <alignment wrapText="1"/>
    </xf>
    <xf numFmtId="0" fontId="55" fillId="0" borderId="78" xfId="0" applyFont="1" applyBorder="1" applyAlignment="1">
      <alignment wrapText="1"/>
    </xf>
    <xf numFmtId="0" fontId="92" fillId="0" borderId="88" xfId="0" applyFont="1" applyBorder="1" applyAlignment="1">
      <alignment wrapText="1"/>
    </xf>
    <xf numFmtId="0" fontId="93" fillId="0" borderId="88" xfId="0" applyFont="1" applyBorder="1" applyAlignment="1">
      <alignment wrapText="1"/>
    </xf>
    <xf numFmtId="0" fontId="55" fillId="0" borderId="89" xfId="0" applyFont="1" applyBorder="1" applyAlignment="1">
      <alignment wrapText="1"/>
    </xf>
    <xf numFmtId="0" fontId="55" fillId="0" borderId="81" xfId="0" applyFont="1" applyBorder="1" applyAlignment="1">
      <alignment wrapText="1"/>
    </xf>
    <xf numFmtId="0" fontId="94" fillId="0" borderId="88" xfId="0" applyFont="1" applyBorder="1" applyAlignment="1">
      <alignment wrapText="1"/>
    </xf>
    <xf numFmtId="0" fontId="55" fillId="0" borderId="90" xfId="0" applyFont="1" applyBorder="1" applyAlignment="1">
      <alignment wrapText="1"/>
    </xf>
    <xf numFmtId="0" fontId="90" fillId="0" borderId="88" xfId="0" applyFont="1" applyBorder="1" applyAlignment="1">
      <alignment wrapText="1"/>
    </xf>
    <xf numFmtId="0" fontId="55" fillId="0" borderId="80" xfId="0" applyFont="1" applyBorder="1" applyAlignment="1">
      <alignment wrapText="1"/>
    </xf>
    <xf numFmtId="0" fontId="55" fillId="0" borderId="60" xfId="0" applyFont="1" applyBorder="1" applyAlignment="1">
      <alignment wrapText="1"/>
    </xf>
    <xf numFmtId="0" fontId="55" fillId="0" borderId="88" xfId="0" applyFont="1" applyBorder="1" applyAlignment="1">
      <alignment wrapText="1"/>
    </xf>
    <xf numFmtId="0" fontId="95" fillId="0" borderId="60" xfId="0" applyFont="1" applyBorder="1" applyAlignment="1">
      <alignment wrapText="1"/>
    </xf>
    <xf numFmtId="0" fontId="76" fillId="0" borderId="78" xfId="0" applyFont="1" applyBorder="1" applyAlignment="1">
      <alignment horizontal="center" vertical="center"/>
    </xf>
    <xf numFmtId="0" fontId="87" fillId="0" borderId="0" xfId="0" applyFont="1" applyAlignment="1" applyProtection="1">
      <alignment horizontal="center" vertical="center" wrapText="1"/>
      <protection locked="0"/>
    </xf>
    <xf numFmtId="0" fontId="0" fillId="0" borderId="81" xfId="0" applyBorder="1" applyAlignment="1">
      <alignment horizontal="justify" vertical="center" wrapText="1"/>
    </xf>
    <xf numFmtId="0" fontId="0" fillId="0" borderId="13" xfId="0" applyBorder="1" applyAlignment="1">
      <alignment horizontal="justify" vertical="center" wrapText="1"/>
    </xf>
    <xf numFmtId="0" fontId="56" fillId="0" borderId="65" xfId="0" applyFont="1" applyBorder="1" applyAlignment="1" applyProtection="1">
      <alignment horizontal="left" vertical="top" wrapText="1"/>
      <protection locked="0"/>
    </xf>
    <xf numFmtId="0" fontId="27" fillId="0" borderId="65" xfId="0" applyFont="1" applyBorder="1" applyAlignment="1" applyProtection="1">
      <alignment horizontal="left" vertical="top" wrapText="1"/>
      <protection locked="0"/>
    </xf>
    <xf numFmtId="0" fontId="27" fillId="0" borderId="81" xfId="0" applyFont="1" applyBorder="1" applyAlignment="1" applyProtection="1">
      <alignment horizontal="left" vertical="top" wrapText="1"/>
      <protection locked="0"/>
    </xf>
    <xf numFmtId="0" fontId="0" fillId="0" borderId="13" xfId="0" applyBorder="1" applyAlignment="1">
      <alignment wrapText="1"/>
    </xf>
    <xf numFmtId="0" fontId="0" fillId="0" borderId="13" xfId="0" applyBorder="1" applyAlignment="1">
      <alignment vertical="center" wrapText="1"/>
    </xf>
    <xf numFmtId="0" fontId="32" fillId="0" borderId="78" xfId="0" applyFont="1" applyBorder="1" applyAlignment="1">
      <alignment horizontal="center" vertical="center" wrapText="1"/>
    </xf>
    <xf numFmtId="9" fontId="76" fillId="0" borderId="78" xfId="0" applyNumberFormat="1" applyFont="1" applyBorder="1" applyAlignment="1">
      <alignment horizontal="center" vertical="center"/>
    </xf>
    <xf numFmtId="0" fontId="75" fillId="0" borderId="78" xfId="0" applyFont="1" applyBorder="1" applyAlignment="1">
      <alignment horizontal="center" vertical="center"/>
    </xf>
    <xf numFmtId="14" fontId="32" fillId="0" borderId="78" xfId="0" applyNumberFormat="1" applyFont="1" applyBorder="1" applyAlignment="1">
      <alignment horizontal="center" vertical="center"/>
    </xf>
    <xf numFmtId="0" fontId="98" fillId="0" borderId="0" xfId="0" applyFont="1" applyAlignment="1">
      <alignment horizontal="center" vertical="center"/>
    </xf>
    <xf numFmtId="14" fontId="98" fillId="0" borderId="0" xfId="0" applyNumberFormat="1" applyFont="1" applyAlignment="1">
      <alignment horizontal="center" vertical="center"/>
    </xf>
    <xf numFmtId="0" fontId="98" fillId="0" borderId="124" xfId="0" applyFont="1" applyBorder="1" applyAlignment="1">
      <alignment horizontal="center" vertical="center"/>
    </xf>
    <xf numFmtId="14" fontId="98" fillId="0" borderId="124" xfId="0" applyNumberFormat="1" applyFont="1" applyBorder="1" applyAlignment="1">
      <alignment horizontal="center" vertical="center"/>
    </xf>
    <xf numFmtId="0" fontId="32" fillId="0" borderId="84" xfId="0" applyFont="1" applyBorder="1" applyAlignment="1">
      <alignment horizontal="center"/>
    </xf>
    <xf numFmtId="0" fontId="32" fillId="0" borderId="89" xfId="0" applyFont="1" applyBorder="1" applyAlignment="1">
      <alignment horizontal="center" vertical="center" wrapText="1"/>
    </xf>
    <xf numFmtId="14" fontId="32" fillId="0" borderId="78" xfId="0" applyNumberFormat="1" applyFont="1"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3" fillId="0" borderId="0" xfId="0" applyFont="1" applyAlignment="1" applyProtection="1">
      <alignment horizontal="center" vertical="center"/>
      <protection locked="0"/>
    </xf>
    <xf numFmtId="0" fontId="84" fillId="0" borderId="0" xfId="0" applyFont="1" applyAlignment="1" applyProtection="1">
      <alignment horizontal="left" vertical="center" wrapText="1"/>
      <protection locked="0"/>
    </xf>
    <xf numFmtId="0" fontId="84" fillId="0" borderId="107" xfId="0" applyFont="1" applyBorder="1" applyAlignment="1" applyProtection="1">
      <alignment horizontal="left" vertical="center" wrapText="1"/>
      <protection locked="0"/>
    </xf>
    <xf numFmtId="0" fontId="84" fillId="0" borderId="108" xfId="0" applyFont="1" applyBorder="1" applyAlignment="1" applyProtection="1">
      <alignment vertical="center"/>
      <protection locked="0"/>
    </xf>
    <xf numFmtId="0" fontId="84" fillId="0" borderId="109" xfId="0" applyFont="1" applyBorder="1" applyAlignment="1" applyProtection="1">
      <alignment vertical="center"/>
      <protection locked="0"/>
    </xf>
    <xf numFmtId="0" fontId="71" fillId="27" borderId="113" xfId="0" applyFont="1" applyFill="1" applyBorder="1" applyAlignment="1">
      <alignment wrapText="1"/>
    </xf>
    <xf numFmtId="0" fontId="71" fillId="27" borderId="114" xfId="0" applyFont="1" applyFill="1" applyBorder="1" applyAlignment="1">
      <alignment wrapText="1"/>
    </xf>
    <xf numFmtId="0" fontId="85" fillId="25" borderId="85" xfId="0" applyFont="1" applyFill="1" applyBorder="1" applyAlignment="1">
      <alignment horizontal="center" wrapText="1" readingOrder="1"/>
    </xf>
    <xf numFmtId="0" fontId="85" fillId="25" borderId="23" xfId="0" applyFont="1" applyFill="1" applyBorder="1" applyAlignment="1">
      <alignment horizontal="center" wrapText="1" readingOrder="1"/>
    </xf>
    <xf numFmtId="0" fontId="85" fillId="25" borderId="111" xfId="0" applyFont="1" applyFill="1" applyBorder="1" applyAlignment="1">
      <alignment horizontal="center" wrapText="1" readingOrder="1"/>
    </xf>
    <xf numFmtId="0" fontId="87" fillId="27" borderId="46" xfId="0" applyFont="1" applyFill="1" applyBorder="1" applyAlignment="1">
      <alignment wrapText="1"/>
    </xf>
    <xf numFmtId="0" fontId="87" fillId="27" borderId="113" xfId="0" applyFont="1" applyFill="1" applyBorder="1" applyAlignment="1">
      <alignment wrapText="1"/>
    </xf>
    <xf numFmtId="0" fontId="87" fillId="27" borderId="114" xfId="0" applyFont="1" applyFill="1" applyBorder="1" applyAlignment="1">
      <alignment wrapText="1"/>
    </xf>
    <xf numFmtId="0" fontId="82" fillId="0" borderId="110" xfId="0" applyFont="1" applyBorder="1" applyAlignment="1">
      <alignment horizontal="center" wrapText="1"/>
    </xf>
    <xf numFmtId="0" fontId="85" fillId="25" borderId="85" xfId="0" applyFont="1" applyFill="1" applyBorder="1" applyAlignment="1">
      <alignment horizontal="center" vertical="center" wrapText="1" readingOrder="1"/>
    </xf>
    <xf numFmtId="0" fontId="85" fillId="25" borderId="23" xfId="0" applyFont="1" applyFill="1" applyBorder="1" applyAlignment="1">
      <alignment horizontal="center" vertical="center" wrapText="1" readingOrder="1"/>
    </xf>
    <xf numFmtId="0" fontId="85" fillId="25" borderId="111" xfId="0" applyFont="1" applyFill="1" applyBorder="1" applyAlignment="1">
      <alignment horizontal="center" vertical="center" wrapText="1" readingOrder="1"/>
    </xf>
    <xf numFmtId="0" fontId="71" fillId="27" borderId="46" xfId="0" applyFont="1" applyFill="1" applyBorder="1" applyAlignment="1">
      <alignment wrapText="1"/>
    </xf>
    <xf numFmtId="0" fontId="54" fillId="0" borderId="13" xfId="0" applyFont="1" applyBorder="1" applyAlignment="1">
      <alignment horizontal="left" vertical="top" wrapText="1"/>
    </xf>
    <xf numFmtId="0" fontId="96" fillId="0" borderId="0" xfId="0" applyFont="1" applyAlignment="1" applyProtection="1">
      <alignment horizontal="justify" vertical="center"/>
      <protection locked="0"/>
    </xf>
    <xf numFmtId="0" fontId="96" fillId="0" borderId="23" xfId="0" applyFont="1" applyBorder="1" applyAlignment="1" applyProtection="1">
      <alignment horizontal="justify" vertical="center"/>
      <protection locked="0"/>
    </xf>
    <xf numFmtId="0" fontId="55" fillId="0" borderId="13" xfId="0" applyFont="1" applyBorder="1" applyAlignment="1">
      <alignment horizontal="center" vertical="center" wrapText="1"/>
    </xf>
    <xf numFmtId="0" fontId="71" fillId="0" borderId="13" xfId="0" applyFont="1" applyBorder="1" applyAlignment="1">
      <alignment horizontal="center" vertical="top" wrapText="1"/>
    </xf>
    <xf numFmtId="0" fontId="55" fillId="0" borderId="13" xfId="0" applyFont="1" applyBorder="1" applyAlignment="1">
      <alignment horizontal="left" vertical="top" wrapText="1"/>
    </xf>
    <xf numFmtId="0" fontId="54" fillId="0" borderId="13" xfId="0" applyFont="1" applyBorder="1" applyAlignment="1">
      <alignment horizontal="center" vertical="top"/>
    </xf>
    <xf numFmtId="0" fontId="50" fillId="0" borderId="0" xfId="0" applyFont="1" applyAlignment="1">
      <alignment horizontal="center" wrapText="1"/>
    </xf>
    <xf numFmtId="0" fontId="51" fillId="0" borderId="0" xfId="0" applyFont="1" applyAlignment="1">
      <alignment horizontal="center"/>
    </xf>
    <xf numFmtId="0" fontId="90" fillId="29" borderId="79" xfId="0" applyFont="1" applyFill="1" applyBorder="1" applyAlignment="1">
      <alignment wrapText="1"/>
    </xf>
    <xf numFmtId="0" fontId="90" fillId="29" borderId="125" xfId="0" applyFont="1" applyFill="1" applyBorder="1" applyAlignment="1">
      <alignment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1"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13" xfId="0" applyBorder="1" applyAlignment="1">
      <alignment horizontal="center" vertical="center" wrapText="1"/>
    </xf>
    <xf numFmtId="9" fontId="0" fillId="0" borderId="81"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1"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6"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56" fillId="0" borderId="81" xfId="0" applyFont="1" applyBorder="1" applyAlignment="1" applyProtection="1">
      <alignment horizontal="center" vertical="center" wrapText="1"/>
      <protection locked="0"/>
    </xf>
    <xf numFmtId="0" fontId="56" fillId="0" borderId="78" xfId="0" applyFont="1" applyBorder="1" applyAlignment="1" applyProtection="1">
      <alignment horizontal="center" vertical="center" wrapText="1"/>
      <protection locked="0"/>
    </xf>
    <xf numFmtId="0" fontId="56" fillId="0" borderId="100" xfId="0" applyFont="1" applyBorder="1" applyAlignment="1" applyProtection="1">
      <alignment horizontal="center" vertical="center" wrapText="1"/>
      <protection locked="0"/>
    </xf>
    <xf numFmtId="0" fontId="0" fillId="0" borderId="13" xfId="0" applyBorder="1" applyAlignment="1">
      <alignment horizontal="justify" vertical="center" wrapText="1"/>
    </xf>
    <xf numFmtId="0" fontId="0" fillId="0" borderId="81" xfId="0" applyBorder="1" applyAlignment="1">
      <alignment horizontal="justify" vertical="center" wrapText="1"/>
    </xf>
    <xf numFmtId="0" fontId="0" fillId="0" borderId="78" xfId="0" applyBorder="1" applyAlignment="1">
      <alignment horizontal="justify" vertical="center"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2" xfId="0" applyFont="1" applyFill="1" applyBorder="1" applyAlignment="1">
      <alignment horizontal="center" vertical="center"/>
    </xf>
    <xf numFmtId="0" fontId="4" fillId="4" borderId="82" xfId="0" applyFont="1" applyFill="1" applyBorder="1" applyAlignment="1">
      <alignment horizontal="center" vertical="center" textRotation="90"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7" fillId="4" borderId="2" xfId="0" applyFont="1" applyFill="1" applyBorder="1" applyAlignment="1">
      <alignment horizontal="center" vertical="center"/>
    </xf>
    <xf numFmtId="0" fontId="67"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6"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3" xfId="0" applyBorder="1" applyAlignment="1">
      <alignment horizontal="left"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3"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3" fillId="14" borderId="0" xfId="0" applyFont="1" applyFill="1" applyAlignment="1">
      <alignment horizontal="center" vertical="center" textRotation="90" wrapText="1" readingOrder="1"/>
    </xf>
    <xf numFmtId="0" fontId="73" fillId="14" borderId="21" xfId="0" applyFont="1" applyFill="1" applyBorder="1" applyAlignment="1">
      <alignment horizontal="center" vertical="center" textRotation="90" wrapText="1" readingOrder="1"/>
    </xf>
    <xf numFmtId="0" fontId="72" fillId="0" borderId="67" xfId="0" applyFont="1" applyBorder="1" applyAlignment="1">
      <alignment horizontal="center" vertical="center" wrapText="1"/>
    </xf>
    <xf numFmtId="0" fontId="72" fillId="0" borderId="68" xfId="0" applyFont="1" applyBorder="1" applyAlignment="1">
      <alignment horizontal="center" vertical="center"/>
    </xf>
    <xf numFmtId="0" fontId="72" fillId="0" borderId="69" xfId="0" applyFont="1" applyBorder="1" applyAlignment="1">
      <alignment horizontal="center" vertical="center"/>
    </xf>
    <xf numFmtId="0" fontId="72" fillId="0" borderId="20" xfId="0" applyFont="1" applyBorder="1" applyAlignment="1">
      <alignment horizontal="center" vertical="center"/>
    </xf>
    <xf numFmtId="0" fontId="72" fillId="0" borderId="0" xfId="0" applyFont="1" applyAlignment="1">
      <alignment horizontal="center" vertical="center"/>
    </xf>
    <xf numFmtId="0" fontId="72" fillId="0" borderId="21" xfId="0" applyFont="1" applyBorder="1" applyAlignment="1">
      <alignment horizontal="center" vertical="center"/>
    </xf>
    <xf numFmtId="0" fontId="72" fillId="0" borderId="43" xfId="0" applyFont="1" applyBorder="1" applyAlignment="1">
      <alignment horizontal="center" vertical="center"/>
    </xf>
    <xf numFmtId="0" fontId="72" fillId="0" borderId="44" xfId="0" applyFont="1" applyBorder="1" applyAlignment="1">
      <alignment horizontal="center" vertical="center"/>
    </xf>
    <xf numFmtId="0" fontId="72" fillId="0" borderId="45" xfId="0" applyFont="1" applyBorder="1" applyAlignment="1">
      <alignment horizontal="center" vertical="center"/>
    </xf>
    <xf numFmtId="0" fontId="74" fillId="16" borderId="70" xfId="0" applyFont="1" applyFill="1" applyBorder="1" applyAlignment="1">
      <alignment horizontal="center" vertical="center" wrapText="1" readingOrder="1"/>
    </xf>
    <xf numFmtId="0" fontId="74" fillId="16" borderId="71" xfId="0" applyFont="1" applyFill="1" applyBorder="1" applyAlignment="1">
      <alignment horizontal="center" vertical="center" wrapText="1" readingOrder="1"/>
    </xf>
    <xf numFmtId="0" fontId="74" fillId="16" borderId="72" xfId="0" applyFont="1" applyFill="1" applyBorder="1" applyAlignment="1">
      <alignment horizontal="center" vertical="center" wrapText="1" readingOrder="1"/>
    </xf>
    <xf numFmtId="0" fontId="74" fillId="16" borderId="73" xfId="0" applyFont="1" applyFill="1" applyBorder="1" applyAlignment="1">
      <alignment horizontal="center" vertical="center" wrapText="1" readingOrder="1"/>
    </xf>
    <xf numFmtId="0" fontId="74" fillId="16" borderId="0" xfId="0" applyFont="1" applyFill="1" applyAlignment="1">
      <alignment horizontal="center" vertical="center" wrapText="1" readingOrder="1"/>
    </xf>
    <xf numFmtId="0" fontId="74" fillId="16" borderId="74" xfId="0" applyFont="1" applyFill="1" applyBorder="1" applyAlignment="1">
      <alignment horizontal="center" vertical="center" wrapText="1" readingOrder="1"/>
    </xf>
    <xf numFmtId="0" fontId="74" fillId="16" borderId="75" xfId="0" applyFont="1" applyFill="1" applyBorder="1" applyAlignment="1">
      <alignment horizontal="center" vertical="center" wrapText="1" readingOrder="1"/>
    </xf>
    <xf numFmtId="0" fontId="74" fillId="16" borderId="76" xfId="0" applyFont="1" applyFill="1" applyBorder="1" applyAlignment="1">
      <alignment horizontal="center" vertical="center" wrapText="1" readingOrder="1"/>
    </xf>
    <xf numFmtId="0" fontId="74"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2" fillId="0" borderId="20" xfId="0" applyFont="1" applyBorder="1" applyAlignment="1">
      <alignment horizontal="center" vertical="center" wrapText="1"/>
    </xf>
    <xf numFmtId="0" fontId="74" fillId="15" borderId="70" xfId="0" applyFont="1" applyFill="1" applyBorder="1" applyAlignment="1">
      <alignment horizontal="center" vertical="center" wrapText="1" readingOrder="1"/>
    </xf>
    <xf numFmtId="0" fontId="74" fillId="15" borderId="71" xfId="0" applyFont="1" applyFill="1" applyBorder="1" applyAlignment="1">
      <alignment horizontal="center" vertical="center" wrapText="1" readingOrder="1"/>
    </xf>
    <xf numFmtId="0" fontId="74" fillId="15" borderId="73" xfId="0" applyFont="1" applyFill="1" applyBorder="1" applyAlignment="1">
      <alignment horizontal="center" vertical="center" wrapText="1" readingOrder="1"/>
    </xf>
    <xf numFmtId="0" fontId="74" fillId="15" borderId="0" xfId="0" applyFont="1" applyFill="1" applyAlignment="1">
      <alignment horizontal="center" vertical="center" wrapText="1" readingOrder="1"/>
    </xf>
    <xf numFmtId="0" fontId="74" fillId="15" borderId="75" xfId="0" applyFont="1" applyFill="1" applyBorder="1" applyAlignment="1">
      <alignment horizontal="center" vertical="center" wrapText="1" readingOrder="1"/>
    </xf>
    <xf numFmtId="0" fontId="74" fillId="15" borderId="76" xfId="0" applyFont="1" applyFill="1" applyBorder="1" applyAlignment="1">
      <alignment horizontal="center" vertical="center" wrapText="1" readingOrder="1"/>
    </xf>
    <xf numFmtId="0" fontId="33" fillId="3" borderId="83"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74" fillId="22" borderId="70" xfId="0" applyFont="1" applyFill="1" applyBorder="1" applyAlignment="1">
      <alignment horizontal="center" vertical="center" wrapText="1" readingOrder="1"/>
    </xf>
    <xf numFmtId="0" fontId="74" fillId="22" borderId="71" xfId="0" applyFont="1" applyFill="1" applyBorder="1" applyAlignment="1">
      <alignment horizontal="center" vertical="center" wrapText="1" readingOrder="1"/>
    </xf>
    <xf numFmtId="0" fontId="74" fillId="22" borderId="73" xfId="0" applyFont="1" applyFill="1" applyBorder="1" applyAlignment="1">
      <alignment horizontal="center" vertical="center" wrapText="1" readingOrder="1"/>
    </xf>
    <xf numFmtId="0" fontId="74" fillId="22" borderId="0" xfId="0" applyFont="1" applyFill="1" applyAlignment="1">
      <alignment horizontal="center" vertical="center" wrapText="1" readingOrder="1"/>
    </xf>
    <xf numFmtId="0" fontId="74" fillId="22" borderId="74" xfId="0" applyFont="1" applyFill="1" applyBorder="1" applyAlignment="1">
      <alignment horizontal="center" vertical="center" wrapText="1" readingOrder="1"/>
    </xf>
    <xf numFmtId="0" fontId="74" fillId="22" borderId="75" xfId="0" applyFont="1" applyFill="1" applyBorder="1" applyAlignment="1">
      <alignment horizontal="center" vertical="center" wrapText="1" readingOrder="1"/>
    </xf>
    <xf numFmtId="0" fontId="74" fillId="22" borderId="76" xfId="0" applyFont="1" applyFill="1" applyBorder="1" applyAlignment="1">
      <alignment horizontal="center" vertical="center" wrapText="1" readingOrder="1"/>
    </xf>
    <xf numFmtId="0" fontId="74" fillId="22" borderId="77" xfId="0" applyFont="1" applyFill="1" applyBorder="1" applyAlignment="1">
      <alignment horizontal="center" vertical="center" wrapText="1" readingOrder="1"/>
    </xf>
    <xf numFmtId="0" fontId="74" fillId="8" borderId="70" xfId="0" applyFont="1" applyFill="1" applyBorder="1" applyAlignment="1">
      <alignment horizontal="center" vertical="center" wrapText="1" readingOrder="1"/>
    </xf>
    <xf numFmtId="0" fontId="74" fillId="8" borderId="71" xfId="0" applyFont="1" applyFill="1" applyBorder="1" applyAlignment="1">
      <alignment horizontal="center" vertical="center" wrapText="1" readingOrder="1"/>
    </xf>
    <xf numFmtId="0" fontId="74" fillId="8" borderId="73" xfId="0" applyFont="1" applyFill="1" applyBorder="1" applyAlignment="1">
      <alignment horizontal="center" vertical="center" wrapText="1" readingOrder="1"/>
    </xf>
    <xf numFmtId="0" fontId="74" fillId="8" borderId="0" xfId="0" applyFont="1" applyFill="1" applyAlignment="1">
      <alignment horizontal="center" vertical="center" wrapText="1" readingOrder="1"/>
    </xf>
    <xf numFmtId="0" fontId="74" fillId="8" borderId="74" xfId="0" applyFont="1" applyFill="1" applyBorder="1" applyAlignment="1">
      <alignment horizontal="center" vertical="center" wrapText="1" readingOrder="1"/>
    </xf>
    <xf numFmtId="0" fontId="74" fillId="8" borderId="75" xfId="0" applyFont="1" applyFill="1" applyBorder="1" applyAlignment="1">
      <alignment horizontal="center" vertical="center" wrapText="1" readingOrder="1"/>
    </xf>
    <xf numFmtId="0" fontId="74" fillId="8" borderId="76" xfId="0" applyFont="1" applyFill="1" applyBorder="1" applyAlignment="1">
      <alignment horizontal="center" vertical="center" wrapText="1" readingOrder="1"/>
    </xf>
    <xf numFmtId="0" fontId="74"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2" fillId="0" borderId="68" xfId="0" applyFont="1" applyBorder="1" applyAlignment="1">
      <alignment horizontal="center" vertical="center" wrapText="1"/>
    </xf>
    <xf numFmtId="0" fontId="76" fillId="0" borderId="97" xfId="0" applyFont="1" applyBorder="1" applyAlignment="1" applyProtection="1">
      <alignment horizontal="center" vertical="center"/>
      <protection locked="0"/>
    </xf>
    <xf numFmtId="0" fontId="76" fillId="0" borderId="78" xfId="0" applyFont="1" applyBorder="1" applyAlignment="1" applyProtection="1">
      <alignment horizontal="center" vertical="center"/>
      <protection locked="0"/>
    </xf>
    <xf numFmtId="0" fontId="76" fillId="0" borderId="100" xfId="0" applyFont="1" applyBorder="1" applyAlignment="1" applyProtection="1">
      <alignment horizontal="center" vertical="center"/>
      <protection locked="0"/>
    </xf>
    <xf numFmtId="0" fontId="76" fillId="0" borderId="87" xfId="0" applyFont="1" applyBorder="1" applyAlignment="1" applyProtection="1">
      <alignment horizontal="center" vertical="center"/>
      <protection locked="0"/>
    </xf>
    <xf numFmtId="0" fontId="76" fillId="0" borderId="13" xfId="0" applyFont="1" applyBorder="1" applyAlignment="1" applyProtection="1">
      <alignment horizontal="center" vertical="center"/>
      <protection locked="0"/>
    </xf>
    <xf numFmtId="0" fontId="76" fillId="0" borderId="65" xfId="0" applyFont="1" applyBorder="1" applyAlignment="1" applyProtection="1">
      <alignment horizontal="center" vertical="center"/>
      <protection locked="0"/>
    </xf>
    <xf numFmtId="0" fontId="32" fillId="0" borderId="87"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6" fillId="0" borderId="87" xfId="0" applyNumberFormat="1" applyFont="1" applyBorder="1" applyAlignment="1">
      <alignment horizontal="center" vertical="center"/>
    </xf>
    <xf numFmtId="0" fontId="76" fillId="0" borderId="13" xfId="0" applyFont="1" applyBorder="1" applyAlignment="1">
      <alignment horizontal="center" vertical="center"/>
    </xf>
    <xf numFmtId="0" fontId="76" fillId="0" borderId="65" xfId="0" applyFont="1" applyBorder="1" applyAlignment="1">
      <alignment horizontal="center" vertical="center"/>
    </xf>
    <xf numFmtId="14" fontId="32" fillId="0" borderId="97" xfId="0" applyNumberFormat="1" applyFont="1" applyBorder="1" applyAlignment="1">
      <alignment horizontal="center" vertical="center"/>
    </xf>
    <xf numFmtId="14" fontId="32" fillId="0" borderId="78" xfId="0" applyNumberFormat="1" applyFont="1" applyBorder="1" applyAlignment="1">
      <alignment horizontal="center" vertical="center"/>
    </xf>
    <xf numFmtId="14" fontId="32" fillId="0" borderId="100" xfId="0" applyNumberFormat="1" applyFont="1" applyBorder="1" applyAlignment="1">
      <alignment horizontal="center" vertical="center"/>
    </xf>
    <xf numFmtId="0" fontId="32" fillId="0" borderId="97" xfId="0" applyFont="1" applyBorder="1" applyAlignment="1">
      <alignment horizontal="center"/>
    </xf>
    <xf numFmtId="0" fontId="32" fillId="0" borderId="78" xfId="0" applyFont="1" applyBorder="1" applyAlignment="1">
      <alignment horizontal="center"/>
    </xf>
    <xf numFmtId="0" fontId="32" fillId="0" borderId="100" xfId="0" applyFont="1" applyBorder="1" applyAlignment="1">
      <alignment horizontal="center"/>
    </xf>
    <xf numFmtId="0" fontId="75" fillId="0" borderId="97" xfId="0" applyFont="1" applyBorder="1" applyAlignment="1">
      <alignment horizontal="center" vertical="center"/>
    </xf>
    <xf numFmtId="0" fontId="75" fillId="0" borderId="78" xfId="0" applyFont="1" applyBorder="1" applyAlignment="1">
      <alignment horizontal="center" vertical="center"/>
    </xf>
    <xf numFmtId="0" fontId="75" fillId="0" borderId="100" xfId="0" applyFont="1" applyBorder="1" applyAlignment="1">
      <alignment horizontal="center" vertical="center"/>
    </xf>
    <xf numFmtId="0" fontId="32" fillId="0" borderId="97"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0" xfId="0" applyFont="1" applyBorder="1" applyAlignment="1">
      <alignment horizontal="center" vertical="center" wrapText="1"/>
    </xf>
    <xf numFmtId="0" fontId="32" fillId="0" borderId="97"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0" xfId="0" applyFont="1" applyBorder="1" applyAlignment="1" applyProtection="1">
      <alignment horizontal="center" vertical="center"/>
      <protection locked="0"/>
    </xf>
    <xf numFmtId="1" fontId="76" fillId="0" borderId="96" xfId="0" applyNumberFormat="1" applyFont="1" applyBorder="1" applyAlignment="1" applyProtection="1">
      <alignment horizontal="center" vertical="center" wrapText="1"/>
      <protection locked="0"/>
    </xf>
    <xf numFmtId="1" fontId="76" fillId="0" borderId="98" xfId="0" applyNumberFormat="1" applyFont="1" applyBorder="1" applyAlignment="1" applyProtection="1">
      <alignment horizontal="center" vertical="center" wrapText="1"/>
      <protection locked="0"/>
    </xf>
    <xf numFmtId="1" fontId="76" fillId="0" borderId="99" xfId="0" applyNumberFormat="1" applyFont="1" applyBorder="1" applyAlignment="1" applyProtection="1">
      <alignment horizontal="center" vertical="center" wrapText="1"/>
      <protection locked="0"/>
    </xf>
    <xf numFmtId="1" fontId="76" fillId="0" borderId="97" xfId="0" applyNumberFormat="1" applyFont="1" applyBorder="1" applyAlignment="1">
      <alignment horizontal="center" vertical="center"/>
    </xf>
    <xf numFmtId="1" fontId="76" fillId="0" borderId="78" xfId="0" applyNumberFormat="1" applyFont="1" applyBorder="1" applyAlignment="1">
      <alignment horizontal="center" vertical="center"/>
    </xf>
    <xf numFmtId="1" fontId="76" fillId="0" borderId="100" xfId="0" applyNumberFormat="1" applyFont="1" applyBorder="1" applyAlignment="1">
      <alignment horizontal="center" vertical="center"/>
    </xf>
    <xf numFmtId="1" fontId="76" fillId="0" borderId="97" xfId="0" applyNumberFormat="1" applyFont="1" applyBorder="1" applyAlignment="1" applyProtection="1">
      <alignment horizontal="center" vertical="center" wrapText="1"/>
      <protection locked="0"/>
    </xf>
    <xf numFmtId="0" fontId="0" fillId="0" borderId="100" xfId="0" applyBorder="1" applyAlignment="1">
      <alignment horizontal="center" vertical="center" wrapText="1"/>
    </xf>
    <xf numFmtId="0" fontId="76" fillId="0" borderId="97" xfId="0" applyFont="1" applyBorder="1" applyAlignment="1" applyProtection="1">
      <alignment horizontal="left" vertical="center" wrapText="1"/>
      <protection locked="0"/>
    </xf>
    <xf numFmtId="0" fontId="76" fillId="0" borderId="78" xfId="0" applyFont="1" applyBorder="1" applyAlignment="1" applyProtection="1">
      <alignment horizontal="left" vertical="center" wrapText="1"/>
      <protection locked="0"/>
    </xf>
    <xf numFmtId="0" fontId="76" fillId="0" borderId="100" xfId="0" applyFont="1" applyBorder="1" applyAlignment="1" applyProtection="1">
      <alignment horizontal="left" vertical="center" wrapText="1"/>
      <protection locked="0"/>
    </xf>
    <xf numFmtId="0" fontId="76" fillId="0" borderId="97" xfId="0" applyFont="1" applyBorder="1" applyAlignment="1" applyProtection="1">
      <alignment horizontal="center" vertical="center" wrapText="1"/>
      <protection locked="0"/>
    </xf>
    <xf numFmtId="0" fontId="76" fillId="0" borderId="78" xfId="0" applyFont="1" applyBorder="1" applyAlignment="1" applyProtection="1">
      <alignment horizontal="center" vertical="center" wrapText="1"/>
      <protection locked="0"/>
    </xf>
    <xf numFmtId="0" fontId="76" fillId="0" borderId="100" xfId="0" applyFont="1" applyBorder="1" applyAlignment="1" applyProtection="1">
      <alignment horizontal="center" vertical="center" wrapText="1"/>
      <protection locked="0"/>
    </xf>
    <xf numFmtId="0" fontId="70" fillId="21" borderId="101" xfId="0" applyFont="1" applyFill="1" applyBorder="1" applyAlignment="1">
      <alignment horizontal="center"/>
    </xf>
    <xf numFmtId="0" fontId="70" fillId="21" borderId="102" xfId="0" applyFont="1" applyFill="1" applyBorder="1" applyAlignment="1">
      <alignment horizontal="center"/>
    </xf>
    <xf numFmtId="0" fontId="77" fillId="4" borderId="93" xfId="0" applyFont="1" applyFill="1" applyBorder="1" applyAlignment="1">
      <alignment horizontal="center" vertical="center"/>
    </xf>
    <xf numFmtId="0" fontId="77" fillId="4" borderId="103" xfId="0" applyFont="1" applyFill="1" applyBorder="1" applyAlignment="1">
      <alignment horizontal="center" vertical="center"/>
    </xf>
    <xf numFmtId="0" fontId="77" fillId="4" borderId="94" xfId="0" applyFont="1" applyFill="1" applyBorder="1" applyAlignment="1">
      <alignment horizontal="center" vertical="center"/>
    </xf>
    <xf numFmtId="0" fontId="77" fillId="20" borderId="91" xfId="0" applyFont="1" applyFill="1" applyBorder="1" applyAlignment="1" applyProtection="1">
      <alignment horizontal="center" vertical="center" wrapText="1"/>
      <protection locked="0"/>
    </xf>
    <xf numFmtId="0" fontId="77" fillId="4" borderId="91" xfId="0" applyFont="1" applyFill="1" applyBorder="1" applyAlignment="1" applyProtection="1">
      <alignment horizontal="center" vertical="center" wrapText="1"/>
      <protection locked="0"/>
    </xf>
    <xf numFmtId="0" fontId="79" fillId="4" borderId="2" xfId="0" applyFont="1" applyFill="1" applyBorder="1" applyAlignment="1">
      <alignment horizontal="center" vertical="center" wrapText="1"/>
    </xf>
    <xf numFmtId="0" fontId="79" fillId="4" borderId="104" xfId="0" applyFont="1" applyFill="1" applyBorder="1" applyAlignment="1">
      <alignment horizontal="center" vertical="center" wrapText="1"/>
    </xf>
    <xf numFmtId="0" fontId="79" fillId="4" borderId="0" xfId="0" applyFont="1" applyFill="1" applyAlignment="1">
      <alignment horizontal="center" vertical="center" wrapText="1"/>
    </xf>
    <xf numFmtId="0" fontId="79" fillId="4" borderId="89" xfId="0" applyFont="1" applyFill="1" applyBorder="1" applyAlignment="1">
      <alignment horizontal="center" vertical="center" wrapText="1"/>
    </xf>
    <xf numFmtId="0" fontId="78" fillId="4" borderId="92" xfId="0" applyFont="1" applyFill="1" applyBorder="1" applyAlignment="1">
      <alignment horizontal="center" vertical="center" wrapText="1"/>
    </xf>
    <xf numFmtId="0" fontId="78" fillId="4" borderId="95" xfId="0" applyFont="1" applyFill="1" applyBorder="1" applyAlignment="1">
      <alignment horizontal="center" vertical="center" wrapText="1"/>
    </xf>
    <xf numFmtId="0" fontId="78" fillId="4" borderId="93" xfId="0" applyFont="1" applyFill="1" applyBorder="1" applyAlignment="1">
      <alignment horizontal="center" vertical="center" wrapText="1"/>
    </xf>
    <xf numFmtId="0" fontId="78" fillId="4" borderId="94" xfId="0" applyFont="1" applyFill="1" applyBorder="1" applyAlignment="1">
      <alignment horizontal="center" vertical="center" wrapText="1"/>
    </xf>
    <xf numFmtId="0" fontId="77" fillId="4" borderId="93" xfId="0" applyFont="1" applyFill="1" applyBorder="1" applyAlignment="1" applyProtection="1">
      <alignment horizontal="center" vertical="center" wrapText="1"/>
      <protection locked="0"/>
    </xf>
    <xf numFmtId="14" fontId="99" fillId="0" borderId="97" xfId="0" applyNumberFormat="1" applyFont="1" applyBorder="1" applyAlignment="1">
      <alignment horizontal="center" vertical="center" wrapText="1"/>
    </xf>
    <xf numFmtId="0" fontId="99" fillId="0" borderId="78" xfId="0" applyFont="1" applyBorder="1" applyAlignment="1">
      <alignment horizontal="center" vertical="center" wrapText="1"/>
    </xf>
    <xf numFmtId="0" fontId="99" fillId="0" borderId="126" xfId="0" applyFont="1" applyBorder="1" applyAlignment="1">
      <alignment horizontal="center" vertical="center" wrapText="1"/>
    </xf>
    <xf numFmtId="0" fontId="98" fillId="0" borderId="97" xfId="0" applyFont="1" applyBorder="1" applyAlignment="1">
      <alignment horizontal="center" vertical="center"/>
    </xf>
    <xf numFmtId="0" fontId="32" fillId="0" borderId="78" xfId="0" applyFont="1" applyBorder="1" applyAlignment="1">
      <alignment horizontal="center" vertical="center"/>
    </xf>
    <xf numFmtId="0" fontId="32" fillId="0" borderId="100" xfId="0" applyFont="1" applyBorder="1" applyAlignment="1">
      <alignment horizontal="center" vertical="center"/>
    </xf>
    <xf numFmtId="0" fontId="75" fillId="0" borderId="97" xfId="0" applyFont="1" applyBorder="1" applyAlignment="1">
      <alignment horizontal="center" vertical="center" wrapText="1"/>
    </xf>
  </cellXfs>
  <cellStyles count="4">
    <cellStyle name="Celda de comprobación" xfId="3" builtinId="23"/>
    <cellStyle name="Normal" xfId="0" builtinId="0"/>
    <cellStyle name="Normal - Style1 2" xfId="1" xr:uid="{35D94056-BF35-4158-BB16-A1EB5C865F0B}"/>
    <cellStyle name="Normal 2 2" xfId="2" xr:uid="{FE1153A4-41A7-40DC-9196-9B2002F1B165}"/>
  </cellStyles>
  <dxfs count="935">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rgb="FF92D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FF0000"/>
        </patternFill>
      </fill>
    </dxf>
    <dxf>
      <fill>
        <patternFill>
          <bgColor rgb="FFFFFF00"/>
        </patternFill>
      </fill>
    </dxf>
    <dxf>
      <font>
        <color theme="1"/>
      </font>
      <fill>
        <patternFill>
          <bgColor theme="7" tint="0.39994506668294322"/>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rgb="FF92D05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FF0000"/>
        </patternFill>
      </fill>
    </dxf>
    <dxf>
      <fill>
        <patternFill>
          <bgColor rgb="FFFFFF00"/>
        </patternFill>
      </fill>
    </dxf>
    <dxf>
      <font>
        <color theme="1"/>
      </font>
      <fill>
        <patternFill>
          <bgColor theme="7" tint="0.39994506668294322"/>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ont>
        <color theme="1"/>
      </font>
      <fill>
        <patternFill>
          <bgColor rgb="FF00B050"/>
        </patternFill>
      </fill>
    </dxf>
    <dxf>
      <font>
        <color theme="1"/>
      </font>
      <fill>
        <patternFill>
          <bgColor rgb="FF92D050"/>
        </patternFill>
      </fill>
    </dxf>
    <dxf>
      <fill>
        <patternFill>
          <bgColor rgb="FFFF0000"/>
        </patternFill>
      </fill>
    </dxf>
    <dxf>
      <font>
        <color theme="1"/>
      </font>
      <fill>
        <patternFill>
          <bgColor theme="7" tint="0.39994506668294322"/>
        </patternFill>
      </fill>
    </dxf>
    <dxf>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ill>
        <patternFill>
          <bgColor rgb="FFFFC000"/>
        </patternFill>
      </fill>
    </dxf>
    <dxf>
      <fill>
        <patternFill>
          <bgColor rgb="FFFF0000"/>
        </patternFill>
      </fill>
    </dxf>
    <dxf>
      <font>
        <color theme="1"/>
      </font>
      <fill>
        <patternFill>
          <bgColor rgb="FF92D050"/>
        </patternFill>
      </fill>
    </dxf>
    <dxf>
      <fill>
        <patternFill>
          <bgColor rgb="FFFF0000"/>
        </patternFill>
      </fill>
    </dxf>
    <dxf>
      <font>
        <color theme="1"/>
      </font>
      <fill>
        <patternFill>
          <bgColor theme="7" tint="0.39994506668294322"/>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ill>
        <patternFill>
          <bgColor rgb="FFFFC000"/>
        </patternFill>
      </fill>
    </dxf>
    <dxf>
      <font>
        <color theme="1"/>
      </font>
      <fill>
        <patternFill>
          <bgColor rgb="FF92D050"/>
        </patternFill>
      </fill>
    </dxf>
    <dxf>
      <fill>
        <patternFill>
          <bgColor rgb="FF00B050"/>
        </patternFill>
      </fill>
    </dxf>
    <dxf>
      <font>
        <color theme="1"/>
      </font>
      <fill>
        <patternFill>
          <bgColor rgb="FFFF0000"/>
        </patternFill>
      </fill>
    </dxf>
    <dxf>
      <font>
        <color theme="1"/>
      </font>
      <fill>
        <patternFill>
          <bgColor theme="7" tint="0.39994506668294322"/>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00B05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rgb="FF00B050"/>
        </patternFill>
      </fill>
    </dxf>
    <dxf>
      <font>
        <color theme="1"/>
      </font>
    </dxf>
    <dxf>
      <fill>
        <patternFill>
          <bgColor theme="9"/>
        </patternFill>
      </fill>
    </dxf>
    <dxf>
      <fill>
        <patternFill>
          <bgColor theme="9"/>
        </patternFill>
      </fill>
    </dxf>
    <dxf>
      <fill>
        <patternFill>
          <bgColor theme="9"/>
        </patternFill>
      </fill>
    </dxf>
    <dxf>
      <font>
        <color auto="1"/>
      </font>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theme="7" tint="0.39994506668294322"/>
        </patternFill>
      </fill>
    </dxf>
    <dxf>
      <fill>
        <patternFill>
          <bgColor rgb="FF00B050"/>
        </patternFill>
      </fill>
    </dxf>
    <dxf>
      <fill>
        <patternFill>
          <bgColor rgb="FF92D050"/>
        </patternFill>
      </fill>
    </dxf>
    <dxf>
      <fill>
        <patternFill>
          <bgColor theme="7" tint="0.59996337778862885"/>
        </patternFill>
      </fill>
    </dxf>
    <dxf>
      <font>
        <color rgb="FF006100"/>
      </font>
      <fill>
        <patternFill>
          <bgColor rgb="FFC6EFCE"/>
        </patternFill>
      </fill>
    </dxf>
    <dxf>
      <font>
        <color theme="1"/>
      </font>
      <fill>
        <patternFill>
          <bgColor rgb="FF00B05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7" tint="0.59996337778862885"/>
        </patternFill>
      </fill>
    </dxf>
    <dxf>
      <font>
        <color theme="1"/>
      </font>
      <fill>
        <patternFill>
          <bgColor rgb="FF92D050"/>
        </patternFill>
      </fill>
    </dxf>
    <dxf>
      <font>
        <color rgb="FF9C0006"/>
      </font>
      <fill>
        <patternFill>
          <bgColor rgb="FFFFC7CE"/>
        </patternFill>
      </fill>
    </dxf>
    <dxf>
      <fill>
        <patternFill>
          <bgColor theme="9"/>
        </patternFill>
      </fill>
    </dxf>
    <dxf>
      <font>
        <color theme="1"/>
      </font>
    </dxf>
    <dxf>
      <fill>
        <patternFill>
          <bgColor theme="9"/>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ill>
        <patternFill>
          <bgColor rgb="FF92D050"/>
        </patternFill>
      </fill>
    </dxf>
    <dxf>
      <font>
        <color rgb="FF9C0006"/>
      </font>
      <fill>
        <patternFill>
          <bgColor rgb="FFFFC7CE"/>
        </patternFill>
      </fill>
    </dxf>
    <dxf>
      <fill>
        <patternFill>
          <bgColor rgb="FF00B050"/>
        </patternFill>
      </fill>
    </dxf>
    <dxf>
      <fill>
        <patternFill>
          <bgColor rgb="FF92D050"/>
        </patternFill>
      </fill>
    </dxf>
    <dxf>
      <font>
        <color rgb="FF9C0006"/>
      </font>
      <fill>
        <patternFill>
          <bgColor rgb="FFFFC7CE"/>
        </patternFill>
      </fill>
    </dxf>
    <dxf>
      <fill>
        <patternFill>
          <bgColor theme="9"/>
        </patternFill>
      </fill>
    </dxf>
    <dxf>
      <font>
        <color rgb="FF006100"/>
      </font>
      <fill>
        <patternFill>
          <bgColor rgb="FFC6EFCE"/>
        </patternFill>
      </fill>
    </dxf>
    <dxf>
      <fill>
        <patternFill>
          <bgColor rgb="FF92D050"/>
        </patternFill>
      </fill>
    </dxf>
    <dxf>
      <fill>
        <patternFill>
          <bgColor rgb="FF00B050"/>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9"/>
        </patternFill>
      </fill>
    </dxf>
    <dxf>
      <fill>
        <patternFill>
          <bgColor theme="9"/>
        </patternFill>
      </fill>
    </dxf>
    <dxf>
      <font>
        <color rgb="FF9C0006"/>
      </font>
      <fill>
        <patternFill>
          <bgColor rgb="FFFFC7CE"/>
        </patternFill>
      </fill>
    </dxf>
    <dxf>
      <font>
        <color theme="1"/>
      </font>
      <fill>
        <patternFill>
          <bgColor rgb="FF92D050"/>
        </patternFill>
      </fill>
    </dxf>
    <dxf>
      <font>
        <color auto="1"/>
      </font>
    </dxf>
    <dxf>
      <fill>
        <patternFill>
          <bgColor theme="7" tint="0.59996337778862885"/>
        </patternFill>
      </fill>
    </dxf>
    <dxf>
      <fill>
        <patternFill>
          <bgColor rgb="FF92D050"/>
        </patternFill>
      </fill>
    </dxf>
    <dxf>
      <font>
        <color theme="1"/>
      </font>
    </dxf>
    <dxf>
      <font>
        <color theme="1"/>
      </font>
      <fill>
        <patternFill>
          <bgColor rgb="FF00B050"/>
        </patternFill>
      </fill>
    </dxf>
    <dxf>
      <font>
        <color theme="1"/>
      </font>
      <fill>
        <patternFill>
          <bgColor rgb="FFFF0000"/>
        </patternFill>
      </fill>
    </dxf>
    <dxf>
      <font>
        <color theme="1"/>
      </font>
      <fill>
        <patternFill>
          <bgColor rgb="FFFFC000"/>
        </patternFill>
      </fill>
    </dxf>
    <dxf>
      <fill>
        <patternFill>
          <bgColor theme="7" tint="0.39994506668294322"/>
        </patternFill>
      </fill>
    </dxf>
    <dxf>
      <fill>
        <patternFill>
          <bgColor theme="9"/>
        </patternFill>
      </fill>
    </dxf>
    <dxf>
      <fill>
        <patternFill>
          <bgColor rgb="FF92D050"/>
        </patternFill>
      </fill>
    </dxf>
    <dxf>
      <fill>
        <patternFill>
          <bgColor theme="9"/>
        </patternFill>
      </fill>
    </dxf>
    <dxf>
      <fill>
        <patternFill>
          <bgColor theme="9"/>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theme="9"/>
        </patternFill>
      </fill>
    </dxf>
    <dxf>
      <fill>
        <patternFill>
          <bgColor rgb="FF00B050"/>
        </patternFill>
      </fill>
    </dxf>
    <dxf>
      <fill>
        <patternFill>
          <bgColor rgb="FF92D050"/>
        </patternFill>
      </fill>
    </dxf>
    <dxf>
      <font>
        <color theme="1"/>
      </font>
    </dxf>
    <dxf>
      <font>
        <color rgb="FF9C0006"/>
      </font>
      <fill>
        <patternFill>
          <bgColor rgb="FFFFC7CE"/>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theme="9"/>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C4ABC320-51FA-4CFF-831D-DF7E0190F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7563E31F-8006-4C53-AC63-BD903173CDB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A8CD8E79-C09A-40F6-AB43-08055B264731}"/>
            </a:ext>
          </a:extLst>
        </xdr:cNvPr>
        <xdr:cNvGrpSpPr>
          <a:grpSpLocks/>
        </xdr:cNvGrpSpPr>
      </xdr:nvGrpSpPr>
      <xdr:grpSpPr bwMode="auto">
        <a:xfrm>
          <a:off x="7108825" y="561975"/>
          <a:ext cx="2924174" cy="120650"/>
          <a:chOff x="2381" y="720"/>
          <a:chExt cx="3154" cy="65"/>
        </a:xfrm>
      </xdr:grpSpPr>
      <xdr:pic>
        <xdr:nvPicPr>
          <xdr:cNvPr id="5" name="6 Imagen">
            <a:extLst>
              <a:ext uri="{FF2B5EF4-FFF2-40B4-BE49-F238E27FC236}">
                <a16:creationId xmlns:a16="http://schemas.microsoft.com/office/drawing/2014/main" id="{58B67DDF-B1FF-458E-86DE-A00F39CD59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8DCF736-F073-4DA4-8B05-F177F53DA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7E7AB3C3-3763-4EA3-9DAF-1C80A1CA18F7}"/>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D122944E-0E02-443F-A9D9-010411D1B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DBE8DAB0-E4AD-4F37-816D-C41235E9F79C}"/>
            </a:ext>
          </a:extLst>
        </xdr:cNvPr>
        <xdr:cNvSpPr txBox="1"/>
      </xdr:nvSpPr>
      <xdr:spPr>
        <a:xfrm>
          <a:off x="629602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A2D24B9F-68C0-4A91-9821-7B2CA02FB7EC}"/>
            </a:ext>
          </a:extLst>
        </xdr:cNvPr>
        <xdr:cNvGrpSpPr>
          <a:grpSpLocks/>
        </xdr:cNvGrpSpPr>
      </xdr:nvGrpSpPr>
      <xdr:grpSpPr bwMode="auto">
        <a:xfrm>
          <a:off x="5172076" y="447675"/>
          <a:ext cx="2924174" cy="76200"/>
          <a:chOff x="2381" y="720"/>
          <a:chExt cx="3154" cy="65"/>
        </a:xfrm>
      </xdr:grpSpPr>
      <xdr:pic>
        <xdr:nvPicPr>
          <xdr:cNvPr id="5" name="6 Imagen">
            <a:extLst>
              <a:ext uri="{FF2B5EF4-FFF2-40B4-BE49-F238E27FC236}">
                <a16:creationId xmlns:a16="http://schemas.microsoft.com/office/drawing/2014/main" id="{0B966C95-1DBA-4068-A24C-710859294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687B289B-2EB8-454F-A57A-816613FE23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2705100</xdr:colOff>
      <xdr:row>2</xdr:row>
      <xdr:rowOff>90079</xdr:rowOff>
    </xdr:to>
    <xdr:pic>
      <xdr:nvPicPr>
        <xdr:cNvPr id="7" name="Imagen 6">
          <a:extLst>
            <a:ext uri="{FF2B5EF4-FFF2-40B4-BE49-F238E27FC236}">
              <a16:creationId xmlns:a16="http://schemas.microsoft.com/office/drawing/2014/main" id="{9BAD4995-6A13-454C-9519-37C77FDC6A0D}"/>
            </a:ext>
          </a:extLst>
        </xdr:cNvPr>
        <xdr:cNvPicPr>
          <a:picLocks noChangeAspect="1"/>
        </xdr:cNvPicPr>
      </xdr:nvPicPr>
      <xdr:blipFill>
        <a:blip xmlns:r="http://schemas.openxmlformats.org/officeDocument/2006/relationships" r:embed="rId4"/>
        <a:stretch>
          <a:fillRect/>
        </a:stretch>
      </xdr:blipFill>
      <xdr:spPr>
        <a:xfrm>
          <a:off x="6400799" y="34290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5949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etbcsj-my.sharepoint.com/personal/rsarabif_cendoj_ramajudicial_gov_co/Documents/Rama%20judicial/Transitorio/SIGCMA%202023/001.%20CSJC/2.%20Matriz%20de%20riesgos/2023/Modelo%20anterior/Matriz%20de%20Riesgos%20SIGCMA%205x5%20COMUNICACION%20INSTITUCIONAL.xlsx" TargetMode="External"/><Relationship Id="rId2" Type="http://schemas.microsoft.com/office/2019/04/relationships/externalLinkLongPath" Target="Matriz%20de%20Riesgos%20SIGCMA%205x5%20COMUNICACION%20INSTITUCIONAL.xlsx?27750344" TargetMode="External"/><Relationship Id="rId1" Type="http://schemas.openxmlformats.org/officeDocument/2006/relationships/externalLinkPath" Target="file:///\\27750344\Matriz%20de%20Riesgos%20SIGCMA%205x5%20COMUNICACION%20INSTITU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G7LPxeW2NkOb74_GuICxl-UaFkG0X3ZKs4USF09UcehuQllbTGuARY8p1-6YEmJB" itemId="014CQAI6ZSAOYT6AF5KNAZYUO7V7TG4FLC">
      <xxl21:absoluteUrl r:id="rId3"/>
    </xxl21:alternateUrls>
    <sheetNames>
      <sheetName val="Presentacion "/>
      <sheetName val="Analisis de Contexto"/>
      <sheetName val="Estrategias"/>
      <sheetName val="Instructivo"/>
      <sheetName val="Mapa Final"/>
      <sheetName val="Clasificación Riesgo"/>
      <sheetName val="Tabla probabilidad"/>
      <sheetName val="Tabla Impacto"/>
      <sheetName val="Tabla Valoración de Controles"/>
      <sheetName val="Matriz de Calor"/>
      <sheetName val="Hoja1"/>
      <sheetName val="LISTA"/>
      <sheetName val="Seguimiento 1 Trimestre"/>
      <sheetName val="Seguimiento 2 Trimestre"/>
      <sheetName val="Seguimiento 3 Trimestre "/>
      <sheetName val="Seguimiento 4 Trimestre"/>
    </sheetNames>
    <sheetDataSet>
      <sheetData sheetId="0"/>
      <sheetData sheetId="1"/>
      <sheetData sheetId="2"/>
      <sheetData sheetId="3"/>
      <sheetData sheetId="4"/>
      <sheetData sheetId="5"/>
      <sheetData sheetId="6"/>
      <sheetData sheetId="7"/>
      <sheetData sheetId="8"/>
      <sheetData sheetId="9"/>
      <sheetData sheetId="10">
        <row r="4">
          <cell r="Q4" t="str">
            <v>PreventivoAutomático</v>
          </cell>
          <cell r="R4">
            <v>0.5</v>
          </cell>
        </row>
        <row r="5">
          <cell r="Q5" t="str">
            <v>PreventivoManual</v>
          </cell>
          <cell r="R5">
            <v>0.45</v>
          </cell>
        </row>
        <row r="6">
          <cell r="Q6" t="str">
            <v>DetectivoAutomático</v>
          </cell>
          <cell r="R6">
            <v>0.4</v>
          </cell>
        </row>
        <row r="7">
          <cell r="Q7" t="str">
            <v>DetectivoManual</v>
          </cell>
          <cell r="R7">
            <v>0.35</v>
          </cell>
        </row>
        <row r="8">
          <cell r="Q8" t="str">
            <v>CorrectivoAutomático</v>
          </cell>
          <cell r="R8">
            <v>0.35</v>
          </cell>
        </row>
        <row r="9">
          <cell r="Q9" t="str">
            <v>CorrectivoManual</v>
          </cell>
          <cell r="R9">
            <v>0.3</v>
          </cell>
        </row>
      </sheetData>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934">
      <pivotArea field="1" type="button" dataOnly="0" labelOnly="1" outline="0" axis="axisRow" fieldPosition="1"/>
    </format>
    <format dxfId="933">
      <pivotArea dataOnly="0" labelOnly="1" outline="0" fieldPosition="0">
        <references count="1">
          <reference field="0" count="1">
            <x v="0"/>
          </reference>
        </references>
      </pivotArea>
    </format>
    <format dxfId="932">
      <pivotArea dataOnly="0" labelOnly="1" outline="0" fieldPosition="0">
        <references count="1">
          <reference field="0" count="1">
            <x v="1"/>
          </reference>
        </references>
      </pivotArea>
    </format>
    <format dxfId="931">
      <pivotArea dataOnly="0" labelOnly="1" outline="0" fieldPosition="0">
        <references count="2">
          <reference field="0" count="1" selected="0">
            <x v="0"/>
          </reference>
          <reference field="1" count="5">
            <x v="0"/>
            <x v="6"/>
            <x v="7"/>
            <x v="8"/>
            <x v="9"/>
          </reference>
        </references>
      </pivotArea>
    </format>
    <format dxfId="930">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929" dataDxfId="928">
  <autoFilter ref="B237:C247" xr:uid="{00000000-0009-0000-0100-000001000000}"/>
  <tableColumns count="2">
    <tableColumn id="1" xr3:uid="{A0349234-F02A-492A-9A80-ED44E1EC4FF0}" name="Criterios" dataDxfId="927"/>
    <tableColumn id="2" xr3:uid="{B9F25166-5D8D-4E4E-96B0-E759CC81BF3C}" name="Subcriterios" dataDxfId="92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workbookViewId="0">
      <selection activeCell="B9" sqref="B9:I9"/>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92" t="s">
        <v>0</v>
      </c>
      <c r="B1" s="292"/>
      <c r="C1" s="292"/>
      <c r="D1" s="292"/>
      <c r="E1" s="292"/>
      <c r="F1" s="292"/>
    </row>
    <row r="5" spans="1:9" x14ac:dyDescent="0.25">
      <c r="D5" s="95"/>
      <c r="E5" s="95"/>
      <c r="F5" s="95"/>
      <c r="G5" s="95"/>
      <c r="H5" s="95"/>
    </row>
    <row r="6" spans="1:9" x14ac:dyDescent="0.25">
      <c r="D6" s="95"/>
      <c r="E6" s="95"/>
      <c r="F6" s="95"/>
      <c r="G6" s="95"/>
      <c r="H6" s="95"/>
    </row>
    <row r="7" spans="1:9" ht="33.75" x14ac:dyDescent="0.5">
      <c r="A7" s="293" t="s">
        <v>1</v>
      </c>
      <c r="B7" s="293"/>
      <c r="C7" s="293"/>
      <c r="D7" s="293"/>
      <c r="E7" s="293"/>
      <c r="F7" s="293"/>
      <c r="G7" s="293"/>
      <c r="H7" s="293"/>
      <c r="I7" s="293"/>
    </row>
    <row r="9" spans="1:9" s="87" customFormat="1" ht="81.75" customHeight="1" x14ac:dyDescent="0.2">
      <c r="A9" s="88" t="s">
        <v>2</v>
      </c>
      <c r="B9" s="294" t="s">
        <v>3</v>
      </c>
      <c r="C9" s="294"/>
      <c r="D9" s="294"/>
      <c r="E9" s="294"/>
      <c r="F9" s="294"/>
      <c r="G9" s="294"/>
      <c r="H9" s="294"/>
      <c r="I9" s="294"/>
    </row>
    <row r="10" spans="1:9" s="87" customFormat="1" ht="16.7" customHeight="1" x14ac:dyDescent="0.2">
      <c r="A10" s="93"/>
      <c r="B10" s="94"/>
      <c r="C10" s="94"/>
      <c r="D10" s="93"/>
      <c r="E10" s="92"/>
    </row>
    <row r="11" spans="1:9" s="87" customFormat="1" ht="84" customHeight="1" x14ac:dyDescent="0.2">
      <c r="A11" s="88" t="s">
        <v>4</v>
      </c>
      <c r="B11" s="89" t="s">
        <v>5</v>
      </c>
      <c r="C11" s="291" t="s">
        <v>6</v>
      </c>
      <c r="D11" s="291"/>
      <c r="E11" s="291"/>
      <c r="F11" s="291"/>
      <c r="G11" s="291"/>
      <c r="H11" s="291"/>
      <c r="I11" s="291"/>
    </row>
    <row r="12" spans="1:9" ht="32.25" customHeight="1" x14ac:dyDescent="0.25">
      <c r="A12" s="91"/>
    </row>
    <row r="13" spans="1:9" ht="32.25" customHeight="1" x14ac:dyDescent="0.25">
      <c r="A13" s="90" t="s">
        <v>7</v>
      </c>
      <c r="B13" s="291"/>
      <c r="C13" s="291"/>
      <c r="D13" s="291"/>
      <c r="E13" s="291"/>
      <c r="F13" s="291"/>
      <c r="G13" s="291"/>
      <c r="H13" s="291"/>
      <c r="I13" s="291"/>
    </row>
    <row r="14" spans="1:9" s="87" customFormat="1" ht="69" customHeight="1" x14ac:dyDescent="0.2">
      <c r="A14" s="90" t="s">
        <v>3</v>
      </c>
      <c r="B14" s="291" t="s">
        <v>8</v>
      </c>
      <c r="C14" s="291"/>
      <c r="D14" s="291"/>
      <c r="E14" s="291"/>
      <c r="F14" s="291"/>
      <c r="G14" s="291"/>
      <c r="H14" s="291"/>
      <c r="I14" s="291"/>
    </row>
    <row r="15" spans="1:9" s="87" customFormat="1" ht="54" customHeight="1" x14ac:dyDescent="0.2">
      <c r="A15" s="90" t="s">
        <v>9</v>
      </c>
      <c r="B15" s="291"/>
      <c r="C15" s="291"/>
      <c r="D15" s="291"/>
      <c r="E15" s="291"/>
      <c r="F15" s="291"/>
      <c r="G15" s="291"/>
      <c r="H15" s="291"/>
      <c r="I15" s="291"/>
    </row>
    <row r="16" spans="1:9" s="87" customFormat="1" ht="54" customHeight="1" x14ac:dyDescent="0.2">
      <c r="A16" s="88" t="s">
        <v>10</v>
      </c>
      <c r="B16" s="291"/>
      <c r="C16" s="291"/>
      <c r="D16" s="291"/>
      <c r="E16" s="291"/>
      <c r="F16" s="291"/>
      <c r="G16" s="291"/>
      <c r="H16" s="291"/>
      <c r="I16" s="291"/>
    </row>
    <row r="18" spans="1:9" s="87" customFormat="1" ht="54.75" customHeight="1" x14ac:dyDescent="0.2">
      <c r="A18" s="88" t="s">
        <v>11</v>
      </c>
      <c r="B18" s="290">
        <v>44326</v>
      </c>
      <c r="C18" s="290"/>
      <c r="D18" s="290"/>
      <c r="E18" s="290"/>
      <c r="F18" s="290"/>
      <c r="G18" s="290"/>
      <c r="H18" s="290"/>
      <c r="I18" s="290"/>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2" t="s">
        <v>285</v>
      </c>
      <c r="H1" s="122" t="s">
        <v>278</v>
      </c>
    </row>
    <row r="4" spans="2:26" x14ac:dyDescent="0.25">
      <c r="B4" t="s">
        <v>482</v>
      </c>
      <c r="C4" t="s">
        <v>483</v>
      </c>
      <c r="F4" t="s">
        <v>306</v>
      </c>
      <c r="G4" s="121" t="s">
        <v>484</v>
      </c>
      <c r="H4" s="121">
        <v>0.2</v>
      </c>
      <c r="I4" s="121"/>
      <c r="K4" s="121"/>
      <c r="Q4" t="s">
        <v>485</v>
      </c>
      <c r="R4" s="121">
        <v>0.5</v>
      </c>
      <c r="S4" s="122" t="s">
        <v>396</v>
      </c>
      <c r="T4" s="121">
        <v>0.3</v>
      </c>
      <c r="U4" s="122" t="s">
        <v>411</v>
      </c>
      <c r="V4" s="121">
        <v>0.4</v>
      </c>
      <c r="W4" s="122" t="s">
        <v>414</v>
      </c>
    </row>
    <row r="5" spans="2:26" x14ac:dyDescent="0.25">
      <c r="B5" t="s">
        <v>486</v>
      </c>
      <c r="C5" t="s">
        <v>483</v>
      </c>
      <c r="F5" t="s">
        <v>343</v>
      </c>
      <c r="G5" s="121" t="s">
        <v>484</v>
      </c>
      <c r="H5" s="121">
        <v>0.2</v>
      </c>
      <c r="I5" s="121"/>
      <c r="K5" s="121"/>
      <c r="Q5" t="s">
        <v>487</v>
      </c>
      <c r="R5" s="121">
        <v>0.45</v>
      </c>
      <c r="S5" s="122" t="s">
        <v>396</v>
      </c>
      <c r="T5" s="121">
        <v>0.36</v>
      </c>
      <c r="U5" s="122" t="s">
        <v>411</v>
      </c>
      <c r="V5" s="121">
        <v>0.4</v>
      </c>
      <c r="W5" s="122" t="s">
        <v>414</v>
      </c>
    </row>
    <row r="6" spans="2:26" x14ac:dyDescent="0.25">
      <c r="B6" t="s">
        <v>488</v>
      </c>
      <c r="C6" t="s">
        <v>414</v>
      </c>
      <c r="F6" t="s">
        <v>467</v>
      </c>
      <c r="G6" s="121" t="s">
        <v>398</v>
      </c>
      <c r="H6" s="121">
        <v>0.6</v>
      </c>
      <c r="I6" s="121" t="s">
        <v>489</v>
      </c>
      <c r="K6" s="121"/>
      <c r="Q6" t="s">
        <v>490</v>
      </c>
      <c r="R6" s="121">
        <v>0.4</v>
      </c>
      <c r="S6" s="122" t="s">
        <v>396</v>
      </c>
      <c r="T6" s="121">
        <v>0.36</v>
      </c>
      <c r="U6" s="122" t="s">
        <v>411</v>
      </c>
      <c r="V6" s="121">
        <v>0.4</v>
      </c>
      <c r="W6" s="122" t="s">
        <v>414</v>
      </c>
    </row>
    <row r="7" spans="2:26" x14ac:dyDescent="0.25">
      <c r="B7" t="s">
        <v>491</v>
      </c>
      <c r="C7" t="s">
        <v>492</v>
      </c>
      <c r="G7" s="121"/>
      <c r="I7" s="121"/>
      <c r="K7" s="121"/>
      <c r="Q7" t="s">
        <v>493</v>
      </c>
      <c r="R7" s="121">
        <v>0.35</v>
      </c>
      <c r="S7" s="122" t="s">
        <v>398</v>
      </c>
      <c r="T7" s="121">
        <v>0.42</v>
      </c>
      <c r="U7" s="122" t="s">
        <v>411</v>
      </c>
      <c r="V7" s="121">
        <v>0.4</v>
      </c>
      <c r="W7" s="122" t="s">
        <v>414</v>
      </c>
    </row>
    <row r="8" spans="2:26" x14ac:dyDescent="0.25">
      <c r="B8" t="s">
        <v>494</v>
      </c>
      <c r="C8" t="s">
        <v>495</v>
      </c>
      <c r="G8" s="121"/>
      <c r="I8" s="121"/>
      <c r="K8" s="121"/>
      <c r="Q8" t="s">
        <v>496</v>
      </c>
      <c r="R8" s="121">
        <v>0.35</v>
      </c>
      <c r="S8" s="122" t="s">
        <v>398</v>
      </c>
      <c r="T8" s="121">
        <v>0.6</v>
      </c>
      <c r="U8" s="122" t="s">
        <v>411</v>
      </c>
      <c r="V8" s="121">
        <v>0.26</v>
      </c>
      <c r="W8" s="122" t="s">
        <v>414</v>
      </c>
    </row>
    <row r="9" spans="2:26" x14ac:dyDescent="0.25">
      <c r="B9" t="s">
        <v>497</v>
      </c>
      <c r="C9" t="s">
        <v>483</v>
      </c>
      <c r="G9" s="121"/>
      <c r="I9" s="121"/>
      <c r="K9" s="121"/>
      <c r="Q9" t="s">
        <v>498</v>
      </c>
      <c r="R9" s="121">
        <v>0.3</v>
      </c>
      <c r="S9" s="122" t="s">
        <v>398</v>
      </c>
      <c r="T9" s="121">
        <v>0.6</v>
      </c>
      <c r="U9" s="122" t="s">
        <v>411</v>
      </c>
      <c r="V9" s="121">
        <v>0.3</v>
      </c>
      <c r="W9" s="122" t="s">
        <v>414</v>
      </c>
    </row>
    <row r="10" spans="2:26" x14ac:dyDescent="0.25">
      <c r="B10" t="s">
        <v>499</v>
      </c>
      <c r="C10" t="s">
        <v>414</v>
      </c>
    </row>
    <row r="11" spans="2:26" x14ac:dyDescent="0.25">
      <c r="B11" t="s">
        <v>500</v>
      </c>
      <c r="C11" t="s">
        <v>414</v>
      </c>
      <c r="F11" t="s">
        <v>482</v>
      </c>
      <c r="G11" s="122" t="s">
        <v>394</v>
      </c>
      <c r="H11" s="121">
        <v>0.1</v>
      </c>
      <c r="I11" s="122" t="s">
        <v>484</v>
      </c>
      <c r="J11" s="121">
        <v>0.2</v>
      </c>
      <c r="K11" s="122" t="s">
        <v>483</v>
      </c>
    </row>
    <row r="12" spans="2:26" x14ac:dyDescent="0.25">
      <c r="B12" t="s">
        <v>501</v>
      </c>
      <c r="C12" t="s">
        <v>492</v>
      </c>
      <c r="F12" t="s">
        <v>486</v>
      </c>
      <c r="G12" s="122" t="s">
        <v>394</v>
      </c>
      <c r="H12" s="121">
        <v>0.1</v>
      </c>
      <c r="I12" s="122" t="s">
        <v>411</v>
      </c>
      <c r="J12" s="121">
        <v>0.4</v>
      </c>
      <c r="K12" s="122" t="s">
        <v>483</v>
      </c>
      <c r="Q12" t="s">
        <v>277</v>
      </c>
      <c r="R12" t="s">
        <v>502</v>
      </c>
      <c r="S12" s="122" t="s">
        <v>230</v>
      </c>
      <c r="T12" t="s">
        <v>291</v>
      </c>
      <c r="U12" s="122" t="s">
        <v>292</v>
      </c>
      <c r="V12" t="s">
        <v>297</v>
      </c>
      <c r="W12" s="122" t="s">
        <v>278</v>
      </c>
      <c r="X12" t="s">
        <v>285</v>
      </c>
      <c r="Y12" s="122" t="s">
        <v>278</v>
      </c>
      <c r="Z12" t="s">
        <v>503</v>
      </c>
    </row>
    <row r="13" spans="2:26" x14ac:dyDescent="0.25">
      <c r="B13" t="s">
        <v>504</v>
      </c>
      <c r="C13" t="s">
        <v>495</v>
      </c>
      <c r="F13" t="s">
        <v>488</v>
      </c>
      <c r="G13" s="122" t="s">
        <v>394</v>
      </c>
      <c r="H13" s="121">
        <v>0.1</v>
      </c>
      <c r="I13" s="122" t="s">
        <v>414</v>
      </c>
      <c r="J13" s="121">
        <v>0.6</v>
      </c>
      <c r="K13" s="122" t="s">
        <v>414</v>
      </c>
      <c r="Q13" t="s">
        <v>394</v>
      </c>
      <c r="R13" t="s">
        <v>484</v>
      </c>
      <c r="S13" t="s">
        <v>483</v>
      </c>
      <c r="T13" t="s">
        <v>306</v>
      </c>
      <c r="U13" t="s">
        <v>460</v>
      </c>
      <c r="V13" t="s">
        <v>394</v>
      </c>
      <c r="W13" s="120">
        <v>0.1</v>
      </c>
      <c r="X13" t="s">
        <v>484</v>
      </c>
      <c r="Y13" s="120">
        <v>0.2</v>
      </c>
      <c r="Z13" t="s">
        <v>483</v>
      </c>
    </row>
    <row r="14" spans="2:26" x14ac:dyDescent="0.25">
      <c r="B14" t="s">
        <v>505</v>
      </c>
      <c r="C14" t="s">
        <v>414</v>
      </c>
      <c r="F14" t="s">
        <v>491</v>
      </c>
      <c r="G14" s="122" t="s">
        <v>394</v>
      </c>
      <c r="H14" s="121">
        <v>0.1</v>
      </c>
      <c r="I14" s="122" t="s">
        <v>418</v>
      </c>
      <c r="J14" s="121">
        <v>0.8</v>
      </c>
      <c r="K14" s="122" t="s">
        <v>506</v>
      </c>
      <c r="Q14" t="s">
        <v>394</v>
      </c>
      <c r="R14" t="s">
        <v>411</v>
      </c>
      <c r="S14" t="s">
        <v>483</v>
      </c>
      <c r="T14" t="s">
        <v>306</v>
      </c>
      <c r="U14" t="s">
        <v>460</v>
      </c>
      <c r="V14" t="s">
        <v>394</v>
      </c>
      <c r="W14" s="120">
        <v>0.1</v>
      </c>
      <c r="X14" t="s">
        <v>411</v>
      </c>
      <c r="Y14" s="120">
        <v>0.4</v>
      </c>
      <c r="Z14" t="s">
        <v>483</v>
      </c>
    </row>
    <row r="15" spans="2:26" x14ac:dyDescent="0.25">
      <c r="B15" t="s">
        <v>507</v>
      </c>
      <c r="C15" t="s">
        <v>414</v>
      </c>
      <c r="F15" t="s">
        <v>494</v>
      </c>
      <c r="G15" s="122" t="s">
        <v>394</v>
      </c>
      <c r="H15" s="121">
        <v>0.1</v>
      </c>
      <c r="I15" s="122" t="s">
        <v>422</v>
      </c>
      <c r="J15" s="121">
        <v>1</v>
      </c>
      <c r="K15" s="122" t="s">
        <v>495</v>
      </c>
      <c r="Q15" t="s">
        <v>394</v>
      </c>
      <c r="R15" t="s">
        <v>414</v>
      </c>
      <c r="S15" t="s">
        <v>414</v>
      </c>
      <c r="T15" t="s">
        <v>306</v>
      </c>
      <c r="U15" t="s">
        <v>460</v>
      </c>
      <c r="V15" t="s">
        <v>394</v>
      </c>
      <c r="W15" s="120">
        <v>0.1</v>
      </c>
      <c r="X15" t="s">
        <v>414</v>
      </c>
      <c r="Y15" s="120">
        <v>0.6</v>
      </c>
      <c r="Z15" t="s">
        <v>414</v>
      </c>
    </row>
    <row r="16" spans="2:26" x14ac:dyDescent="0.25">
      <c r="B16" t="s">
        <v>508</v>
      </c>
      <c r="C16" t="s">
        <v>414</v>
      </c>
      <c r="F16" t="s">
        <v>497</v>
      </c>
      <c r="G16" s="122" t="s">
        <v>394</v>
      </c>
      <c r="H16" s="121">
        <v>0.2</v>
      </c>
      <c r="I16" s="122" t="s">
        <v>484</v>
      </c>
      <c r="J16" s="121">
        <v>0.2</v>
      </c>
      <c r="K16" s="122" t="s">
        <v>483</v>
      </c>
      <c r="T16" t="s">
        <v>306</v>
      </c>
      <c r="U16" t="s">
        <v>460</v>
      </c>
    </row>
    <row r="17" spans="2:21" x14ac:dyDescent="0.25">
      <c r="B17" t="s">
        <v>509</v>
      </c>
      <c r="C17" t="s">
        <v>492</v>
      </c>
      <c r="F17" t="s">
        <v>499</v>
      </c>
      <c r="G17" s="122" t="s">
        <v>394</v>
      </c>
      <c r="H17" s="121">
        <v>0.2</v>
      </c>
      <c r="I17" s="122" t="s">
        <v>411</v>
      </c>
      <c r="J17" s="121">
        <v>0.4</v>
      </c>
      <c r="K17" s="122" t="s">
        <v>483</v>
      </c>
      <c r="R17" s="121">
        <v>0.5</v>
      </c>
      <c r="S17" s="120">
        <v>0.5</v>
      </c>
      <c r="T17" t="s">
        <v>306</v>
      </c>
      <c r="U17" t="s">
        <v>460</v>
      </c>
    </row>
    <row r="18" spans="2:21" x14ac:dyDescent="0.25">
      <c r="B18" t="s">
        <v>510</v>
      </c>
      <c r="C18" t="s">
        <v>495</v>
      </c>
      <c r="F18" t="s">
        <v>500</v>
      </c>
      <c r="G18" s="122" t="s">
        <v>394</v>
      </c>
      <c r="H18" s="121">
        <v>0.2</v>
      </c>
      <c r="I18" s="122" t="s">
        <v>414</v>
      </c>
      <c r="J18" s="121">
        <v>0.6</v>
      </c>
      <c r="K18" s="122" t="s">
        <v>414</v>
      </c>
      <c r="R18" s="121">
        <v>0.45</v>
      </c>
      <c r="S18" s="120">
        <v>0.35</v>
      </c>
      <c r="T18" t="s">
        <v>306</v>
      </c>
      <c r="U18" t="s">
        <v>460</v>
      </c>
    </row>
    <row r="19" spans="2:21" x14ac:dyDescent="0.25">
      <c r="B19" t="s">
        <v>511</v>
      </c>
      <c r="C19" t="s">
        <v>414</v>
      </c>
      <c r="F19" t="s">
        <v>501</v>
      </c>
      <c r="G19" s="122" t="s">
        <v>394</v>
      </c>
      <c r="H19" s="121">
        <v>0.2</v>
      </c>
      <c r="I19" s="122" t="s">
        <v>418</v>
      </c>
      <c r="J19" s="121">
        <v>0.8</v>
      </c>
      <c r="K19" s="122" t="s">
        <v>506</v>
      </c>
      <c r="R19" s="121">
        <v>0.4</v>
      </c>
      <c r="T19" t="s">
        <v>306</v>
      </c>
      <c r="U19" t="s">
        <v>460</v>
      </c>
    </row>
    <row r="20" spans="2:21" x14ac:dyDescent="0.25">
      <c r="B20" t="s">
        <v>512</v>
      </c>
      <c r="C20" t="s">
        <v>414</v>
      </c>
      <c r="F20" t="s">
        <v>504</v>
      </c>
      <c r="G20" s="122" t="s">
        <v>394</v>
      </c>
      <c r="H20" s="121">
        <v>0.2</v>
      </c>
      <c r="I20" s="122" t="s">
        <v>422</v>
      </c>
      <c r="J20" s="121">
        <v>1</v>
      </c>
      <c r="K20" s="122" t="s">
        <v>495</v>
      </c>
      <c r="R20" s="121">
        <v>0.35</v>
      </c>
      <c r="T20" t="s">
        <v>306</v>
      </c>
      <c r="U20" t="s">
        <v>460</v>
      </c>
    </row>
    <row r="21" spans="2:21" x14ac:dyDescent="0.25">
      <c r="B21" t="s">
        <v>513</v>
      </c>
      <c r="C21" t="s">
        <v>492</v>
      </c>
      <c r="F21" t="s">
        <v>505</v>
      </c>
      <c r="G21" s="122" t="s">
        <v>396</v>
      </c>
      <c r="H21" s="121">
        <v>0.3</v>
      </c>
      <c r="I21" s="122" t="s">
        <v>484</v>
      </c>
      <c r="J21" s="121">
        <v>0.2</v>
      </c>
      <c r="K21" s="122" t="s">
        <v>483</v>
      </c>
      <c r="R21" s="121">
        <v>0.35</v>
      </c>
      <c r="T21" t="s">
        <v>306</v>
      </c>
      <c r="U21" t="s">
        <v>460</v>
      </c>
    </row>
    <row r="22" spans="2:21" x14ac:dyDescent="0.25">
      <c r="B22" t="s">
        <v>514</v>
      </c>
      <c r="C22" t="s">
        <v>492</v>
      </c>
      <c r="F22" t="s">
        <v>507</v>
      </c>
      <c r="G22" s="122" t="s">
        <v>396</v>
      </c>
      <c r="H22" s="121">
        <v>0.3</v>
      </c>
      <c r="I22" s="122" t="s">
        <v>411</v>
      </c>
      <c r="J22" s="121">
        <v>0.4</v>
      </c>
      <c r="K22" s="122" t="s">
        <v>414</v>
      </c>
      <c r="R22" s="121">
        <v>0.3</v>
      </c>
      <c r="T22" t="s">
        <v>306</v>
      </c>
      <c r="U22" t="s">
        <v>460</v>
      </c>
    </row>
    <row r="23" spans="2:21" x14ac:dyDescent="0.25">
      <c r="B23" t="s">
        <v>515</v>
      </c>
      <c r="C23" t="s">
        <v>495</v>
      </c>
      <c r="F23" t="s">
        <v>508</v>
      </c>
      <c r="G23" s="122" t="s">
        <v>396</v>
      </c>
      <c r="H23" s="121">
        <v>0.3</v>
      </c>
      <c r="I23" s="122" t="s">
        <v>414</v>
      </c>
      <c r="J23" s="121">
        <v>0.6</v>
      </c>
      <c r="K23" s="122" t="s">
        <v>414</v>
      </c>
      <c r="T23" t="s">
        <v>306</v>
      </c>
      <c r="U23" t="s">
        <v>460</v>
      </c>
    </row>
    <row r="24" spans="2:21" x14ac:dyDescent="0.25">
      <c r="B24" t="s">
        <v>516</v>
      </c>
      <c r="C24" t="s">
        <v>492</v>
      </c>
      <c r="F24" t="s">
        <v>509</v>
      </c>
      <c r="G24" s="122" t="s">
        <v>396</v>
      </c>
      <c r="H24" s="121">
        <v>0.3</v>
      </c>
      <c r="I24" s="122" t="s">
        <v>418</v>
      </c>
      <c r="J24" s="121">
        <v>0.8</v>
      </c>
      <c r="K24" s="122" t="s">
        <v>506</v>
      </c>
      <c r="T24" t="s">
        <v>306</v>
      </c>
      <c r="U24" t="s">
        <v>460</v>
      </c>
    </row>
    <row r="25" spans="2:21" x14ac:dyDescent="0.25">
      <c r="B25" t="s">
        <v>517</v>
      </c>
      <c r="C25" t="s">
        <v>492</v>
      </c>
      <c r="F25" t="s">
        <v>510</v>
      </c>
      <c r="G25" s="122" t="s">
        <v>396</v>
      </c>
      <c r="H25" s="121">
        <v>0.3</v>
      </c>
      <c r="I25" s="122" t="s">
        <v>422</v>
      </c>
      <c r="J25" s="121">
        <v>1</v>
      </c>
      <c r="K25" s="122" t="s">
        <v>495</v>
      </c>
    </row>
    <row r="26" spans="2:21" x14ac:dyDescent="0.25">
      <c r="B26" t="s">
        <v>518</v>
      </c>
      <c r="C26" t="s">
        <v>492</v>
      </c>
      <c r="F26" t="s">
        <v>511</v>
      </c>
      <c r="G26" s="122" t="s">
        <v>396</v>
      </c>
      <c r="H26" s="121">
        <v>0.4</v>
      </c>
      <c r="I26" s="122" t="s">
        <v>484</v>
      </c>
      <c r="J26" s="121">
        <v>0.2</v>
      </c>
      <c r="K26" s="122" t="s">
        <v>483</v>
      </c>
    </row>
    <row r="27" spans="2:21" x14ac:dyDescent="0.25">
      <c r="B27" t="s">
        <v>519</v>
      </c>
      <c r="C27" t="s">
        <v>492</v>
      </c>
      <c r="F27" t="s">
        <v>512</v>
      </c>
      <c r="G27" s="122" t="s">
        <v>396</v>
      </c>
      <c r="H27" s="121">
        <v>0.4</v>
      </c>
      <c r="I27" s="122" t="s">
        <v>411</v>
      </c>
      <c r="J27" s="121">
        <v>0.4</v>
      </c>
      <c r="K27" s="122" t="s">
        <v>414</v>
      </c>
    </row>
    <row r="28" spans="2:21" x14ac:dyDescent="0.25">
      <c r="B28" t="s">
        <v>520</v>
      </c>
      <c r="C28" t="s">
        <v>495</v>
      </c>
      <c r="F28" t="s">
        <v>513</v>
      </c>
      <c r="G28" s="122" t="s">
        <v>396</v>
      </c>
      <c r="H28" s="121">
        <v>0.4</v>
      </c>
      <c r="I28" s="122" t="s">
        <v>414</v>
      </c>
      <c r="J28" s="121">
        <v>0.6</v>
      </c>
      <c r="K28" s="122" t="s">
        <v>414</v>
      </c>
    </row>
    <row r="29" spans="2:21" x14ac:dyDescent="0.25">
      <c r="F29" t="s">
        <v>514</v>
      </c>
      <c r="G29" s="122" t="s">
        <v>396</v>
      </c>
      <c r="H29" s="121">
        <v>0.4</v>
      </c>
      <c r="I29" s="122" t="s">
        <v>418</v>
      </c>
      <c r="J29" s="121">
        <v>0.8</v>
      </c>
      <c r="K29" s="122" t="s">
        <v>506</v>
      </c>
    </row>
    <row r="30" spans="2:21" x14ac:dyDescent="0.25">
      <c r="F30" t="s">
        <v>515</v>
      </c>
      <c r="G30" s="122" t="s">
        <v>396</v>
      </c>
      <c r="H30" s="121">
        <v>0.4</v>
      </c>
      <c r="I30" s="122" t="s">
        <v>422</v>
      </c>
      <c r="J30" s="121">
        <v>1</v>
      </c>
      <c r="K30" s="122" t="s">
        <v>495</v>
      </c>
    </row>
    <row r="31" spans="2:21" x14ac:dyDescent="0.25">
      <c r="F31" t="s">
        <v>521</v>
      </c>
      <c r="G31" s="122" t="s">
        <v>398</v>
      </c>
      <c r="H31" s="121">
        <v>0.5</v>
      </c>
      <c r="I31" s="122" t="s">
        <v>484</v>
      </c>
      <c r="J31" s="121">
        <v>0.2</v>
      </c>
      <c r="K31" s="122" t="s">
        <v>414</v>
      </c>
    </row>
    <row r="32" spans="2:21" x14ac:dyDescent="0.25">
      <c r="F32" t="s">
        <v>522</v>
      </c>
      <c r="G32" s="122" t="s">
        <v>398</v>
      </c>
      <c r="H32" s="121">
        <v>0.5</v>
      </c>
      <c r="I32" s="122" t="s">
        <v>411</v>
      </c>
      <c r="J32" s="121">
        <v>0.4</v>
      </c>
      <c r="K32" s="122" t="s">
        <v>414</v>
      </c>
    </row>
    <row r="33" spans="6:11" x14ac:dyDescent="0.25">
      <c r="F33" t="s">
        <v>523</v>
      </c>
      <c r="G33" s="122" t="s">
        <v>398</v>
      </c>
      <c r="H33" s="121">
        <v>0.5</v>
      </c>
      <c r="I33" s="122" t="s">
        <v>414</v>
      </c>
      <c r="J33" s="121">
        <v>0.6</v>
      </c>
      <c r="K33" s="122" t="s">
        <v>414</v>
      </c>
    </row>
    <row r="34" spans="6:11" x14ac:dyDescent="0.25">
      <c r="F34" t="s">
        <v>524</v>
      </c>
      <c r="G34" s="122" t="s">
        <v>398</v>
      </c>
      <c r="H34" s="121">
        <v>0.5</v>
      </c>
      <c r="I34" s="122" t="s">
        <v>418</v>
      </c>
      <c r="J34" s="121">
        <v>0.8</v>
      </c>
      <c r="K34" s="122" t="s">
        <v>506</v>
      </c>
    </row>
    <row r="35" spans="6:11" x14ac:dyDescent="0.25">
      <c r="F35" t="s">
        <v>525</v>
      </c>
      <c r="G35" s="122" t="s">
        <v>398</v>
      </c>
      <c r="H35" s="121">
        <v>0.5</v>
      </c>
      <c r="I35" s="122" t="s">
        <v>422</v>
      </c>
      <c r="J35" s="121">
        <v>1</v>
      </c>
      <c r="K35" s="122" t="s">
        <v>495</v>
      </c>
    </row>
    <row r="37" spans="6:11" ht="45" x14ac:dyDescent="0.25">
      <c r="G37" s="123" t="s">
        <v>526</v>
      </c>
    </row>
    <row r="38" spans="6:11" ht="105" x14ac:dyDescent="0.25">
      <c r="G38" s="123" t="s">
        <v>527</v>
      </c>
    </row>
    <row r="39" spans="6:11" ht="75" x14ac:dyDescent="0.25">
      <c r="G39" s="123" t="s">
        <v>528</v>
      </c>
    </row>
    <row r="40" spans="6:11" ht="75" x14ac:dyDescent="0.25">
      <c r="G40" s="123" t="s">
        <v>529</v>
      </c>
    </row>
    <row r="41" spans="6:11" ht="75" x14ac:dyDescent="0.25">
      <c r="G41" s="123" t="s">
        <v>530</v>
      </c>
    </row>
    <row r="42" spans="6:11" ht="45" x14ac:dyDescent="0.25">
      <c r="G42" s="123" t="s">
        <v>531</v>
      </c>
    </row>
    <row r="43" spans="6:11" ht="105" x14ac:dyDescent="0.25">
      <c r="G43" s="123" t="s">
        <v>532</v>
      </c>
    </row>
    <row r="44" spans="6:11" ht="75" x14ac:dyDescent="0.25">
      <c r="G44" s="123" t="s">
        <v>533</v>
      </c>
    </row>
    <row r="45" spans="6:11" ht="75" x14ac:dyDescent="0.25">
      <c r="G45" s="123" t="s">
        <v>534</v>
      </c>
    </row>
    <row r="46" spans="6:11" ht="75" x14ac:dyDescent="0.25">
      <c r="G46" s="123" t="s">
        <v>535</v>
      </c>
    </row>
    <row r="47" spans="6:11" ht="45" x14ac:dyDescent="0.25">
      <c r="G47" s="123" t="s">
        <v>536</v>
      </c>
    </row>
    <row r="48" spans="6:11" ht="105" x14ac:dyDescent="0.25">
      <c r="G48" s="123" t="s">
        <v>537</v>
      </c>
    </row>
    <row r="49" spans="7:7" ht="75" x14ac:dyDescent="0.25">
      <c r="G49" s="123" t="s">
        <v>538</v>
      </c>
    </row>
    <row r="50" spans="7:7" ht="75" x14ac:dyDescent="0.25">
      <c r="G50" s="123" t="s">
        <v>539</v>
      </c>
    </row>
    <row r="51" spans="7:7" ht="75" x14ac:dyDescent="0.25">
      <c r="G51" s="123" t="s">
        <v>540</v>
      </c>
    </row>
    <row r="52" spans="7:7" ht="45" x14ac:dyDescent="0.25">
      <c r="G52" s="123" t="s">
        <v>541</v>
      </c>
    </row>
    <row r="53" spans="7:7" ht="105" x14ac:dyDescent="0.25">
      <c r="G53" s="123" t="s">
        <v>542</v>
      </c>
    </row>
    <row r="54" spans="7:7" ht="75" x14ac:dyDescent="0.25">
      <c r="G54" s="123" t="s">
        <v>543</v>
      </c>
    </row>
    <row r="55" spans="7:7" ht="75" x14ac:dyDescent="0.25">
      <c r="G55" s="123" t="s">
        <v>544</v>
      </c>
    </row>
    <row r="56" spans="7:7" ht="75" x14ac:dyDescent="0.25">
      <c r="G56" s="123" t="s">
        <v>545</v>
      </c>
    </row>
    <row r="57" spans="7:7" ht="45" x14ac:dyDescent="0.25">
      <c r="G57" s="123" t="s">
        <v>546</v>
      </c>
    </row>
    <row r="58" spans="7:7" ht="105" x14ac:dyDescent="0.25">
      <c r="G58" s="123" t="s">
        <v>547</v>
      </c>
    </row>
    <row r="59" spans="7:7" ht="75" x14ac:dyDescent="0.25">
      <c r="G59" s="123" t="s">
        <v>548</v>
      </c>
    </row>
    <row r="60" spans="7:7" ht="75" x14ac:dyDescent="0.25">
      <c r="G60" s="123" t="s">
        <v>549</v>
      </c>
    </row>
    <row r="61" spans="7:7" ht="75" x14ac:dyDescent="0.25">
      <c r="G61" s="123" t="s">
        <v>550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551</v>
      </c>
      <c r="C2" s="4" t="s">
        <v>552</v>
      </c>
      <c r="D2" s="4" t="s">
        <v>553</v>
      </c>
      <c r="E2" s="6" t="s">
        <v>554</v>
      </c>
      <c r="F2" s="4" t="s">
        <v>555</v>
      </c>
      <c r="G2" s="4" t="s">
        <v>556</v>
      </c>
      <c r="H2" s="4" t="s">
        <v>557</v>
      </c>
      <c r="I2" s="4" t="s">
        <v>558</v>
      </c>
      <c r="J2" s="4" t="s">
        <v>559</v>
      </c>
      <c r="K2" s="4" t="s">
        <v>560</v>
      </c>
    </row>
    <row r="3" spans="2:11" ht="30" x14ac:dyDescent="0.25">
      <c r="B3" t="s">
        <v>334</v>
      </c>
      <c r="C3" s="82" t="s">
        <v>316</v>
      </c>
      <c r="D3" s="5" t="s">
        <v>410</v>
      </c>
      <c r="E3" t="s">
        <v>306</v>
      </c>
      <c r="F3" t="s">
        <v>460</v>
      </c>
      <c r="G3" t="s">
        <v>308</v>
      </c>
      <c r="H3" t="s">
        <v>332</v>
      </c>
      <c r="I3" t="s">
        <v>310</v>
      </c>
      <c r="J3" t="s">
        <v>561</v>
      </c>
      <c r="K3" t="s">
        <v>311</v>
      </c>
    </row>
    <row r="4" spans="2:11" ht="75" x14ac:dyDescent="0.25">
      <c r="B4" s="138" t="s">
        <v>426</v>
      </c>
      <c r="C4" t="s">
        <v>562</v>
      </c>
      <c r="D4" s="5" t="s">
        <v>413</v>
      </c>
      <c r="E4" t="s">
        <v>343</v>
      </c>
      <c r="F4" t="s">
        <v>307</v>
      </c>
      <c r="G4" t="s">
        <v>563</v>
      </c>
      <c r="H4" t="s">
        <v>309</v>
      </c>
      <c r="I4" t="s">
        <v>479</v>
      </c>
      <c r="J4" t="s">
        <v>564</v>
      </c>
      <c r="K4" t="s">
        <v>565</v>
      </c>
    </row>
    <row r="5" spans="2:11" ht="60" x14ac:dyDescent="0.25">
      <c r="B5" s="138" t="s">
        <v>299</v>
      </c>
      <c r="C5" t="s">
        <v>338</v>
      </c>
      <c r="D5" s="5" t="s">
        <v>417</v>
      </c>
      <c r="E5" t="s">
        <v>467</v>
      </c>
      <c r="K5" t="s">
        <v>566</v>
      </c>
    </row>
    <row r="6" spans="2:11" ht="45" x14ac:dyDescent="0.25">
      <c r="B6" s="138" t="s">
        <v>448</v>
      </c>
      <c r="C6" t="s">
        <v>303</v>
      </c>
      <c r="D6" s="5" t="s">
        <v>421</v>
      </c>
      <c r="K6" t="s">
        <v>341</v>
      </c>
    </row>
    <row r="7" spans="2:11" ht="60" x14ac:dyDescent="0.25">
      <c r="B7" s="138" t="s">
        <v>320</v>
      </c>
      <c r="C7" t="s">
        <v>567</v>
      </c>
      <c r="D7" s="83" t="s">
        <v>425</v>
      </c>
    </row>
    <row r="8" spans="2:11" ht="30" x14ac:dyDescent="0.25">
      <c r="B8" s="138" t="s">
        <v>345</v>
      </c>
      <c r="C8" t="s">
        <v>357</v>
      </c>
      <c r="D8" s="5" t="s">
        <v>324</v>
      </c>
    </row>
    <row r="9" spans="2:11" ht="30" x14ac:dyDescent="0.25">
      <c r="B9" s="138" t="s">
        <v>364</v>
      </c>
      <c r="C9" t="s">
        <v>568</v>
      </c>
      <c r="D9" s="5" t="s">
        <v>427</v>
      </c>
    </row>
    <row r="10" spans="2:11" ht="30" x14ac:dyDescent="0.25">
      <c r="C10" t="s">
        <v>368</v>
      </c>
      <c r="D10" s="5" t="s">
        <v>428</v>
      </c>
    </row>
    <row r="11" spans="2:11" ht="30" x14ac:dyDescent="0.25">
      <c r="D11" s="5" t="s">
        <v>429</v>
      </c>
    </row>
    <row r="12" spans="2:11" ht="30" x14ac:dyDescent="0.25">
      <c r="D12" s="5" t="s">
        <v>430</v>
      </c>
    </row>
    <row r="13" spans="2:11" ht="30" x14ac:dyDescent="0.25">
      <c r="D13" s="129" t="s">
        <v>317</v>
      </c>
    </row>
    <row r="14" spans="2:11" ht="30" x14ac:dyDescent="0.25">
      <c r="D14" s="129" t="s">
        <v>431</v>
      </c>
    </row>
    <row r="15" spans="2:11" ht="30" x14ac:dyDescent="0.25">
      <c r="D15" s="129" t="s">
        <v>432</v>
      </c>
    </row>
    <row r="16" spans="2:11" ht="30" x14ac:dyDescent="0.25">
      <c r="D16" s="129" t="s">
        <v>433</v>
      </c>
    </row>
    <row r="17" spans="4:4" ht="30" x14ac:dyDescent="0.25">
      <c r="D17" s="129" t="s">
        <v>434</v>
      </c>
    </row>
    <row r="18" spans="4:4" ht="60" x14ac:dyDescent="0.25">
      <c r="D18" s="82" t="s">
        <v>569</v>
      </c>
    </row>
    <row r="19" spans="4:4" ht="60" x14ac:dyDescent="0.25">
      <c r="D19" s="82" t="s">
        <v>570</v>
      </c>
    </row>
    <row r="20" spans="4:4" ht="30" x14ac:dyDescent="0.25">
      <c r="D20" s="123" t="s">
        <v>304</v>
      </c>
    </row>
    <row r="21" spans="4:4" ht="30" x14ac:dyDescent="0.25">
      <c r="D21" s="123" t="s">
        <v>571</v>
      </c>
    </row>
    <row r="22" spans="4:4" ht="30" x14ac:dyDescent="0.25">
      <c r="D22" s="123" t="s">
        <v>330</v>
      </c>
    </row>
    <row r="23" spans="4:4" ht="30" x14ac:dyDescent="0.25">
      <c r="D23" s="123" t="s">
        <v>572</v>
      </c>
    </row>
    <row r="24" spans="4:4" ht="45" x14ac:dyDescent="0.25">
      <c r="D24" s="123" t="s">
        <v>573</v>
      </c>
    </row>
    <row r="25" spans="4:4" ht="45" x14ac:dyDescent="0.25">
      <c r="D25" s="123" t="s">
        <v>339</v>
      </c>
    </row>
    <row r="26" spans="4:4" ht="60" x14ac:dyDescent="0.25">
      <c r="D26" s="123" t="s">
        <v>452</v>
      </c>
    </row>
    <row r="27" spans="4:4" ht="45" x14ac:dyDescent="0.25">
      <c r="D27" s="123" t="s">
        <v>574</v>
      </c>
    </row>
    <row r="28" spans="4:4" ht="45" x14ac:dyDescent="0.25">
      <c r="D28" s="123" t="s">
        <v>575</v>
      </c>
    </row>
    <row r="29" spans="4:4" ht="45" x14ac:dyDescent="0.25">
      <c r="D29" s="123" t="s">
        <v>369</v>
      </c>
    </row>
    <row r="30" spans="4:4" ht="45" x14ac:dyDescent="0.25">
      <c r="D30" s="123" t="s">
        <v>576</v>
      </c>
    </row>
    <row r="31" spans="4:4" ht="45" x14ac:dyDescent="0.25">
      <c r="D31" s="123" t="s">
        <v>577</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41"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438" t="s">
        <v>578</v>
      </c>
      <c r="C4" s="438"/>
      <c r="D4" s="438"/>
      <c r="E4" s="438"/>
      <c r="F4" s="438"/>
      <c r="G4" s="438"/>
      <c r="H4" s="438"/>
      <c r="I4" s="438"/>
      <c r="J4" s="439" t="s">
        <v>216</v>
      </c>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T4" s="440" t="s">
        <v>250</v>
      </c>
      <c r="AU4" s="440"/>
    </row>
    <row r="5" spans="2:47" x14ac:dyDescent="0.25">
      <c r="B5" s="438"/>
      <c r="C5" s="438"/>
      <c r="D5" s="438"/>
      <c r="E5" s="438"/>
      <c r="F5" s="438"/>
      <c r="G5" s="438"/>
      <c r="H5" s="438"/>
      <c r="I5" s="438"/>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T5" s="440"/>
      <c r="AU5" s="440"/>
    </row>
    <row r="6" spans="2:47" x14ac:dyDescent="0.25">
      <c r="B6" s="438"/>
      <c r="C6" s="438"/>
      <c r="D6" s="438"/>
      <c r="E6" s="438"/>
      <c r="F6" s="438"/>
      <c r="G6" s="438"/>
      <c r="H6" s="438"/>
      <c r="I6" s="438"/>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T6" s="440"/>
      <c r="AU6" s="440"/>
    </row>
    <row r="7" spans="2:47" ht="15.75" thickBot="1" x14ac:dyDescent="0.3"/>
    <row r="8" spans="2:47" ht="15.75" x14ac:dyDescent="0.25">
      <c r="B8" s="441" t="s">
        <v>393</v>
      </c>
      <c r="C8" s="441"/>
      <c r="D8" s="442"/>
      <c r="E8" s="443" t="s">
        <v>579</v>
      </c>
      <c r="F8" s="444"/>
      <c r="G8" s="444"/>
      <c r="H8" s="444"/>
      <c r="I8" s="445"/>
      <c r="J8" s="50" t="s">
        <v>580</v>
      </c>
      <c r="K8" s="51" t="s">
        <v>580</v>
      </c>
      <c r="L8" s="51" t="s">
        <v>580</v>
      </c>
      <c r="M8" s="51" t="s">
        <v>580</v>
      </c>
      <c r="N8" s="51" t="s">
        <v>580</v>
      </c>
      <c r="O8" s="52" t="s">
        <v>580</v>
      </c>
      <c r="P8" s="50" t="s">
        <v>580</v>
      </c>
      <c r="Q8" s="51" t="s">
        <v>580</v>
      </c>
      <c r="R8" s="51" t="s">
        <v>580</v>
      </c>
      <c r="S8" s="51" t="s">
        <v>580</v>
      </c>
      <c r="T8" s="51" t="s">
        <v>580</v>
      </c>
      <c r="U8" s="52" t="s">
        <v>580</v>
      </c>
      <c r="V8" s="50" t="s">
        <v>580</v>
      </c>
      <c r="W8" s="51" t="s">
        <v>580</v>
      </c>
      <c r="X8" s="51" t="s">
        <v>580</v>
      </c>
      <c r="Y8" s="51" t="s">
        <v>580</v>
      </c>
      <c r="Z8" s="51" t="s">
        <v>580</v>
      </c>
      <c r="AA8" s="52" t="s">
        <v>580</v>
      </c>
      <c r="AB8" s="50" t="s">
        <v>580</v>
      </c>
      <c r="AC8" s="51" t="s">
        <v>580</v>
      </c>
      <c r="AD8" s="51" t="s">
        <v>580</v>
      </c>
      <c r="AE8" s="51" t="s">
        <v>580</v>
      </c>
      <c r="AF8" s="51" t="s">
        <v>580</v>
      </c>
      <c r="AG8" s="52" t="s">
        <v>580</v>
      </c>
      <c r="AH8" s="53" t="s">
        <v>580</v>
      </c>
      <c r="AI8" s="54" t="s">
        <v>580</v>
      </c>
      <c r="AJ8" s="54" t="s">
        <v>580</v>
      </c>
      <c r="AK8" s="54" t="s">
        <v>580</v>
      </c>
      <c r="AL8" s="54" t="s">
        <v>580</v>
      </c>
      <c r="AN8" s="452" t="s">
        <v>495</v>
      </c>
      <c r="AO8" s="453"/>
      <c r="AP8" s="453"/>
      <c r="AQ8" s="453"/>
      <c r="AR8" s="453"/>
      <c r="AS8" s="454"/>
      <c r="AT8" s="461" t="s">
        <v>581</v>
      </c>
      <c r="AU8" s="461"/>
    </row>
    <row r="9" spans="2:47" ht="15.75" x14ac:dyDescent="0.25">
      <c r="B9" s="441"/>
      <c r="C9" s="441"/>
      <c r="D9" s="442"/>
      <c r="E9" s="446"/>
      <c r="F9" s="447"/>
      <c r="G9" s="447"/>
      <c r="H9" s="447"/>
      <c r="I9" s="448"/>
      <c r="J9" s="55" t="s">
        <v>580</v>
      </c>
      <c r="K9" s="56" t="s">
        <v>580</v>
      </c>
      <c r="L9" s="56" t="s">
        <v>580</v>
      </c>
      <c r="M9" s="56" t="s">
        <v>580</v>
      </c>
      <c r="N9" s="56" t="s">
        <v>580</v>
      </c>
      <c r="O9" s="57" t="s">
        <v>580</v>
      </c>
      <c r="P9" s="55" t="s">
        <v>580</v>
      </c>
      <c r="Q9" s="56" t="s">
        <v>580</v>
      </c>
      <c r="R9" s="56" t="s">
        <v>580</v>
      </c>
      <c r="S9" s="56" t="s">
        <v>580</v>
      </c>
      <c r="T9" s="56" t="s">
        <v>580</v>
      </c>
      <c r="U9" s="57" t="s">
        <v>580</v>
      </c>
      <c r="V9" s="55" t="s">
        <v>580</v>
      </c>
      <c r="W9" s="56" t="s">
        <v>580</v>
      </c>
      <c r="X9" s="56" t="s">
        <v>580</v>
      </c>
      <c r="Y9" s="56" t="s">
        <v>580</v>
      </c>
      <c r="Z9" s="56" t="s">
        <v>580</v>
      </c>
      <c r="AA9" s="57" t="s">
        <v>580</v>
      </c>
      <c r="AB9" s="55" t="s">
        <v>580</v>
      </c>
      <c r="AC9" s="56" t="s">
        <v>580</v>
      </c>
      <c r="AD9" s="56" t="s">
        <v>580</v>
      </c>
      <c r="AE9" s="56" t="s">
        <v>580</v>
      </c>
      <c r="AF9" s="56" t="s">
        <v>580</v>
      </c>
      <c r="AG9" s="57" t="s">
        <v>580</v>
      </c>
      <c r="AH9" s="58" t="s">
        <v>580</v>
      </c>
      <c r="AI9" s="59" t="s">
        <v>580</v>
      </c>
      <c r="AJ9" s="59" t="s">
        <v>580</v>
      </c>
      <c r="AK9" s="59" t="s">
        <v>580</v>
      </c>
      <c r="AL9" s="59" t="s">
        <v>580</v>
      </c>
      <c r="AN9" s="455"/>
      <c r="AO9" s="456"/>
      <c r="AP9" s="456"/>
      <c r="AQ9" s="456"/>
      <c r="AR9" s="456"/>
      <c r="AS9" s="457"/>
      <c r="AT9" s="461"/>
      <c r="AU9" s="461"/>
    </row>
    <row r="10" spans="2:47" ht="15.75" x14ac:dyDescent="0.25">
      <c r="B10" s="441"/>
      <c r="C10" s="441"/>
      <c r="D10" s="442"/>
      <c r="E10" s="446"/>
      <c r="F10" s="447"/>
      <c r="G10" s="447"/>
      <c r="H10" s="447"/>
      <c r="I10" s="448"/>
      <c r="J10" s="55" t="s">
        <v>580</v>
      </c>
      <c r="K10" s="56" t="s">
        <v>580</v>
      </c>
      <c r="L10" s="56" t="s">
        <v>580</v>
      </c>
      <c r="M10" s="56" t="s">
        <v>580</v>
      </c>
      <c r="N10" s="56" t="s">
        <v>580</v>
      </c>
      <c r="O10" s="57" t="s">
        <v>580</v>
      </c>
      <c r="P10" s="55" t="s">
        <v>580</v>
      </c>
      <c r="Q10" s="56" t="s">
        <v>580</v>
      </c>
      <c r="R10" s="56" t="s">
        <v>580</v>
      </c>
      <c r="S10" s="56" t="s">
        <v>580</v>
      </c>
      <c r="T10" s="56" t="s">
        <v>580</v>
      </c>
      <c r="U10" s="57" t="s">
        <v>580</v>
      </c>
      <c r="V10" s="55" t="s">
        <v>580</v>
      </c>
      <c r="W10" s="56" t="s">
        <v>580</v>
      </c>
      <c r="X10" s="56" t="s">
        <v>580</v>
      </c>
      <c r="Y10" s="56" t="s">
        <v>580</v>
      </c>
      <c r="Z10" s="56" t="s">
        <v>580</v>
      </c>
      <c r="AA10" s="57" t="s">
        <v>580</v>
      </c>
      <c r="AB10" s="55" t="s">
        <v>580</v>
      </c>
      <c r="AC10" s="56" t="s">
        <v>580</v>
      </c>
      <c r="AD10" s="56" t="s">
        <v>580</v>
      </c>
      <c r="AE10" s="56" t="s">
        <v>580</v>
      </c>
      <c r="AF10" s="56" t="s">
        <v>580</v>
      </c>
      <c r="AG10" s="57" t="s">
        <v>580</v>
      </c>
      <c r="AH10" s="58" t="s">
        <v>580</v>
      </c>
      <c r="AI10" s="59" t="s">
        <v>580</v>
      </c>
      <c r="AJ10" s="59" t="s">
        <v>580</v>
      </c>
      <c r="AK10" s="59" t="s">
        <v>580</v>
      </c>
      <c r="AL10" s="59" t="s">
        <v>580</v>
      </c>
      <c r="AN10" s="455"/>
      <c r="AO10" s="456"/>
      <c r="AP10" s="456"/>
      <c r="AQ10" s="456"/>
      <c r="AR10" s="456"/>
      <c r="AS10" s="457"/>
      <c r="AT10" s="461"/>
      <c r="AU10" s="461"/>
    </row>
    <row r="11" spans="2:47" ht="15.75" x14ac:dyDescent="0.25">
      <c r="B11" s="441"/>
      <c r="C11" s="441"/>
      <c r="D11" s="442"/>
      <c r="E11" s="446"/>
      <c r="F11" s="447"/>
      <c r="G11" s="447"/>
      <c r="H11" s="447"/>
      <c r="I11" s="448"/>
      <c r="J11" s="55" t="s">
        <v>580</v>
      </c>
      <c r="K11" s="56" t="s">
        <v>580</v>
      </c>
      <c r="L11" s="56" t="s">
        <v>580</v>
      </c>
      <c r="M11" s="56" t="s">
        <v>580</v>
      </c>
      <c r="N11" s="56" t="s">
        <v>580</v>
      </c>
      <c r="O11" s="57" t="s">
        <v>580</v>
      </c>
      <c r="P11" s="55" t="s">
        <v>580</v>
      </c>
      <c r="Q11" s="56" t="s">
        <v>580</v>
      </c>
      <c r="R11" s="56" t="s">
        <v>580</v>
      </c>
      <c r="S11" s="56" t="s">
        <v>580</v>
      </c>
      <c r="T11" s="56" t="s">
        <v>580</v>
      </c>
      <c r="U11" s="57" t="s">
        <v>580</v>
      </c>
      <c r="V11" s="55" t="s">
        <v>580</v>
      </c>
      <c r="W11" s="56" t="s">
        <v>580</v>
      </c>
      <c r="X11" s="56" t="s">
        <v>580</v>
      </c>
      <c r="Y11" s="56" t="s">
        <v>580</v>
      </c>
      <c r="Z11" s="56" t="s">
        <v>580</v>
      </c>
      <c r="AA11" s="57" t="s">
        <v>580</v>
      </c>
      <c r="AB11" s="55" t="s">
        <v>580</v>
      </c>
      <c r="AC11" s="56" t="s">
        <v>580</v>
      </c>
      <c r="AD11" s="56" t="s">
        <v>580</v>
      </c>
      <c r="AE11" s="56" t="s">
        <v>580</v>
      </c>
      <c r="AF11" s="56" t="s">
        <v>580</v>
      </c>
      <c r="AG11" s="57" t="s">
        <v>580</v>
      </c>
      <c r="AH11" s="58" t="s">
        <v>580</v>
      </c>
      <c r="AI11" s="59" t="s">
        <v>580</v>
      </c>
      <c r="AJ11" s="59" t="s">
        <v>580</v>
      </c>
      <c r="AK11" s="59" t="s">
        <v>580</v>
      </c>
      <c r="AL11" s="59" t="s">
        <v>580</v>
      </c>
      <c r="AN11" s="455"/>
      <c r="AO11" s="456"/>
      <c r="AP11" s="456"/>
      <c r="AQ11" s="456"/>
      <c r="AR11" s="456"/>
      <c r="AS11" s="457"/>
      <c r="AT11" s="461"/>
      <c r="AU11" s="461"/>
    </row>
    <row r="12" spans="2:47" ht="15.75" x14ac:dyDescent="0.25">
      <c r="B12" s="441"/>
      <c r="C12" s="441"/>
      <c r="D12" s="442"/>
      <c r="E12" s="446"/>
      <c r="F12" s="447"/>
      <c r="G12" s="447"/>
      <c r="H12" s="447"/>
      <c r="I12" s="448"/>
      <c r="J12" s="55" t="s">
        <v>580</v>
      </c>
      <c r="K12" s="56" t="s">
        <v>580</v>
      </c>
      <c r="L12" s="56" t="s">
        <v>580</v>
      </c>
      <c r="M12" s="56" t="s">
        <v>580</v>
      </c>
      <c r="N12" s="56" t="s">
        <v>580</v>
      </c>
      <c r="O12" s="57" t="s">
        <v>580</v>
      </c>
      <c r="P12" s="55" t="s">
        <v>580</v>
      </c>
      <c r="Q12" s="56" t="s">
        <v>580</v>
      </c>
      <c r="R12" s="56" t="s">
        <v>580</v>
      </c>
      <c r="S12" s="56" t="s">
        <v>580</v>
      </c>
      <c r="T12" s="56" t="s">
        <v>580</v>
      </c>
      <c r="U12" s="57" t="s">
        <v>580</v>
      </c>
      <c r="V12" s="55" t="s">
        <v>580</v>
      </c>
      <c r="W12" s="56" t="s">
        <v>580</v>
      </c>
      <c r="X12" s="56" t="s">
        <v>580</v>
      </c>
      <c r="Y12" s="56" t="s">
        <v>580</v>
      </c>
      <c r="Z12" s="56" t="s">
        <v>580</v>
      </c>
      <c r="AA12" s="57" t="s">
        <v>580</v>
      </c>
      <c r="AB12" s="55" t="s">
        <v>580</v>
      </c>
      <c r="AC12" s="56" t="s">
        <v>580</v>
      </c>
      <c r="AD12" s="56" t="s">
        <v>580</v>
      </c>
      <c r="AE12" s="56" t="s">
        <v>580</v>
      </c>
      <c r="AF12" s="56" t="s">
        <v>580</v>
      </c>
      <c r="AG12" s="57" t="s">
        <v>580</v>
      </c>
      <c r="AH12" s="58" t="s">
        <v>580</v>
      </c>
      <c r="AI12" s="59" t="s">
        <v>580</v>
      </c>
      <c r="AJ12" s="59" t="s">
        <v>580</v>
      </c>
      <c r="AK12" s="59" t="s">
        <v>580</v>
      </c>
      <c r="AL12" s="59" t="s">
        <v>580</v>
      </c>
      <c r="AN12" s="455"/>
      <c r="AO12" s="456"/>
      <c r="AP12" s="456"/>
      <c r="AQ12" s="456"/>
      <c r="AR12" s="456"/>
      <c r="AS12" s="457"/>
      <c r="AT12" s="461"/>
      <c r="AU12" s="461"/>
    </row>
    <row r="13" spans="2:47" ht="15.75" x14ac:dyDescent="0.25">
      <c r="B13" s="441"/>
      <c r="C13" s="441"/>
      <c r="D13" s="442"/>
      <c r="E13" s="446"/>
      <c r="F13" s="447"/>
      <c r="G13" s="447"/>
      <c r="H13" s="447"/>
      <c r="I13" s="448"/>
      <c r="J13" s="55" t="s">
        <v>580</v>
      </c>
      <c r="K13" s="56" t="s">
        <v>580</v>
      </c>
      <c r="L13" s="56" t="s">
        <v>580</v>
      </c>
      <c r="M13" s="56" t="s">
        <v>580</v>
      </c>
      <c r="N13" s="56" t="s">
        <v>580</v>
      </c>
      <c r="O13" s="57" t="s">
        <v>580</v>
      </c>
      <c r="P13" s="55" t="s">
        <v>580</v>
      </c>
      <c r="Q13" s="56" t="s">
        <v>580</v>
      </c>
      <c r="R13" s="56" t="s">
        <v>580</v>
      </c>
      <c r="S13" s="56" t="s">
        <v>580</v>
      </c>
      <c r="T13" s="56" t="s">
        <v>580</v>
      </c>
      <c r="U13" s="57" t="s">
        <v>580</v>
      </c>
      <c r="V13" s="55" t="s">
        <v>580</v>
      </c>
      <c r="W13" s="56" t="s">
        <v>580</v>
      </c>
      <c r="X13" s="56" t="s">
        <v>580</v>
      </c>
      <c r="Y13" s="56" t="s">
        <v>580</v>
      </c>
      <c r="Z13" s="56" t="s">
        <v>580</v>
      </c>
      <c r="AA13" s="57" t="s">
        <v>580</v>
      </c>
      <c r="AB13" s="55" t="s">
        <v>580</v>
      </c>
      <c r="AC13" s="56" t="s">
        <v>580</v>
      </c>
      <c r="AD13" s="56" t="s">
        <v>580</v>
      </c>
      <c r="AE13" s="56" t="s">
        <v>580</v>
      </c>
      <c r="AF13" s="56" t="s">
        <v>580</v>
      </c>
      <c r="AG13" s="57" t="s">
        <v>580</v>
      </c>
      <c r="AH13" s="58" t="s">
        <v>580</v>
      </c>
      <c r="AI13" s="59" t="s">
        <v>580</v>
      </c>
      <c r="AJ13" s="59" t="s">
        <v>580</v>
      </c>
      <c r="AK13" s="59" t="s">
        <v>580</v>
      </c>
      <c r="AL13" s="59" t="s">
        <v>580</v>
      </c>
      <c r="AN13" s="455"/>
      <c r="AO13" s="456"/>
      <c r="AP13" s="456"/>
      <c r="AQ13" s="456"/>
      <c r="AR13" s="456"/>
      <c r="AS13" s="457"/>
      <c r="AT13" s="461"/>
      <c r="AU13" s="461"/>
    </row>
    <row r="14" spans="2:47" ht="5.25" customHeight="1" thickBot="1" x14ac:dyDescent="0.3">
      <c r="B14" s="441"/>
      <c r="C14" s="441"/>
      <c r="D14" s="442"/>
      <c r="E14" s="446"/>
      <c r="F14" s="447"/>
      <c r="G14" s="447"/>
      <c r="H14" s="447"/>
      <c r="I14" s="448"/>
      <c r="J14" s="55" t="s">
        <v>580</v>
      </c>
      <c r="K14" s="56" t="s">
        <v>580</v>
      </c>
      <c r="L14" s="56" t="s">
        <v>580</v>
      </c>
      <c r="M14" s="56" t="s">
        <v>580</v>
      </c>
      <c r="N14" s="56" t="s">
        <v>580</v>
      </c>
      <c r="O14" s="57" t="s">
        <v>580</v>
      </c>
      <c r="P14" s="55" t="s">
        <v>580</v>
      </c>
      <c r="Q14" s="56" t="s">
        <v>580</v>
      </c>
      <c r="R14" s="56" t="s">
        <v>580</v>
      </c>
      <c r="S14" s="56" t="s">
        <v>580</v>
      </c>
      <c r="T14" s="56" t="s">
        <v>580</v>
      </c>
      <c r="U14" s="57" t="s">
        <v>580</v>
      </c>
      <c r="V14" s="55" t="s">
        <v>580</v>
      </c>
      <c r="W14" s="56" t="s">
        <v>580</v>
      </c>
      <c r="X14" s="56" t="s">
        <v>580</v>
      </c>
      <c r="Y14" s="56" t="s">
        <v>580</v>
      </c>
      <c r="Z14" s="56" t="s">
        <v>580</v>
      </c>
      <c r="AA14" s="57" t="s">
        <v>580</v>
      </c>
      <c r="AB14" s="55" t="s">
        <v>580</v>
      </c>
      <c r="AC14" s="56" t="s">
        <v>580</v>
      </c>
      <c r="AD14" s="56" t="s">
        <v>580</v>
      </c>
      <c r="AE14" s="56" t="s">
        <v>580</v>
      </c>
      <c r="AF14" s="56" t="s">
        <v>580</v>
      </c>
      <c r="AG14" s="57" t="s">
        <v>580</v>
      </c>
      <c r="AH14" s="58" t="s">
        <v>580</v>
      </c>
      <c r="AI14" s="59" t="s">
        <v>580</v>
      </c>
      <c r="AJ14" s="59" t="s">
        <v>580</v>
      </c>
      <c r="AK14" s="59" t="s">
        <v>580</v>
      </c>
      <c r="AL14" s="59" t="s">
        <v>580</v>
      </c>
      <c r="AN14" s="455"/>
      <c r="AO14" s="456"/>
      <c r="AP14" s="456"/>
      <c r="AQ14" s="456"/>
      <c r="AR14" s="456"/>
      <c r="AS14" s="457"/>
      <c r="AT14" s="461"/>
      <c r="AU14" s="461"/>
    </row>
    <row r="15" spans="2:47" ht="16.5" hidden="1" thickBot="1" x14ac:dyDescent="0.3">
      <c r="B15" s="441"/>
      <c r="C15" s="441"/>
      <c r="D15" s="442"/>
      <c r="E15" s="446"/>
      <c r="F15" s="447"/>
      <c r="G15" s="447"/>
      <c r="H15" s="447"/>
      <c r="I15" s="448"/>
      <c r="J15" s="55" t="s">
        <v>580</v>
      </c>
      <c r="K15" s="56" t="s">
        <v>580</v>
      </c>
      <c r="L15" s="56" t="s">
        <v>580</v>
      </c>
      <c r="M15" s="56" t="s">
        <v>580</v>
      </c>
      <c r="N15" s="56" t="s">
        <v>580</v>
      </c>
      <c r="O15" s="57" t="s">
        <v>580</v>
      </c>
      <c r="P15" s="55" t="s">
        <v>580</v>
      </c>
      <c r="Q15" s="56" t="s">
        <v>580</v>
      </c>
      <c r="R15" s="56" t="s">
        <v>580</v>
      </c>
      <c r="S15" s="56" t="s">
        <v>580</v>
      </c>
      <c r="T15" s="56" t="s">
        <v>580</v>
      </c>
      <c r="U15" s="57" t="s">
        <v>580</v>
      </c>
      <c r="V15" s="55" t="s">
        <v>580</v>
      </c>
      <c r="W15" s="56" t="s">
        <v>580</v>
      </c>
      <c r="X15" s="56" t="s">
        <v>580</v>
      </c>
      <c r="Y15" s="56" t="s">
        <v>580</v>
      </c>
      <c r="Z15" s="56" t="s">
        <v>580</v>
      </c>
      <c r="AA15" s="57" t="s">
        <v>580</v>
      </c>
      <c r="AB15" s="55" t="s">
        <v>580</v>
      </c>
      <c r="AC15" s="56" t="s">
        <v>580</v>
      </c>
      <c r="AD15" s="56" t="s">
        <v>580</v>
      </c>
      <c r="AE15" s="56" t="s">
        <v>580</v>
      </c>
      <c r="AF15" s="56" t="s">
        <v>580</v>
      </c>
      <c r="AG15" s="57" t="s">
        <v>580</v>
      </c>
      <c r="AH15" s="58" t="s">
        <v>580</v>
      </c>
      <c r="AI15" s="59" t="s">
        <v>580</v>
      </c>
      <c r="AJ15" s="59" t="s">
        <v>580</v>
      </c>
      <c r="AK15" s="59" t="s">
        <v>580</v>
      </c>
      <c r="AL15" s="59" t="s">
        <v>580</v>
      </c>
      <c r="AN15" s="455"/>
      <c r="AO15" s="456"/>
      <c r="AP15" s="456"/>
      <c r="AQ15" s="456"/>
      <c r="AR15" s="456"/>
      <c r="AS15" s="457"/>
      <c r="AT15" s="36"/>
      <c r="AU15" s="36"/>
    </row>
    <row r="16" spans="2:47" ht="16.5" hidden="1" thickBot="1" x14ac:dyDescent="0.3">
      <c r="B16" s="441"/>
      <c r="C16" s="441"/>
      <c r="D16" s="442"/>
      <c r="E16" s="446"/>
      <c r="F16" s="447"/>
      <c r="G16" s="447"/>
      <c r="H16" s="447"/>
      <c r="I16" s="448"/>
      <c r="J16" s="55" t="s">
        <v>580</v>
      </c>
      <c r="K16" s="56" t="s">
        <v>580</v>
      </c>
      <c r="L16" s="56" t="s">
        <v>580</v>
      </c>
      <c r="M16" s="56" t="s">
        <v>580</v>
      </c>
      <c r="N16" s="56" t="s">
        <v>580</v>
      </c>
      <c r="O16" s="57" t="s">
        <v>580</v>
      </c>
      <c r="P16" s="55" t="s">
        <v>580</v>
      </c>
      <c r="Q16" s="56" t="s">
        <v>580</v>
      </c>
      <c r="R16" s="56" t="s">
        <v>580</v>
      </c>
      <c r="S16" s="56" t="s">
        <v>580</v>
      </c>
      <c r="T16" s="56" t="s">
        <v>580</v>
      </c>
      <c r="U16" s="57" t="s">
        <v>580</v>
      </c>
      <c r="V16" s="55" t="s">
        <v>580</v>
      </c>
      <c r="W16" s="56" t="s">
        <v>580</v>
      </c>
      <c r="X16" s="56" t="s">
        <v>580</v>
      </c>
      <c r="Y16" s="56" t="s">
        <v>580</v>
      </c>
      <c r="Z16" s="56" t="s">
        <v>580</v>
      </c>
      <c r="AA16" s="57" t="s">
        <v>580</v>
      </c>
      <c r="AB16" s="55" t="s">
        <v>580</v>
      </c>
      <c r="AC16" s="56" t="s">
        <v>580</v>
      </c>
      <c r="AD16" s="56" t="s">
        <v>580</v>
      </c>
      <c r="AE16" s="56" t="s">
        <v>580</v>
      </c>
      <c r="AF16" s="56" t="s">
        <v>580</v>
      </c>
      <c r="AG16" s="57" t="s">
        <v>580</v>
      </c>
      <c r="AH16" s="58" t="s">
        <v>580</v>
      </c>
      <c r="AI16" s="59" t="s">
        <v>580</v>
      </c>
      <c r="AJ16" s="59" t="s">
        <v>580</v>
      </c>
      <c r="AK16" s="59" t="s">
        <v>580</v>
      </c>
      <c r="AL16" s="59" t="s">
        <v>580</v>
      </c>
      <c r="AN16" s="455"/>
      <c r="AO16" s="456"/>
      <c r="AP16" s="456"/>
      <c r="AQ16" s="456"/>
      <c r="AR16" s="456"/>
      <c r="AS16" s="457"/>
      <c r="AT16" s="36"/>
      <c r="AU16" s="36"/>
    </row>
    <row r="17" spans="2:47" ht="16.5" hidden="1" thickBot="1" x14ac:dyDescent="0.3">
      <c r="B17" s="441"/>
      <c r="C17" s="441"/>
      <c r="D17" s="442"/>
      <c r="E17" s="449"/>
      <c r="F17" s="450"/>
      <c r="G17" s="450"/>
      <c r="H17" s="450"/>
      <c r="I17" s="451"/>
      <c r="J17" s="60" t="s">
        <v>580</v>
      </c>
      <c r="K17" s="61" t="s">
        <v>580</v>
      </c>
      <c r="L17" s="61" t="s">
        <v>580</v>
      </c>
      <c r="M17" s="61" t="s">
        <v>580</v>
      </c>
      <c r="N17" s="61" t="s">
        <v>580</v>
      </c>
      <c r="O17" s="62" t="s">
        <v>580</v>
      </c>
      <c r="P17" s="55" t="s">
        <v>580</v>
      </c>
      <c r="Q17" s="56" t="s">
        <v>580</v>
      </c>
      <c r="R17" s="56" t="s">
        <v>580</v>
      </c>
      <c r="S17" s="56" t="s">
        <v>580</v>
      </c>
      <c r="T17" s="56" t="s">
        <v>580</v>
      </c>
      <c r="U17" s="57" t="s">
        <v>580</v>
      </c>
      <c r="V17" s="60" t="s">
        <v>580</v>
      </c>
      <c r="W17" s="61" t="s">
        <v>580</v>
      </c>
      <c r="X17" s="61" t="s">
        <v>580</v>
      </c>
      <c r="Y17" s="61" t="s">
        <v>580</v>
      </c>
      <c r="Z17" s="61" t="s">
        <v>580</v>
      </c>
      <c r="AA17" s="62" t="s">
        <v>580</v>
      </c>
      <c r="AB17" s="55" t="s">
        <v>580</v>
      </c>
      <c r="AC17" s="56" t="s">
        <v>580</v>
      </c>
      <c r="AD17" s="56" t="s">
        <v>580</v>
      </c>
      <c r="AE17" s="56" t="s">
        <v>580</v>
      </c>
      <c r="AF17" s="56" t="s">
        <v>580</v>
      </c>
      <c r="AG17" s="57" t="s">
        <v>580</v>
      </c>
      <c r="AH17" s="63" t="s">
        <v>580</v>
      </c>
      <c r="AI17" s="64" t="s">
        <v>580</v>
      </c>
      <c r="AJ17" s="64" t="s">
        <v>580</v>
      </c>
      <c r="AK17" s="64" t="s">
        <v>580</v>
      </c>
      <c r="AL17" s="64" t="s">
        <v>580</v>
      </c>
      <c r="AN17" s="458"/>
      <c r="AO17" s="459"/>
      <c r="AP17" s="459"/>
      <c r="AQ17" s="459"/>
      <c r="AR17" s="459"/>
      <c r="AS17" s="460"/>
      <c r="AT17" s="36"/>
      <c r="AU17" s="36"/>
    </row>
    <row r="18" spans="2:47" ht="15.75" customHeight="1" x14ac:dyDescent="0.25">
      <c r="B18" s="441"/>
      <c r="C18" s="441"/>
      <c r="D18" s="442"/>
      <c r="E18" s="443" t="s">
        <v>582</v>
      </c>
      <c r="F18" s="444"/>
      <c r="G18" s="444"/>
      <c r="H18" s="444"/>
      <c r="I18" s="444"/>
      <c r="J18" s="169" t="s">
        <v>580</v>
      </c>
      <c r="K18" s="170" t="s">
        <v>580</v>
      </c>
      <c r="L18" s="170" t="s">
        <v>580</v>
      </c>
      <c r="M18" s="170" t="s">
        <v>580</v>
      </c>
      <c r="N18" s="170" t="s">
        <v>580</v>
      </c>
      <c r="O18" s="171" t="s">
        <v>580</v>
      </c>
      <c r="P18" s="169" t="s">
        <v>580</v>
      </c>
      <c r="Q18" s="170" t="s">
        <v>580</v>
      </c>
      <c r="R18" s="65" t="s">
        <v>580</v>
      </c>
      <c r="S18" s="65" t="s">
        <v>580</v>
      </c>
      <c r="T18" s="65" t="s">
        <v>580</v>
      </c>
      <c r="U18" s="66" t="s">
        <v>580</v>
      </c>
      <c r="V18" s="50" t="s">
        <v>580</v>
      </c>
      <c r="W18" s="51" t="s">
        <v>580</v>
      </c>
      <c r="X18" s="51" t="s">
        <v>580</v>
      </c>
      <c r="Y18" s="51" t="s">
        <v>580</v>
      </c>
      <c r="Z18" s="51" t="s">
        <v>580</v>
      </c>
      <c r="AA18" s="52" t="s">
        <v>580</v>
      </c>
      <c r="AB18" s="50" t="s">
        <v>580</v>
      </c>
      <c r="AC18" s="51" t="s">
        <v>580</v>
      </c>
      <c r="AD18" s="51" t="s">
        <v>580</v>
      </c>
      <c r="AE18" s="51" t="s">
        <v>580</v>
      </c>
      <c r="AF18" s="51" t="s">
        <v>580</v>
      </c>
      <c r="AG18" s="52" t="s">
        <v>580</v>
      </c>
      <c r="AH18" s="53" t="s">
        <v>580</v>
      </c>
      <c r="AI18" s="54" t="s">
        <v>580</v>
      </c>
      <c r="AJ18" s="54" t="s">
        <v>580</v>
      </c>
      <c r="AK18" s="54" t="s">
        <v>580</v>
      </c>
      <c r="AL18" s="54" t="s">
        <v>580</v>
      </c>
      <c r="AN18" s="463" t="s">
        <v>506</v>
      </c>
      <c r="AO18" s="464"/>
      <c r="AP18" s="464"/>
      <c r="AQ18" s="464"/>
      <c r="AR18" s="464"/>
      <c r="AS18" s="464"/>
      <c r="AT18" s="469" t="s">
        <v>583</v>
      </c>
      <c r="AU18" s="470"/>
    </row>
    <row r="19" spans="2:47" ht="15.75" customHeight="1" x14ac:dyDescent="0.25">
      <c r="B19" s="441"/>
      <c r="C19" s="441"/>
      <c r="D19" s="442"/>
      <c r="E19" s="462"/>
      <c r="F19" s="447"/>
      <c r="G19" s="447"/>
      <c r="H19" s="447"/>
      <c r="I19" s="447"/>
      <c r="J19" s="172" t="s">
        <v>580</v>
      </c>
      <c r="K19" s="173" t="s">
        <v>580</v>
      </c>
      <c r="L19" s="173" t="s">
        <v>580</v>
      </c>
      <c r="M19" s="173" t="s">
        <v>580</v>
      </c>
      <c r="N19" s="173" t="s">
        <v>580</v>
      </c>
      <c r="O19" s="174" t="s">
        <v>580</v>
      </c>
      <c r="P19" s="172" t="s">
        <v>580</v>
      </c>
      <c r="Q19" s="173" t="s">
        <v>580</v>
      </c>
      <c r="R19" s="68" t="s">
        <v>580</v>
      </c>
      <c r="S19" s="68" t="s">
        <v>580</v>
      </c>
      <c r="T19" s="68" t="s">
        <v>580</v>
      </c>
      <c r="U19" s="69" t="s">
        <v>580</v>
      </c>
      <c r="V19" s="55" t="s">
        <v>580</v>
      </c>
      <c r="W19" s="56" t="s">
        <v>580</v>
      </c>
      <c r="X19" s="56" t="s">
        <v>580</v>
      </c>
      <c r="Y19" s="56" t="s">
        <v>580</v>
      </c>
      <c r="Z19" s="56" t="s">
        <v>580</v>
      </c>
      <c r="AA19" s="57" t="s">
        <v>580</v>
      </c>
      <c r="AB19" s="55" t="s">
        <v>580</v>
      </c>
      <c r="AC19" s="56" t="s">
        <v>580</v>
      </c>
      <c r="AD19" s="56" t="s">
        <v>580</v>
      </c>
      <c r="AE19" s="56" t="s">
        <v>580</v>
      </c>
      <c r="AF19" s="56" t="s">
        <v>580</v>
      </c>
      <c r="AG19" s="57" t="s">
        <v>580</v>
      </c>
      <c r="AH19" s="58" t="s">
        <v>580</v>
      </c>
      <c r="AI19" s="59" t="s">
        <v>580</v>
      </c>
      <c r="AJ19" s="59" t="s">
        <v>580</v>
      </c>
      <c r="AK19" s="59" t="s">
        <v>580</v>
      </c>
      <c r="AL19" s="59" t="s">
        <v>580</v>
      </c>
      <c r="AN19" s="465"/>
      <c r="AO19" s="466"/>
      <c r="AP19" s="466"/>
      <c r="AQ19" s="466"/>
      <c r="AR19" s="466"/>
      <c r="AS19" s="466"/>
      <c r="AT19" s="471"/>
      <c r="AU19" s="472"/>
    </row>
    <row r="20" spans="2:47" ht="15.75" customHeight="1" x14ac:dyDescent="0.25">
      <c r="B20" s="441"/>
      <c r="C20" s="441"/>
      <c r="D20" s="442"/>
      <c r="E20" s="446"/>
      <c r="F20" s="447"/>
      <c r="G20" s="447"/>
      <c r="H20" s="447"/>
      <c r="I20" s="447"/>
      <c r="J20" s="172" t="s">
        <v>580</v>
      </c>
      <c r="K20" s="173" t="s">
        <v>580</v>
      </c>
      <c r="L20" s="173" t="s">
        <v>580</v>
      </c>
      <c r="M20" s="173" t="s">
        <v>580</v>
      </c>
      <c r="N20" s="173" t="s">
        <v>580</v>
      </c>
      <c r="O20" s="174" t="s">
        <v>580</v>
      </c>
      <c r="P20" s="172" t="s">
        <v>580</v>
      </c>
      <c r="Q20" s="173" t="s">
        <v>580</v>
      </c>
      <c r="R20" s="68" t="s">
        <v>580</v>
      </c>
      <c r="S20" s="68" t="s">
        <v>580</v>
      </c>
      <c r="T20" s="68" t="s">
        <v>580</v>
      </c>
      <c r="U20" s="69" t="s">
        <v>580</v>
      </c>
      <c r="V20" s="55" t="s">
        <v>580</v>
      </c>
      <c r="W20" s="56" t="s">
        <v>580</v>
      </c>
      <c r="X20" s="56" t="s">
        <v>580</v>
      </c>
      <c r="Y20" s="56" t="s">
        <v>580</v>
      </c>
      <c r="Z20" s="56" t="s">
        <v>580</v>
      </c>
      <c r="AA20" s="57" t="s">
        <v>580</v>
      </c>
      <c r="AB20" s="55" t="s">
        <v>580</v>
      </c>
      <c r="AC20" s="56" t="s">
        <v>580</v>
      </c>
      <c r="AD20" s="56" t="s">
        <v>580</v>
      </c>
      <c r="AE20" s="56" t="s">
        <v>580</v>
      </c>
      <c r="AF20" s="56" t="s">
        <v>580</v>
      </c>
      <c r="AG20" s="57" t="s">
        <v>580</v>
      </c>
      <c r="AH20" s="58" t="s">
        <v>580</v>
      </c>
      <c r="AI20" s="59" t="s">
        <v>580</v>
      </c>
      <c r="AJ20" s="59" t="s">
        <v>580</v>
      </c>
      <c r="AK20" s="59" t="s">
        <v>580</v>
      </c>
      <c r="AL20" s="59" t="s">
        <v>580</v>
      </c>
      <c r="AN20" s="465"/>
      <c r="AO20" s="466"/>
      <c r="AP20" s="466"/>
      <c r="AQ20" s="466"/>
      <c r="AR20" s="466"/>
      <c r="AS20" s="466"/>
      <c r="AT20" s="471"/>
      <c r="AU20" s="472"/>
    </row>
    <row r="21" spans="2:47" ht="15.75" customHeight="1" x14ac:dyDescent="0.25">
      <c r="B21" s="441"/>
      <c r="C21" s="441"/>
      <c r="D21" s="442"/>
      <c r="E21" s="446"/>
      <c r="F21" s="447"/>
      <c r="G21" s="447"/>
      <c r="H21" s="447"/>
      <c r="I21" s="447"/>
      <c r="J21" s="172" t="s">
        <v>580</v>
      </c>
      <c r="K21" s="173" t="s">
        <v>580</v>
      </c>
      <c r="L21" s="173" t="s">
        <v>580</v>
      </c>
      <c r="M21" s="173" t="s">
        <v>580</v>
      </c>
      <c r="N21" s="173" t="s">
        <v>580</v>
      </c>
      <c r="O21" s="174" t="s">
        <v>580</v>
      </c>
      <c r="P21" s="172" t="s">
        <v>580</v>
      </c>
      <c r="Q21" s="173" t="s">
        <v>580</v>
      </c>
      <c r="R21" s="68" t="s">
        <v>580</v>
      </c>
      <c r="S21" s="68" t="s">
        <v>580</v>
      </c>
      <c r="T21" s="68" t="s">
        <v>580</v>
      </c>
      <c r="U21" s="69" t="s">
        <v>580</v>
      </c>
      <c r="V21" s="55" t="s">
        <v>580</v>
      </c>
      <c r="W21" s="56" t="s">
        <v>580</v>
      </c>
      <c r="X21" s="56" t="s">
        <v>580</v>
      </c>
      <c r="Y21" s="56" t="s">
        <v>580</v>
      </c>
      <c r="Z21" s="56" t="s">
        <v>580</v>
      </c>
      <c r="AA21" s="57" t="s">
        <v>580</v>
      </c>
      <c r="AB21" s="55" t="s">
        <v>580</v>
      </c>
      <c r="AC21" s="56" t="s">
        <v>580</v>
      </c>
      <c r="AD21" s="56" t="s">
        <v>580</v>
      </c>
      <c r="AE21" s="56" t="s">
        <v>580</v>
      </c>
      <c r="AF21" s="56" t="s">
        <v>580</v>
      </c>
      <c r="AG21" s="57" t="s">
        <v>580</v>
      </c>
      <c r="AH21" s="58" t="s">
        <v>580</v>
      </c>
      <c r="AI21" s="59" t="s">
        <v>580</v>
      </c>
      <c r="AJ21" s="59" t="s">
        <v>580</v>
      </c>
      <c r="AK21" s="59" t="s">
        <v>580</v>
      </c>
      <c r="AL21" s="59" t="s">
        <v>580</v>
      </c>
      <c r="AN21" s="465"/>
      <c r="AO21" s="466"/>
      <c r="AP21" s="466"/>
      <c r="AQ21" s="466"/>
      <c r="AR21" s="466"/>
      <c r="AS21" s="466"/>
      <c r="AT21" s="471"/>
      <c r="AU21" s="472"/>
    </row>
    <row r="22" spans="2:47" ht="15.75" customHeight="1" x14ac:dyDescent="0.25">
      <c r="B22" s="441"/>
      <c r="C22" s="441"/>
      <c r="D22" s="442"/>
      <c r="E22" s="446"/>
      <c r="F22" s="447"/>
      <c r="G22" s="447"/>
      <c r="H22" s="447"/>
      <c r="I22" s="447"/>
      <c r="J22" s="172" t="s">
        <v>580</v>
      </c>
      <c r="K22" s="173" t="s">
        <v>580</v>
      </c>
      <c r="L22" s="173" t="s">
        <v>580</v>
      </c>
      <c r="M22" s="173" t="s">
        <v>580</v>
      </c>
      <c r="N22" s="173" t="s">
        <v>580</v>
      </c>
      <c r="O22" s="174" t="s">
        <v>580</v>
      </c>
      <c r="P22" s="172" t="s">
        <v>580</v>
      </c>
      <c r="Q22" s="173" t="s">
        <v>580</v>
      </c>
      <c r="R22" s="68" t="s">
        <v>580</v>
      </c>
      <c r="S22" s="68" t="s">
        <v>580</v>
      </c>
      <c r="T22" s="68" t="s">
        <v>580</v>
      </c>
      <c r="U22" s="69" t="s">
        <v>580</v>
      </c>
      <c r="V22" s="55" t="s">
        <v>580</v>
      </c>
      <c r="W22" s="56" t="s">
        <v>580</v>
      </c>
      <c r="X22" s="56" t="s">
        <v>580</v>
      </c>
      <c r="Y22" s="56" t="s">
        <v>580</v>
      </c>
      <c r="Z22" s="56" t="s">
        <v>580</v>
      </c>
      <c r="AA22" s="57" t="s">
        <v>580</v>
      </c>
      <c r="AB22" s="55" t="s">
        <v>580</v>
      </c>
      <c r="AC22" s="56" t="s">
        <v>580</v>
      </c>
      <c r="AD22" s="56" t="s">
        <v>580</v>
      </c>
      <c r="AE22" s="56" t="s">
        <v>580</v>
      </c>
      <c r="AF22" s="56" t="s">
        <v>580</v>
      </c>
      <c r="AG22" s="57" t="s">
        <v>580</v>
      </c>
      <c r="AH22" s="58" t="s">
        <v>580</v>
      </c>
      <c r="AI22" s="59" t="s">
        <v>580</v>
      </c>
      <c r="AJ22" s="59" t="s">
        <v>580</v>
      </c>
      <c r="AK22" s="59" t="s">
        <v>580</v>
      </c>
      <c r="AL22" s="59" t="s">
        <v>580</v>
      </c>
      <c r="AN22" s="465"/>
      <c r="AO22" s="466"/>
      <c r="AP22" s="466"/>
      <c r="AQ22" s="466"/>
      <c r="AR22" s="466"/>
      <c r="AS22" s="466"/>
      <c r="AT22" s="471"/>
      <c r="AU22" s="472"/>
    </row>
    <row r="23" spans="2:47" ht="0.75" customHeight="1" x14ac:dyDescent="0.25">
      <c r="B23" s="441"/>
      <c r="C23" s="441"/>
      <c r="D23" s="442"/>
      <c r="E23" s="446"/>
      <c r="F23" s="447"/>
      <c r="G23" s="447"/>
      <c r="H23" s="447"/>
      <c r="I23" s="447"/>
      <c r="J23" s="172" t="s">
        <v>580</v>
      </c>
      <c r="K23" s="173" t="s">
        <v>580</v>
      </c>
      <c r="L23" s="173" t="s">
        <v>580</v>
      </c>
      <c r="M23" s="173" t="s">
        <v>580</v>
      </c>
      <c r="N23" s="173" t="s">
        <v>580</v>
      </c>
      <c r="O23" s="174" t="s">
        <v>580</v>
      </c>
      <c r="P23" s="172" t="s">
        <v>580</v>
      </c>
      <c r="Q23" s="173" t="s">
        <v>580</v>
      </c>
      <c r="R23" s="68" t="s">
        <v>580</v>
      </c>
      <c r="S23" s="68" t="s">
        <v>580</v>
      </c>
      <c r="T23" s="68" t="s">
        <v>580</v>
      </c>
      <c r="U23" s="69" t="s">
        <v>580</v>
      </c>
      <c r="V23" s="55" t="s">
        <v>580</v>
      </c>
      <c r="W23" s="56" t="s">
        <v>580</v>
      </c>
      <c r="X23" s="56" t="s">
        <v>580</v>
      </c>
      <c r="Y23" s="56" t="s">
        <v>580</v>
      </c>
      <c r="Z23" s="56" t="s">
        <v>580</v>
      </c>
      <c r="AA23" s="57" t="s">
        <v>580</v>
      </c>
      <c r="AB23" s="55" t="s">
        <v>580</v>
      </c>
      <c r="AC23" s="56" t="s">
        <v>580</v>
      </c>
      <c r="AD23" s="56" t="s">
        <v>580</v>
      </c>
      <c r="AE23" s="56" t="s">
        <v>580</v>
      </c>
      <c r="AF23" s="56" t="s">
        <v>580</v>
      </c>
      <c r="AG23" s="57" t="s">
        <v>580</v>
      </c>
      <c r="AH23" s="58" t="s">
        <v>580</v>
      </c>
      <c r="AI23" s="59" t="s">
        <v>580</v>
      </c>
      <c r="AJ23" s="59" t="s">
        <v>580</v>
      </c>
      <c r="AK23" s="59" t="s">
        <v>580</v>
      </c>
      <c r="AL23" s="59" t="s">
        <v>580</v>
      </c>
      <c r="AN23" s="465"/>
      <c r="AO23" s="466"/>
      <c r="AP23" s="466"/>
      <c r="AQ23" s="466"/>
      <c r="AR23" s="466"/>
      <c r="AS23" s="466"/>
      <c r="AT23" s="471"/>
      <c r="AU23" s="472"/>
    </row>
    <row r="24" spans="2:47" ht="15.75" hidden="1" customHeight="1" x14ac:dyDescent="0.25">
      <c r="B24" s="441"/>
      <c r="C24" s="441"/>
      <c r="D24" s="442"/>
      <c r="E24" s="446"/>
      <c r="F24" s="447"/>
      <c r="G24" s="447"/>
      <c r="H24" s="447"/>
      <c r="I24" s="447"/>
      <c r="J24" s="172" t="s">
        <v>580</v>
      </c>
      <c r="K24" s="173" t="s">
        <v>580</v>
      </c>
      <c r="L24" s="173" t="s">
        <v>580</v>
      </c>
      <c r="M24" s="173" t="s">
        <v>580</v>
      </c>
      <c r="N24" s="173" t="s">
        <v>580</v>
      </c>
      <c r="O24" s="174" t="s">
        <v>580</v>
      </c>
      <c r="P24" s="172" t="s">
        <v>580</v>
      </c>
      <c r="Q24" s="173" t="s">
        <v>580</v>
      </c>
      <c r="R24" s="68" t="s">
        <v>580</v>
      </c>
      <c r="S24" s="68" t="s">
        <v>580</v>
      </c>
      <c r="T24" s="68" t="s">
        <v>580</v>
      </c>
      <c r="U24" s="69" t="s">
        <v>580</v>
      </c>
      <c r="V24" s="55" t="s">
        <v>580</v>
      </c>
      <c r="W24" s="56" t="s">
        <v>580</v>
      </c>
      <c r="X24" s="56" t="s">
        <v>580</v>
      </c>
      <c r="Y24" s="56" t="s">
        <v>580</v>
      </c>
      <c r="Z24" s="56" t="s">
        <v>580</v>
      </c>
      <c r="AA24" s="57" t="s">
        <v>580</v>
      </c>
      <c r="AB24" s="55" t="s">
        <v>580</v>
      </c>
      <c r="AC24" s="56" t="s">
        <v>580</v>
      </c>
      <c r="AD24" s="56" t="s">
        <v>580</v>
      </c>
      <c r="AE24" s="56" t="s">
        <v>580</v>
      </c>
      <c r="AF24" s="56" t="s">
        <v>580</v>
      </c>
      <c r="AG24" s="57" t="s">
        <v>580</v>
      </c>
      <c r="AH24" s="58" t="s">
        <v>580</v>
      </c>
      <c r="AI24" s="59" t="s">
        <v>580</v>
      </c>
      <c r="AJ24" s="59" t="s">
        <v>580</v>
      </c>
      <c r="AK24" s="59" t="s">
        <v>580</v>
      </c>
      <c r="AL24" s="59" t="s">
        <v>580</v>
      </c>
      <c r="AN24" s="465"/>
      <c r="AO24" s="466"/>
      <c r="AP24" s="466"/>
      <c r="AQ24" s="466"/>
      <c r="AR24" s="466"/>
      <c r="AS24" s="466"/>
      <c r="AT24" s="471"/>
      <c r="AU24" s="472"/>
    </row>
    <row r="25" spans="2:47" ht="15.75" hidden="1" customHeight="1" thickBot="1" x14ac:dyDescent="0.3">
      <c r="B25" s="441"/>
      <c r="C25" s="441"/>
      <c r="D25" s="442"/>
      <c r="E25" s="446"/>
      <c r="F25" s="447"/>
      <c r="G25" s="447"/>
      <c r="H25" s="447"/>
      <c r="I25" s="447"/>
      <c r="J25" s="172" t="s">
        <v>580</v>
      </c>
      <c r="K25" s="173" t="s">
        <v>580</v>
      </c>
      <c r="L25" s="173" t="s">
        <v>580</v>
      </c>
      <c r="M25" s="173" t="s">
        <v>580</v>
      </c>
      <c r="N25" s="173" t="s">
        <v>580</v>
      </c>
      <c r="O25" s="174" t="s">
        <v>580</v>
      </c>
      <c r="P25" s="172" t="s">
        <v>580</v>
      </c>
      <c r="Q25" s="173" t="s">
        <v>580</v>
      </c>
      <c r="R25" s="68" t="s">
        <v>580</v>
      </c>
      <c r="S25" s="68" t="s">
        <v>580</v>
      </c>
      <c r="T25" s="68" t="s">
        <v>580</v>
      </c>
      <c r="U25" s="69" t="s">
        <v>580</v>
      </c>
      <c r="V25" s="55" t="s">
        <v>580</v>
      </c>
      <c r="W25" s="56" t="s">
        <v>580</v>
      </c>
      <c r="X25" s="56" t="s">
        <v>580</v>
      </c>
      <c r="Y25" s="56" t="s">
        <v>580</v>
      </c>
      <c r="Z25" s="56" t="s">
        <v>580</v>
      </c>
      <c r="AA25" s="57" t="s">
        <v>580</v>
      </c>
      <c r="AB25" s="55" t="s">
        <v>580</v>
      </c>
      <c r="AC25" s="56" t="s">
        <v>580</v>
      </c>
      <c r="AD25" s="56" t="s">
        <v>580</v>
      </c>
      <c r="AE25" s="56" t="s">
        <v>580</v>
      </c>
      <c r="AF25" s="56" t="s">
        <v>580</v>
      </c>
      <c r="AG25" s="57" t="s">
        <v>580</v>
      </c>
      <c r="AH25" s="58" t="s">
        <v>580</v>
      </c>
      <c r="AI25" s="59" t="s">
        <v>580</v>
      </c>
      <c r="AJ25" s="59" t="s">
        <v>580</v>
      </c>
      <c r="AK25" s="59" t="s">
        <v>580</v>
      </c>
      <c r="AL25" s="59" t="s">
        <v>580</v>
      </c>
      <c r="AN25" s="465"/>
      <c r="AO25" s="466"/>
      <c r="AP25" s="466"/>
      <c r="AQ25" s="466"/>
      <c r="AR25" s="466"/>
      <c r="AS25" s="466"/>
      <c r="AT25" s="471"/>
      <c r="AU25" s="472"/>
    </row>
    <row r="26" spans="2:47" ht="15.75" hidden="1" customHeight="1" thickBot="1" x14ac:dyDescent="0.3">
      <c r="B26" s="441"/>
      <c r="C26" s="441"/>
      <c r="D26" s="442"/>
      <c r="E26" s="446"/>
      <c r="F26" s="447"/>
      <c r="G26" s="447"/>
      <c r="H26" s="447"/>
      <c r="I26" s="447"/>
      <c r="J26" s="172" t="s">
        <v>580</v>
      </c>
      <c r="K26" s="173" t="s">
        <v>580</v>
      </c>
      <c r="L26" s="173" t="s">
        <v>580</v>
      </c>
      <c r="M26" s="173" t="s">
        <v>580</v>
      </c>
      <c r="N26" s="173" t="s">
        <v>580</v>
      </c>
      <c r="O26" s="174" t="s">
        <v>580</v>
      </c>
      <c r="P26" s="172" t="s">
        <v>580</v>
      </c>
      <c r="Q26" s="173" t="s">
        <v>580</v>
      </c>
      <c r="R26" s="68" t="s">
        <v>580</v>
      </c>
      <c r="S26" s="68" t="s">
        <v>580</v>
      </c>
      <c r="T26" s="68" t="s">
        <v>580</v>
      </c>
      <c r="U26" s="69" t="s">
        <v>580</v>
      </c>
      <c r="V26" s="55" t="s">
        <v>580</v>
      </c>
      <c r="W26" s="56" t="s">
        <v>580</v>
      </c>
      <c r="X26" s="56" t="s">
        <v>580</v>
      </c>
      <c r="Y26" s="56" t="s">
        <v>580</v>
      </c>
      <c r="Z26" s="56" t="s">
        <v>580</v>
      </c>
      <c r="AA26" s="57" t="s">
        <v>580</v>
      </c>
      <c r="AB26" s="55" t="s">
        <v>580</v>
      </c>
      <c r="AC26" s="56" t="s">
        <v>580</v>
      </c>
      <c r="AD26" s="56" t="s">
        <v>580</v>
      </c>
      <c r="AE26" s="56" t="s">
        <v>580</v>
      </c>
      <c r="AF26" s="56" t="s">
        <v>580</v>
      </c>
      <c r="AG26" s="57" t="s">
        <v>580</v>
      </c>
      <c r="AH26" s="58" t="s">
        <v>580</v>
      </c>
      <c r="AI26" s="59" t="s">
        <v>580</v>
      </c>
      <c r="AJ26" s="59" t="s">
        <v>580</v>
      </c>
      <c r="AK26" s="59" t="s">
        <v>580</v>
      </c>
      <c r="AL26" s="59" t="s">
        <v>580</v>
      </c>
      <c r="AN26" s="465"/>
      <c r="AO26" s="466"/>
      <c r="AP26" s="466"/>
      <c r="AQ26" s="466"/>
      <c r="AR26" s="466"/>
      <c r="AS26" s="466"/>
      <c r="AT26" s="471"/>
      <c r="AU26" s="472"/>
    </row>
    <row r="27" spans="2:47" ht="21" customHeight="1" thickBot="1" x14ac:dyDescent="0.3">
      <c r="B27" s="441"/>
      <c r="C27" s="441"/>
      <c r="D27" s="442"/>
      <c r="E27" s="449"/>
      <c r="F27" s="450"/>
      <c r="G27" s="450"/>
      <c r="H27" s="450"/>
      <c r="I27" s="450"/>
      <c r="J27" s="175" t="s">
        <v>580</v>
      </c>
      <c r="K27" s="176" t="s">
        <v>580</v>
      </c>
      <c r="L27" s="176" t="s">
        <v>580</v>
      </c>
      <c r="M27" s="176" t="s">
        <v>580</v>
      </c>
      <c r="N27" s="176" t="s">
        <v>580</v>
      </c>
      <c r="O27" s="177" t="s">
        <v>580</v>
      </c>
      <c r="P27" s="175" t="s">
        <v>580</v>
      </c>
      <c r="Q27" s="176" t="s">
        <v>580</v>
      </c>
      <c r="R27" s="71" t="s">
        <v>580</v>
      </c>
      <c r="S27" s="71" t="s">
        <v>580</v>
      </c>
      <c r="T27" s="71" t="s">
        <v>580</v>
      </c>
      <c r="U27" s="72" t="s">
        <v>580</v>
      </c>
      <c r="V27" s="60" t="s">
        <v>580</v>
      </c>
      <c r="W27" s="61" t="s">
        <v>580</v>
      </c>
      <c r="X27" s="61" t="s">
        <v>580</v>
      </c>
      <c r="Y27" s="61" t="s">
        <v>580</v>
      </c>
      <c r="Z27" s="61" t="s">
        <v>580</v>
      </c>
      <c r="AA27" s="62" t="s">
        <v>580</v>
      </c>
      <c r="AB27" s="60" t="s">
        <v>580</v>
      </c>
      <c r="AC27" s="61" t="s">
        <v>580</v>
      </c>
      <c r="AD27" s="61" t="s">
        <v>580</v>
      </c>
      <c r="AE27" s="61" t="s">
        <v>580</v>
      </c>
      <c r="AF27" s="61" t="s">
        <v>580</v>
      </c>
      <c r="AG27" s="62" t="s">
        <v>580</v>
      </c>
      <c r="AH27" s="63" t="s">
        <v>580</v>
      </c>
      <c r="AI27" s="64" t="s">
        <v>580</v>
      </c>
      <c r="AJ27" s="64" t="s">
        <v>580</v>
      </c>
      <c r="AK27" s="64" t="s">
        <v>580</v>
      </c>
      <c r="AL27" s="64" t="s">
        <v>580</v>
      </c>
      <c r="AN27" s="467"/>
      <c r="AO27" s="468"/>
      <c r="AP27" s="468"/>
      <c r="AQ27" s="468"/>
      <c r="AR27" s="468"/>
      <c r="AS27" s="468"/>
      <c r="AT27" s="473"/>
      <c r="AU27" s="474"/>
    </row>
    <row r="28" spans="2:47" ht="15.75" customHeight="1" x14ac:dyDescent="0.25">
      <c r="B28" s="441"/>
      <c r="C28" s="441"/>
      <c r="D28" s="442"/>
      <c r="E28" s="443" t="s">
        <v>584</v>
      </c>
      <c r="F28" s="444"/>
      <c r="G28" s="444"/>
      <c r="H28" s="444"/>
      <c r="I28" s="445"/>
      <c r="J28" s="169" t="s">
        <v>580</v>
      </c>
      <c r="K28" s="170" t="s">
        <v>580</v>
      </c>
      <c r="L28" s="170" t="s">
        <v>580</v>
      </c>
      <c r="M28" s="170" t="s">
        <v>580</v>
      </c>
      <c r="N28" s="170" t="s">
        <v>580</v>
      </c>
      <c r="O28" s="171" t="s">
        <v>580</v>
      </c>
      <c r="P28" s="169" t="s">
        <v>580</v>
      </c>
      <c r="Q28" s="170" t="s">
        <v>580</v>
      </c>
      <c r="R28" s="170" t="s">
        <v>580</v>
      </c>
      <c r="S28" s="170" t="s">
        <v>580</v>
      </c>
      <c r="T28" s="170" t="s">
        <v>580</v>
      </c>
      <c r="U28" s="171" t="s">
        <v>580</v>
      </c>
      <c r="V28" s="169" t="s">
        <v>580</v>
      </c>
      <c r="W28" s="170" t="s">
        <v>580</v>
      </c>
      <c r="X28" s="65" t="s">
        <v>580</v>
      </c>
      <c r="Y28" s="65" t="s">
        <v>580</v>
      </c>
      <c r="Z28" s="65" t="s">
        <v>580</v>
      </c>
      <c r="AA28" s="66" t="s">
        <v>580</v>
      </c>
      <c r="AB28" s="50" t="s">
        <v>580</v>
      </c>
      <c r="AC28" s="51" t="s">
        <v>580</v>
      </c>
      <c r="AD28" s="51" t="s">
        <v>580</v>
      </c>
      <c r="AE28" s="51" t="s">
        <v>580</v>
      </c>
      <c r="AF28" s="51" t="s">
        <v>580</v>
      </c>
      <c r="AG28" s="52" t="s">
        <v>580</v>
      </c>
      <c r="AH28" s="53" t="s">
        <v>580</v>
      </c>
      <c r="AI28" s="54" t="s">
        <v>580</v>
      </c>
      <c r="AJ28" s="54" t="s">
        <v>580</v>
      </c>
      <c r="AK28" s="54" t="s">
        <v>580</v>
      </c>
      <c r="AL28" s="54" t="s">
        <v>580</v>
      </c>
      <c r="AN28" s="475" t="s">
        <v>414</v>
      </c>
      <c r="AO28" s="476"/>
      <c r="AP28" s="476"/>
      <c r="AQ28" s="476"/>
      <c r="AR28" s="476"/>
      <c r="AS28" s="476"/>
      <c r="AT28" s="461" t="s">
        <v>585</v>
      </c>
      <c r="AU28" s="461"/>
    </row>
    <row r="29" spans="2:47" ht="15.75" x14ac:dyDescent="0.25">
      <c r="B29" s="441"/>
      <c r="C29" s="441"/>
      <c r="D29" s="442"/>
      <c r="E29" s="462"/>
      <c r="F29" s="447"/>
      <c r="G29" s="447"/>
      <c r="H29" s="447"/>
      <c r="I29" s="448"/>
      <c r="J29" s="172" t="s">
        <v>580</v>
      </c>
      <c r="K29" s="173" t="s">
        <v>580</v>
      </c>
      <c r="L29" s="173" t="s">
        <v>580</v>
      </c>
      <c r="M29" s="173" t="s">
        <v>580</v>
      </c>
      <c r="N29" s="173" t="s">
        <v>580</v>
      </c>
      <c r="O29" s="174" t="s">
        <v>580</v>
      </c>
      <c r="P29" s="172" t="s">
        <v>580</v>
      </c>
      <c r="Q29" s="173" t="s">
        <v>580</v>
      </c>
      <c r="R29" s="173" t="s">
        <v>580</v>
      </c>
      <c r="S29" s="173" t="s">
        <v>580</v>
      </c>
      <c r="T29" s="173" t="s">
        <v>580</v>
      </c>
      <c r="U29" s="174" t="s">
        <v>580</v>
      </c>
      <c r="V29" s="172" t="s">
        <v>580</v>
      </c>
      <c r="W29" s="173" t="s">
        <v>580</v>
      </c>
      <c r="X29" s="68" t="s">
        <v>580</v>
      </c>
      <c r="Y29" s="68" t="s">
        <v>580</v>
      </c>
      <c r="Z29" s="68" t="s">
        <v>580</v>
      </c>
      <c r="AA29" s="69" t="s">
        <v>580</v>
      </c>
      <c r="AB29" s="55" t="s">
        <v>580</v>
      </c>
      <c r="AC29" s="56" t="s">
        <v>580</v>
      </c>
      <c r="AD29" s="56" t="s">
        <v>580</v>
      </c>
      <c r="AE29" s="56" t="s">
        <v>580</v>
      </c>
      <c r="AF29" s="56" t="s">
        <v>580</v>
      </c>
      <c r="AG29" s="57" t="s">
        <v>580</v>
      </c>
      <c r="AH29" s="58" t="s">
        <v>580</v>
      </c>
      <c r="AI29" s="59" t="s">
        <v>580</v>
      </c>
      <c r="AJ29" s="59" t="s">
        <v>580</v>
      </c>
      <c r="AK29" s="59" t="s">
        <v>580</v>
      </c>
      <c r="AL29" s="59" t="s">
        <v>580</v>
      </c>
      <c r="AN29" s="477"/>
      <c r="AO29" s="478"/>
      <c r="AP29" s="478"/>
      <c r="AQ29" s="478"/>
      <c r="AR29" s="478"/>
      <c r="AS29" s="478"/>
      <c r="AT29" s="461"/>
      <c r="AU29" s="461"/>
    </row>
    <row r="30" spans="2:47" ht="15.75" x14ac:dyDescent="0.25">
      <c r="B30" s="441"/>
      <c r="C30" s="441"/>
      <c r="D30" s="442"/>
      <c r="E30" s="446"/>
      <c r="F30" s="447"/>
      <c r="G30" s="447"/>
      <c r="H30" s="447"/>
      <c r="I30" s="448"/>
      <c r="J30" s="172" t="s">
        <v>580</v>
      </c>
      <c r="K30" s="173" t="s">
        <v>580</v>
      </c>
      <c r="L30" s="173" t="s">
        <v>580</v>
      </c>
      <c r="M30" s="173" t="s">
        <v>580</v>
      </c>
      <c r="N30" s="173" t="s">
        <v>580</v>
      </c>
      <c r="O30" s="174" t="s">
        <v>580</v>
      </c>
      <c r="P30" s="172" t="s">
        <v>580</v>
      </c>
      <c r="Q30" s="173" t="s">
        <v>580</v>
      </c>
      <c r="R30" s="173" t="s">
        <v>580</v>
      </c>
      <c r="S30" s="173" t="s">
        <v>580</v>
      </c>
      <c r="T30" s="173" t="s">
        <v>580</v>
      </c>
      <c r="U30" s="174" t="s">
        <v>580</v>
      </c>
      <c r="V30" s="172" t="s">
        <v>580</v>
      </c>
      <c r="W30" s="173" t="s">
        <v>580</v>
      </c>
      <c r="X30" s="68" t="s">
        <v>580</v>
      </c>
      <c r="Y30" s="68" t="s">
        <v>580</v>
      </c>
      <c r="Z30" s="68" t="s">
        <v>580</v>
      </c>
      <c r="AA30" s="69" t="s">
        <v>580</v>
      </c>
      <c r="AB30" s="55" t="s">
        <v>580</v>
      </c>
      <c r="AC30" s="56" t="s">
        <v>580</v>
      </c>
      <c r="AD30" s="56" t="s">
        <v>580</v>
      </c>
      <c r="AE30" s="56" t="s">
        <v>580</v>
      </c>
      <c r="AF30" s="56" t="s">
        <v>580</v>
      </c>
      <c r="AG30" s="57" t="s">
        <v>580</v>
      </c>
      <c r="AH30" s="58" t="s">
        <v>580</v>
      </c>
      <c r="AI30" s="59" t="s">
        <v>580</v>
      </c>
      <c r="AJ30" s="59" t="s">
        <v>580</v>
      </c>
      <c r="AK30" s="59" t="s">
        <v>580</v>
      </c>
      <c r="AL30" s="59" t="s">
        <v>580</v>
      </c>
      <c r="AN30" s="477"/>
      <c r="AO30" s="478"/>
      <c r="AP30" s="478"/>
      <c r="AQ30" s="478"/>
      <c r="AR30" s="478"/>
      <c r="AS30" s="478"/>
      <c r="AT30" s="461"/>
      <c r="AU30" s="461"/>
    </row>
    <row r="31" spans="2:47" ht="15.75" x14ac:dyDescent="0.25">
      <c r="B31" s="441"/>
      <c r="C31" s="441"/>
      <c r="D31" s="442"/>
      <c r="E31" s="446"/>
      <c r="F31" s="447"/>
      <c r="G31" s="447"/>
      <c r="H31" s="447"/>
      <c r="I31" s="448"/>
      <c r="J31" s="172" t="s">
        <v>580</v>
      </c>
      <c r="K31" s="173" t="s">
        <v>580</v>
      </c>
      <c r="L31" s="173" t="s">
        <v>580</v>
      </c>
      <c r="M31" s="173" t="s">
        <v>580</v>
      </c>
      <c r="N31" s="173" t="s">
        <v>580</v>
      </c>
      <c r="O31" s="174" t="s">
        <v>580</v>
      </c>
      <c r="P31" s="172" t="s">
        <v>580</v>
      </c>
      <c r="Q31" s="173" t="s">
        <v>580</v>
      </c>
      <c r="R31" s="173" t="s">
        <v>580</v>
      </c>
      <c r="S31" s="173" t="s">
        <v>580</v>
      </c>
      <c r="T31" s="173" t="s">
        <v>580</v>
      </c>
      <c r="U31" s="174" t="s">
        <v>580</v>
      </c>
      <c r="V31" s="172" t="s">
        <v>580</v>
      </c>
      <c r="W31" s="173" t="s">
        <v>580</v>
      </c>
      <c r="X31" s="68" t="s">
        <v>580</v>
      </c>
      <c r="Y31" s="68" t="s">
        <v>580</v>
      </c>
      <c r="Z31" s="68" t="s">
        <v>580</v>
      </c>
      <c r="AA31" s="69" t="s">
        <v>580</v>
      </c>
      <c r="AB31" s="55" t="s">
        <v>580</v>
      </c>
      <c r="AC31" s="56" t="s">
        <v>580</v>
      </c>
      <c r="AD31" s="56" t="s">
        <v>580</v>
      </c>
      <c r="AE31" s="56" t="s">
        <v>580</v>
      </c>
      <c r="AF31" s="56" t="s">
        <v>580</v>
      </c>
      <c r="AG31" s="57" t="s">
        <v>580</v>
      </c>
      <c r="AH31" s="58" t="s">
        <v>580</v>
      </c>
      <c r="AI31" s="59" t="s">
        <v>580</v>
      </c>
      <c r="AJ31" s="59" t="s">
        <v>580</v>
      </c>
      <c r="AK31" s="59" t="s">
        <v>580</v>
      </c>
      <c r="AL31" s="59" t="s">
        <v>580</v>
      </c>
      <c r="AN31" s="477"/>
      <c r="AO31" s="478"/>
      <c r="AP31" s="478"/>
      <c r="AQ31" s="478"/>
      <c r="AR31" s="478"/>
      <c r="AS31" s="478"/>
      <c r="AT31" s="461"/>
      <c r="AU31" s="461"/>
    </row>
    <row r="32" spans="2:47" ht="15.75" x14ac:dyDescent="0.25">
      <c r="B32" s="441"/>
      <c r="C32" s="441"/>
      <c r="D32" s="442"/>
      <c r="E32" s="446"/>
      <c r="F32" s="447"/>
      <c r="G32" s="447"/>
      <c r="H32" s="447"/>
      <c r="I32" s="448"/>
      <c r="J32" s="172" t="s">
        <v>580</v>
      </c>
      <c r="K32" s="173" t="s">
        <v>580</v>
      </c>
      <c r="L32" s="173" t="s">
        <v>580</v>
      </c>
      <c r="M32" s="173" t="s">
        <v>580</v>
      </c>
      <c r="N32" s="173" t="s">
        <v>580</v>
      </c>
      <c r="O32" s="174" t="s">
        <v>580</v>
      </c>
      <c r="P32" s="172" t="s">
        <v>580</v>
      </c>
      <c r="Q32" s="173" t="s">
        <v>580</v>
      </c>
      <c r="R32" s="173" t="s">
        <v>580</v>
      </c>
      <c r="S32" s="173" t="s">
        <v>580</v>
      </c>
      <c r="T32" s="173" t="s">
        <v>580</v>
      </c>
      <c r="U32" s="174" t="s">
        <v>580</v>
      </c>
      <c r="V32" s="172" t="s">
        <v>580</v>
      </c>
      <c r="W32" s="173" t="s">
        <v>580</v>
      </c>
      <c r="X32" s="68" t="s">
        <v>580</v>
      </c>
      <c r="Y32" s="68" t="s">
        <v>580</v>
      </c>
      <c r="Z32" s="68" t="s">
        <v>580</v>
      </c>
      <c r="AA32" s="69" t="s">
        <v>580</v>
      </c>
      <c r="AB32" s="55" t="s">
        <v>580</v>
      </c>
      <c r="AC32" s="56" t="s">
        <v>580</v>
      </c>
      <c r="AD32" s="56" t="s">
        <v>580</v>
      </c>
      <c r="AE32" s="56" t="s">
        <v>580</v>
      </c>
      <c r="AF32" s="56" t="s">
        <v>580</v>
      </c>
      <c r="AG32" s="57" t="s">
        <v>580</v>
      </c>
      <c r="AH32" s="58" t="s">
        <v>580</v>
      </c>
      <c r="AI32" s="59" t="s">
        <v>580</v>
      </c>
      <c r="AJ32" s="59" t="s">
        <v>580</v>
      </c>
      <c r="AK32" s="59" t="s">
        <v>580</v>
      </c>
      <c r="AL32" s="59" t="s">
        <v>580</v>
      </c>
      <c r="AN32" s="477"/>
      <c r="AO32" s="478"/>
      <c r="AP32" s="478"/>
      <c r="AQ32" s="478"/>
      <c r="AR32" s="478"/>
      <c r="AS32" s="478"/>
      <c r="AT32" s="461"/>
      <c r="AU32" s="461"/>
    </row>
    <row r="33" spans="2:47" ht="15.75" x14ac:dyDescent="0.25">
      <c r="B33" s="441"/>
      <c r="C33" s="441"/>
      <c r="D33" s="442"/>
      <c r="E33" s="446"/>
      <c r="F33" s="447"/>
      <c r="G33" s="447"/>
      <c r="H33" s="447"/>
      <c r="I33" s="448"/>
      <c r="J33" s="172" t="s">
        <v>580</v>
      </c>
      <c r="K33" s="173" t="s">
        <v>580</v>
      </c>
      <c r="L33" s="173" t="s">
        <v>580</v>
      </c>
      <c r="M33" s="173" t="s">
        <v>580</v>
      </c>
      <c r="N33" s="173" t="s">
        <v>580</v>
      </c>
      <c r="O33" s="174" t="s">
        <v>580</v>
      </c>
      <c r="P33" s="172" t="s">
        <v>580</v>
      </c>
      <c r="Q33" s="173" t="s">
        <v>580</v>
      </c>
      <c r="R33" s="173" t="s">
        <v>580</v>
      </c>
      <c r="S33" s="173" t="s">
        <v>580</v>
      </c>
      <c r="T33" s="173" t="s">
        <v>580</v>
      </c>
      <c r="U33" s="174" t="s">
        <v>580</v>
      </c>
      <c r="V33" s="172" t="s">
        <v>580</v>
      </c>
      <c r="W33" s="173" t="s">
        <v>580</v>
      </c>
      <c r="X33" s="68" t="s">
        <v>580</v>
      </c>
      <c r="Y33" s="68" t="s">
        <v>580</v>
      </c>
      <c r="Z33" s="68" t="s">
        <v>580</v>
      </c>
      <c r="AA33" s="69" t="s">
        <v>580</v>
      </c>
      <c r="AB33" s="55" t="s">
        <v>580</v>
      </c>
      <c r="AC33" s="56" t="s">
        <v>580</v>
      </c>
      <c r="AD33" s="56" t="s">
        <v>580</v>
      </c>
      <c r="AE33" s="56" t="s">
        <v>580</v>
      </c>
      <c r="AF33" s="56" t="s">
        <v>580</v>
      </c>
      <c r="AG33" s="57" t="s">
        <v>580</v>
      </c>
      <c r="AH33" s="58" t="s">
        <v>580</v>
      </c>
      <c r="AI33" s="59" t="s">
        <v>580</v>
      </c>
      <c r="AJ33" s="59" t="s">
        <v>580</v>
      </c>
      <c r="AK33" s="59" t="s">
        <v>580</v>
      </c>
      <c r="AL33" s="59" t="s">
        <v>580</v>
      </c>
      <c r="AN33" s="477"/>
      <c r="AO33" s="478"/>
      <c r="AP33" s="478"/>
      <c r="AQ33" s="478"/>
      <c r="AR33" s="478"/>
      <c r="AS33" s="478"/>
      <c r="AT33" s="461"/>
      <c r="AU33" s="461"/>
    </row>
    <row r="34" spans="2:47" ht="15.75" x14ac:dyDescent="0.25">
      <c r="B34" s="441"/>
      <c r="C34" s="441"/>
      <c r="D34" s="442"/>
      <c r="E34" s="446"/>
      <c r="F34" s="447"/>
      <c r="G34" s="447"/>
      <c r="H34" s="447"/>
      <c r="I34" s="448"/>
      <c r="J34" s="172" t="s">
        <v>580</v>
      </c>
      <c r="K34" s="173" t="s">
        <v>580</v>
      </c>
      <c r="L34" s="173" t="s">
        <v>580</v>
      </c>
      <c r="M34" s="173" t="s">
        <v>580</v>
      </c>
      <c r="N34" s="173" t="s">
        <v>580</v>
      </c>
      <c r="O34" s="174" t="s">
        <v>580</v>
      </c>
      <c r="P34" s="172" t="s">
        <v>580</v>
      </c>
      <c r="Q34" s="173" t="s">
        <v>580</v>
      </c>
      <c r="R34" s="173" t="s">
        <v>580</v>
      </c>
      <c r="S34" s="173" t="s">
        <v>580</v>
      </c>
      <c r="T34" s="173" t="s">
        <v>580</v>
      </c>
      <c r="U34" s="174" t="s">
        <v>580</v>
      </c>
      <c r="V34" s="172" t="s">
        <v>580</v>
      </c>
      <c r="W34" s="173" t="s">
        <v>580</v>
      </c>
      <c r="X34" s="68" t="s">
        <v>580</v>
      </c>
      <c r="Y34" s="68" t="s">
        <v>580</v>
      </c>
      <c r="Z34" s="68" t="s">
        <v>580</v>
      </c>
      <c r="AA34" s="69" t="s">
        <v>580</v>
      </c>
      <c r="AB34" s="55" t="s">
        <v>580</v>
      </c>
      <c r="AC34" s="56" t="s">
        <v>580</v>
      </c>
      <c r="AD34" s="56" t="s">
        <v>580</v>
      </c>
      <c r="AE34" s="56" t="s">
        <v>580</v>
      </c>
      <c r="AF34" s="56" t="s">
        <v>580</v>
      </c>
      <c r="AG34" s="57" t="s">
        <v>580</v>
      </c>
      <c r="AH34" s="58" t="s">
        <v>580</v>
      </c>
      <c r="AI34" s="59" t="s">
        <v>580</v>
      </c>
      <c r="AJ34" s="59" t="s">
        <v>580</v>
      </c>
      <c r="AK34" s="59" t="s">
        <v>580</v>
      </c>
      <c r="AL34" s="59" t="s">
        <v>580</v>
      </c>
      <c r="AN34" s="477"/>
      <c r="AO34" s="478"/>
      <c r="AP34" s="478"/>
      <c r="AQ34" s="478"/>
      <c r="AR34" s="478"/>
      <c r="AS34" s="478"/>
      <c r="AT34" s="461"/>
      <c r="AU34" s="461"/>
    </row>
    <row r="35" spans="2:47" ht="6" customHeight="1" thickBot="1" x14ac:dyDescent="0.3">
      <c r="B35" s="441"/>
      <c r="C35" s="441"/>
      <c r="D35" s="442"/>
      <c r="E35" s="446"/>
      <c r="F35" s="447"/>
      <c r="G35" s="447"/>
      <c r="H35" s="447"/>
      <c r="I35" s="448"/>
      <c r="J35" s="172" t="s">
        <v>580</v>
      </c>
      <c r="K35" s="173" t="s">
        <v>580</v>
      </c>
      <c r="L35" s="173" t="s">
        <v>580</v>
      </c>
      <c r="M35" s="173" t="s">
        <v>580</v>
      </c>
      <c r="N35" s="173" t="s">
        <v>580</v>
      </c>
      <c r="O35" s="174" t="s">
        <v>580</v>
      </c>
      <c r="P35" s="172" t="s">
        <v>580</v>
      </c>
      <c r="Q35" s="173" t="s">
        <v>580</v>
      </c>
      <c r="R35" s="173" t="s">
        <v>580</v>
      </c>
      <c r="S35" s="173" t="s">
        <v>580</v>
      </c>
      <c r="T35" s="173" t="s">
        <v>580</v>
      </c>
      <c r="U35" s="174" t="s">
        <v>580</v>
      </c>
      <c r="V35" s="172" t="s">
        <v>580</v>
      </c>
      <c r="W35" s="173" t="s">
        <v>580</v>
      </c>
      <c r="X35" s="68" t="s">
        <v>580</v>
      </c>
      <c r="Y35" s="68" t="s">
        <v>580</v>
      </c>
      <c r="Z35" s="68" t="s">
        <v>580</v>
      </c>
      <c r="AA35" s="69" t="s">
        <v>580</v>
      </c>
      <c r="AB35" s="55" t="s">
        <v>580</v>
      </c>
      <c r="AC35" s="56" t="s">
        <v>580</v>
      </c>
      <c r="AD35" s="56" t="s">
        <v>580</v>
      </c>
      <c r="AE35" s="56" t="s">
        <v>580</v>
      </c>
      <c r="AF35" s="56" t="s">
        <v>580</v>
      </c>
      <c r="AG35" s="57" t="s">
        <v>580</v>
      </c>
      <c r="AH35" s="58" t="s">
        <v>580</v>
      </c>
      <c r="AI35" s="59" t="s">
        <v>580</v>
      </c>
      <c r="AJ35" s="59" t="s">
        <v>580</v>
      </c>
      <c r="AK35" s="59" t="s">
        <v>580</v>
      </c>
      <c r="AL35" s="59" t="s">
        <v>580</v>
      </c>
      <c r="AN35" s="477"/>
      <c r="AO35" s="478"/>
      <c r="AP35" s="478"/>
      <c r="AQ35" s="478"/>
      <c r="AR35" s="478"/>
      <c r="AS35" s="478"/>
      <c r="AT35" s="461"/>
      <c r="AU35" s="461"/>
    </row>
    <row r="36" spans="2:47" ht="16.5" hidden="1" thickBot="1" x14ac:dyDescent="0.3">
      <c r="B36" s="441"/>
      <c r="C36" s="441"/>
      <c r="D36" s="442"/>
      <c r="E36" s="446"/>
      <c r="F36" s="447"/>
      <c r="G36" s="447"/>
      <c r="H36" s="447"/>
      <c r="I36" s="448"/>
      <c r="J36" s="67" t="s">
        <v>580</v>
      </c>
      <c r="K36" s="68" t="s">
        <v>580</v>
      </c>
      <c r="L36" s="68" t="s">
        <v>580</v>
      </c>
      <c r="M36" s="68" t="s">
        <v>580</v>
      </c>
      <c r="N36" s="68" t="s">
        <v>580</v>
      </c>
      <c r="O36" s="69" t="s">
        <v>580</v>
      </c>
      <c r="P36" s="67" t="s">
        <v>580</v>
      </c>
      <c r="Q36" s="68" t="s">
        <v>580</v>
      </c>
      <c r="R36" s="68" t="s">
        <v>580</v>
      </c>
      <c r="S36" s="68" t="s">
        <v>580</v>
      </c>
      <c r="T36" s="68" t="s">
        <v>580</v>
      </c>
      <c r="U36" s="69" t="s">
        <v>580</v>
      </c>
      <c r="V36" s="67" t="s">
        <v>580</v>
      </c>
      <c r="W36" s="68" t="s">
        <v>580</v>
      </c>
      <c r="X36" s="68" t="s">
        <v>580</v>
      </c>
      <c r="Y36" s="68" t="s">
        <v>580</v>
      </c>
      <c r="Z36" s="68" t="s">
        <v>580</v>
      </c>
      <c r="AA36" s="69" t="s">
        <v>580</v>
      </c>
      <c r="AB36" s="55" t="s">
        <v>580</v>
      </c>
      <c r="AC36" s="56" t="s">
        <v>580</v>
      </c>
      <c r="AD36" s="56" t="s">
        <v>580</v>
      </c>
      <c r="AE36" s="56" t="s">
        <v>580</v>
      </c>
      <c r="AF36" s="56" t="s">
        <v>580</v>
      </c>
      <c r="AG36" s="57" t="s">
        <v>580</v>
      </c>
      <c r="AH36" s="58" t="s">
        <v>580</v>
      </c>
      <c r="AI36" s="59" t="s">
        <v>580</v>
      </c>
      <c r="AJ36" s="59" t="s">
        <v>580</v>
      </c>
      <c r="AK36" s="59" t="s">
        <v>580</v>
      </c>
      <c r="AL36" s="59" t="s">
        <v>580</v>
      </c>
      <c r="AN36" s="477"/>
      <c r="AO36" s="478"/>
      <c r="AP36" s="478"/>
      <c r="AQ36" s="478"/>
      <c r="AR36" s="478"/>
      <c r="AS36" s="479"/>
      <c r="AT36" s="36"/>
      <c r="AU36" s="36"/>
    </row>
    <row r="37" spans="2:47" ht="16.5" hidden="1" thickBot="1" x14ac:dyDescent="0.3">
      <c r="B37" s="441"/>
      <c r="C37" s="441"/>
      <c r="D37" s="442"/>
      <c r="E37" s="449"/>
      <c r="F37" s="450"/>
      <c r="G37" s="450"/>
      <c r="H37" s="450"/>
      <c r="I37" s="451"/>
      <c r="J37" s="67" t="s">
        <v>580</v>
      </c>
      <c r="K37" s="68" t="s">
        <v>580</v>
      </c>
      <c r="L37" s="68" t="s">
        <v>580</v>
      </c>
      <c r="M37" s="68" t="s">
        <v>580</v>
      </c>
      <c r="N37" s="68" t="s">
        <v>580</v>
      </c>
      <c r="O37" s="69" t="s">
        <v>580</v>
      </c>
      <c r="P37" s="67" t="s">
        <v>580</v>
      </c>
      <c r="Q37" s="68" t="s">
        <v>580</v>
      </c>
      <c r="R37" s="68" t="s">
        <v>580</v>
      </c>
      <c r="S37" s="68" t="s">
        <v>580</v>
      </c>
      <c r="T37" s="68" t="s">
        <v>580</v>
      </c>
      <c r="U37" s="69" t="s">
        <v>580</v>
      </c>
      <c r="V37" s="67" t="s">
        <v>580</v>
      </c>
      <c r="W37" s="68" t="s">
        <v>580</v>
      </c>
      <c r="X37" s="68" t="s">
        <v>580</v>
      </c>
      <c r="Y37" s="68" t="s">
        <v>580</v>
      </c>
      <c r="Z37" s="68" t="s">
        <v>580</v>
      </c>
      <c r="AA37" s="69" t="s">
        <v>580</v>
      </c>
      <c r="AB37" s="60" t="s">
        <v>580</v>
      </c>
      <c r="AC37" s="61" t="s">
        <v>580</v>
      </c>
      <c r="AD37" s="61" t="s">
        <v>580</v>
      </c>
      <c r="AE37" s="61" t="s">
        <v>580</v>
      </c>
      <c r="AF37" s="61" t="s">
        <v>580</v>
      </c>
      <c r="AG37" s="62" t="s">
        <v>580</v>
      </c>
      <c r="AH37" s="63" t="s">
        <v>580</v>
      </c>
      <c r="AI37" s="64" t="s">
        <v>580</v>
      </c>
      <c r="AJ37" s="64" t="s">
        <v>580</v>
      </c>
      <c r="AK37" s="64" t="s">
        <v>580</v>
      </c>
      <c r="AL37" s="64" t="s">
        <v>580</v>
      </c>
      <c r="AN37" s="480"/>
      <c r="AO37" s="481"/>
      <c r="AP37" s="481"/>
      <c r="AQ37" s="481"/>
      <c r="AR37" s="481"/>
      <c r="AS37" s="482"/>
      <c r="AT37" s="36"/>
      <c r="AU37" s="36"/>
    </row>
    <row r="38" spans="2:47" ht="15.75" x14ac:dyDescent="0.25">
      <c r="B38" s="441"/>
      <c r="C38" s="441"/>
      <c r="D38" s="442"/>
      <c r="E38" s="443" t="s">
        <v>586</v>
      </c>
      <c r="F38" s="444"/>
      <c r="G38" s="444"/>
      <c r="H38" s="444"/>
      <c r="I38" s="444"/>
      <c r="J38" s="73" t="s">
        <v>580</v>
      </c>
      <c r="K38" s="74" t="s">
        <v>580</v>
      </c>
      <c r="L38" s="74" t="s">
        <v>580</v>
      </c>
      <c r="M38" s="74" t="s">
        <v>580</v>
      </c>
      <c r="N38" s="74" t="s">
        <v>580</v>
      </c>
      <c r="O38" s="75" t="s">
        <v>580</v>
      </c>
      <c r="P38" s="169" t="s">
        <v>580</v>
      </c>
      <c r="Q38" s="170" t="s">
        <v>580</v>
      </c>
      <c r="R38" s="170" t="s">
        <v>580</v>
      </c>
      <c r="S38" s="170" t="s">
        <v>580</v>
      </c>
      <c r="T38" s="170" t="s">
        <v>580</v>
      </c>
      <c r="U38" s="171" t="s">
        <v>580</v>
      </c>
      <c r="V38" s="169"/>
      <c r="W38" s="170"/>
      <c r="X38" s="65" t="s">
        <v>580</v>
      </c>
      <c r="Y38" s="65" t="s">
        <v>580</v>
      </c>
      <c r="Z38" s="65" t="s">
        <v>580</v>
      </c>
      <c r="AA38" s="66" t="s">
        <v>580</v>
      </c>
      <c r="AB38" s="50" t="s">
        <v>580</v>
      </c>
      <c r="AC38" s="51" t="s">
        <v>580</v>
      </c>
      <c r="AD38" s="51" t="s">
        <v>580</v>
      </c>
      <c r="AE38" s="51" t="s">
        <v>580</v>
      </c>
      <c r="AF38" s="51" t="s">
        <v>580</v>
      </c>
      <c r="AG38" s="52" t="s">
        <v>580</v>
      </c>
      <c r="AH38" s="53" t="s">
        <v>580</v>
      </c>
      <c r="AI38" s="54" t="s">
        <v>580</v>
      </c>
      <c r="AJ38" s="54" t="s">
        <v>580</v>
      </c>
      <c r="AK38" s="54" t="s">
        <v>580</v>
      </c>
      <c r="AL38" s="54" t="s">
        <v>580</v>
      </c>
      <c r="AN38" s="483" t="s">
        <v>483</v>
      </c>
      <c r="AO38" s="484"/>
      <c r="AP38" s="484"/>
      <c r="AQ38" s="484"/>
      <c r="AR38" s="484"/>
      <c r="AS38" s="484"/>
      <c r="AT38" s="461" t="s">
        <v>587</v>
      </c>
      <c r="AU38" s="491"/>
    </row>
    <row r="39" spans="2:47" ht="15.75" x14ac:dyDescent="0.25">
      <c r="B39" s="441"/>
      <c r="C39" s="441"/>
      <c r="D39" s="442"/>
      <c r="E39" s="462"/>
      <c r="F39" s="447"/>
      <c r="G39" s="447"/>
      <c r="H39" s="447"/>
      <c r="I39" s="447"/>
      <c r="J39" s="76" t="s">
        <v>580</v>
      </c>
      <c r="K39" s="77" t="s">
        <v>580</v>
      </c>
      <c r="L39" s="77" t="s">
        <v>580</v>
      </c>
      <c r="M39" s="77" t="s">
        <v>580</v>
      </c>
      <c r="N39" s="77" t="s">
        <v>580</v>
      </c>
      <c r="O39" s="78" t="s">
        <v>580</v>
      </c>
      <c r="P39" s="172" t="s">
        <v>580</v>
      </c>
      <c r="Q39" s="173" t="s">
        <v>580</v>
      </c>
      <c r="R39" s="173" t="s">
        <v>580</v>
      </c>
      <c r="S39" s="173" t="s">
        <v>580</v>
      </c>
      <c r="T39" s="173" t="s">
        <v>580</v>
      </c>
      <c r="U39" s="174" t="s">
        <v>580</v>
      </c>
      <c r="V39" s="172" t="s">
        <v>580</v>
      </c>
      <c r="W39" s="173" t="s">
        <v>580</v>
      </c>
      <c r="X39" s="68" t="s">
        <v>580</v>
      </c>
      <c r="Y39" s="68" t="s">
        <v>580</v>
      </c>
      <c r="Z39" s="68" t="s">
        <v>580</v>
      </c>
      <c r="AA39" s="69" t="s">
        <v>580</v>
      </c>
      <c r="AB39" s="55" t="s">
        <v>580</v>
      </c>
      <c r="AC39" s="56" t="s">
        <v>580</v>
      </c>
      <c r="AD39" s="56" t="s">
        <v>580</v>
      </c>
      <c r="AE39" s="56" t="s">
        <v>580</v>
      </c>
      <c r="AF39" s="56" t="s">
        <v>580</v>
      </c>
      <c r="AG39" s="57" t="s">
        <v>580</v>
      </c>
      <c r="AH39" s="58" t="s">
        <v>580</v>
      </c>
      <c r="AI39" s="59" t="s">
        <v>580</v>
      </c>
      <c r="AJ39" s="59" t="s">
        <v>580</v>
      </c>
      <c r="AK39" s="59" t="s">
        <v>580</v>
      </c>
      <c r="AL39" s="59" t="s">
        <v>580</v>
      </c>
      <c r="AN39" s="485"/>
      <c r="AO39" s="486"/>
      <c r="AP39" s="486"/>
      <c r="AQ39" s="486"/>
      <c r="AR39" s="486"/>
      <c r="AS39" s="486"/>
      <c r="AT39" s="491"/>
      <c r="AU39" s="491"/>
    </row>
    <row r="40" spans="2:47" ht="15.75" x14ac:dyDescent="0.25">
      <c r="B40" s="441"/>
      <c r="C40" s="441"/>
      <c r="D40" s="442"/>
      <c r="E40" s="446"/>
      <c r="F40" s="447"/>
      <c r="G40" s="447"/>
      <c r="H40" s="447"/>
      <c r="I40" s="447"/>
      <c r="J40" s="76" t="s">
        <v>580</v>
      </c>
      <c r="K40" s="77" t="s">
        <v>580</v>
      </c>
      <c r="L40" s="77" t="s">
        <v>580</v>
      </c>
      <c r="M40" s="77" t="s">
        <v>580</v>
      </c>
      <c r="N40" s="77" t="s">
        <v>580</v>
      </c>
      <c r="O40" s="78" t="s">
        <v>580</v>
      </c>
      <c r="P40" s="172" t="s">
        <v>580</v>
      </c>
      <c r="Q40" s="173" t="s">
        <v>580</v>
      </c>
      <c r="R40" s="173" t="s">
        <v>580</v>
      </c>
      <c r="S40" s="173" t="s">
        <v>580</v>
      </c>
      <c r="T40" s="173" t="s">
        <v>580</v>
      </c>
      <c r="U40" s="174" t="s">
        <v>580</v>
      </c>
      <c r="V40" s="172" t="s">
        <v>580</v>
      </c>
      <c r="W40" s="173" t="s">
        <v>580</v>
      </c>
      <c r="X40" s="68" t="s">
        <v>580</v>
      </c>
      <c r="Y40" s="68" t="s">
        <v>580</v>
      </c>
      <c r="Z40" s="68" t="s">
        <v>580</v>
      </c>
      <c r="AA40" s="69" t="s">
        <v>580</v>
      </c>
      <c r="AB40" s="55" t="s">
        <v>580</v>
      </c>
      <c r="AC40" s="56" t="s">
        <v>580</v>
      </c>
      <c r="AD40" s="56" t="s">
        <v>580</v>
      </c>
      <c r="AE40" s="56" t="s">
        <v>580</v>
      </c>
      <c r="AF40" s="56" t="s">
        <v>580</v>
      </c>
      <c r="AG40" s="57" t="s">
        <v>580</v>
      </c>
      <c r="AH40" s="58" t="s">
        <v>580</v>
      </c>
      <c r="AI40" s="59" t="s">
        <v>580</v>
      </c>
      <c r="AJ40" s="59" t="s">
        <v>580</v>
      </c>
      <c r="AK40" s="59" t="s">
        <v>580</v>
      </c>
      <c r="AL40" s="59" t="s">
        <v>580</v>
      </c>
      <c r="AN40" s="485"/>
      <c r="AO40" s="486"/>
      <c r="AP40" s="486"/>
      <c r="AQ40" s="486"/>
      <c r="AR40" s="486"/>
      <c r="AS40" s="486"/>
      <c r="AT40" s="491"/>
      <c r="AU40" s="491"/>
    </row>
    <row r="41" spans="2:47" ht="15.75" x14ac:dyDescent="0.25">
      <c r="B41" s="441"/>
      <c r="C41" s="441"/>
      <c r="D41" s="442"/>
      <c r="E41" s="446"/>
      <c r="F41" s="447"/>
      <c r="G41" s="447"/>
      <c r="H41" s="447"/>
      <c r="I41" s="447"/>
      <c r="J41" s="76" t="s">
        <v>580</v>
      </c>
      <c r="K41" s="77" t="s">
        <v>580</v>
      </c>
      <c r="L41" s="77" t="s">
        <v>580</v>
      </c>
      <c r="M41" s="77" t="s">
        <v>580</v>
      </c>
      <c r="N41" s="77" t="s">
        <v>580</v>
      </c>
      <c r="O41" s="78" t="s">
        <v>580</v>
      </c>
      <c r="P41" s="172" t="s">
        <v>580</v>
      </c>
      <c r="Q41" s="173" t="s">
        <v>580</v>
      </c>
      <c r="R41" s="173" t="s">
        <v>580</v>
      </c>
      <c r="S41" s="173" t="s">
        <v>580</v>
      </c>
      <c r="T41" s="173" t="s">
        <v>580</v>
      </c>
      <c r="U41" s="174" t="s">
        <v>580</v>
      </c>
      <c r="V41" s="172" t="s">
        <v>580</v>
      </c>
      <c r="W41" s="173" t="s">
        <v>580</v>
      </c>
      <c r="X41" s="68" t="s">
        <v>580</v>
      </c>
      <c r="Y41" s="68" t="s">
        <v>580</v>
      </c>
      <c r="Z41" s="68" t="s">
        <v>580</v>
      </c>
      <c r="AA41" s="69" t="s">
        <v>580</v>
      </c>
      <c r="AB41" s="55" t="s">
        <v>580</v>
      </c>
      <c r="AC41" s="56" t="s">
        <v>580</v>
      </c>
      <c r="AD41" s="56" t="s">
        <v>580</v>
      </c>
      <c r="AE41" s="56" t="s">
        <v>580</v>
      </c>
      <c r="AF41" s="56" t="s">
        <v>580</v>
      </c>
      <c r="AG41" s="57" t="s">
        <v>580</v>
      </c>
      <c r="AH41" s="58" t="s">
        <v>580</v>
      </c>
      <c r="AI41" s="59" t="s">
        <v>580</v>
      </c>
      <c r="AJ41" s="59" t="s">
        <v>580</v>
      </c>
      <c r="AK41" s="59" t="s">
        <v>580</v>
      </c>
      <c r="AL41" s="59" t="s">
        <v>580</v>
      </c>
      <c r="AN41" s="485"/>
      <c r="AO41" s="486"/>
      <c r="AP41" s="486"/>
      <c r="AQ41" s="486"/>
      <c r="AR41" s="486"/>
      <c r="AS41" s="486"/>
      <c r="AT41" s="491"/>
      <c r="AU41" s="491"/>
    </row>
    <row r="42" spans="2:47" ht="15.75" x14ac:dyDescent="0.25">
      <c r="B42" s="441"/>
      <c r="C42" s="441"/>
      <c r="D42" s="442"/>
      <c r="E42" s="446"/>
      <c r="F42" s="447"/>
      <c r="G42" s="447"/>
      <c r="H42" s="447"/>
      <c r="I42" s="447"/>
      <c r="J42" s="76" t="s">
        <v>580</v>
      </c>
      <c r="K42" s="77" t="s">
        <v>580</v>
      </c>
      <c r="L42" s="77" t="s">
        <v>580</v>
      </c>
      <c r="M42" s="77" t="s">
        <v>580</v>
      </c>
      <c r="N42" s="77" t="s">
        <v>580</v>
      </c>
      <c r="O42" s="78" t="s">
        <v>580</v>
      </c>
      <c r="P42" s="172" t="s">
        <v>580</v>
      </c>
      <c r="Q42" s="173" t="s">
        <v>580</v>
      </c>
      <c r="R42" s="173" t="s">
        <v>580</v>
      </c>
      <c r="S42" s="173" t="s">
        <v>580</v>
      </c>
      <c r="T42" s="173" t="s">
        <v>580</v>
      </c>
      <c r="U42" s="174" t="s">
        <v>580</v>
      </c>
      <c r="V42" s="172" t="s">
        <v>580</v>
      </c>
      <c r="W42" s="173" t="s">
        <v>580</v>
      </c>
      <c r="X42" s="68" t="s">
        <v>580</v>
      </c>
      <c r="Y42" s="68" t="s">
        <v>580</v>
      </c>
      <c r="Z42" s="68" t="s">
        <v>580</v>
      </c>
      <c r="AA42" s="69" t="s">
        <v>580</v>
      </c>
      <c r="AB42" s="55" t="s">
        <v>580</v>
      </c>
      <c r="AC42" s="56" t="s">
        <v>580</v>
      </c>
      <c r="AD42" s="56" t="s">
        <v>580</v>
      </c>
      <c r="AE42" s="56" t="s">
        <v>580</v>
      </c>
      <c r="AF42" s="56" t="s">
        <v>580</v>
      </c>
      <c r="AG42" s="57" t="s">
        <v>580</v>
      </c>
      <c r="AH42" s="58" t="s">
        <v>580</v>
      </c>
      <c r="AI42" s="59" t="s">
        <v>580</v>
      </c>
      <c r="AJ42" s="59" t="s">
        <v>580</v>
      </c>
      <c r="AK42" s="59" t="s">
        <v>580</v>
      </c>
      <c r="AL42" s="59" t="s">
        <v>580</v>
      </c>
      <c r="AN42" s="485"/>
      <c r="AO42" s="486"/>
      <c r="AP42" s="486"/>
      <c r="AQ42" s="486"/>
      <c r="AR42" s="486"/>
      <c r="AS42" s="486"/>
      <c r="AT42" s="491"/>
      <c r="AU42" s="491"/>
    </row>
    <row r="43" spans="2:47" ht="15.75" x14ac:dyDescent="0.25">
      <c r="B43" s="441"/>
      <c r="C43" s="441"/>
      <c r="D43" s="442"/>
      <c r="E43" s="446"/>
      <c r="F43" s="447"/>
      <c r="G43" s="447"/>
      <c r="H43" s="447"/>
      <c r="I43" s="447"/>
      <c r="J43" s="76" t="s">
        <v>580</v>
      </c>
      <c r="K43" s="77" t="s">
        <v>580</v>
      </c>
      <c r="L43" s="77" t="s">
        <v>580</v>
      </c>
      <c r="M43" s="77" t="s">
        <v>580</v>
      </c>
      <c r="N43" s="77" t="s">
        <v>580</v>
      </c>
      <c r="O43" s="78" t="s">
        <v>580</v>
      </c>
      <c r="P43" s="172" t="s">
        <v>580</v>
      </c>
      <c r="Q43" s="173" t="s">
        <v>580</v>
      </c>
      <c r="R43" s="173" t="s">
        <v>580</v>
      </c>
      <c r="S43" s="173" t="s">
        <v>580</v>
      </c>
      <c r="T43" s="173" t="s">
        <v>580</v>
      </c>
      <c r="U43" s="174" t="s">
        <v>580</v>
      </c>
      <c r="V43" s="172" t="s">
        <v>580</v>
      </c>
      <c r="W43" s="173" t="s">
        <v>580</v>
      </c>
      <c r="X43" s="68" t="s">
        <v>580</v>
      </c>
      <c r="Y43" s="68" t="s">
        <v>580</v>
      </c>
      <c r="Z43" s="68" t="s">
        <v>580</v>
      </c>
      <c r="AA43" s="69" t="s">
        <v>580</v>
      </c>
      <c r="AB43" s="55" t="s">
        <v>580</v>
      </c>
      <c r="AC43" s="56" t="s">
        <v>580</v>
      </c>
      <c r="AD43" s="56" t="s">
        <v>580</v>
      </c>
      <c r="AE43" s="56" t="s">
        <v>580</v>
      </c>
      <c r="AF43" s="56" t="s">
        <v>580</v>
      </c>
      <c r="AG43" s="57" t="s">
        <v>580</v>
      </c>
      <c r="AH43" s="58" t="s">
        <v>580</v>
      </c>
      <c r="AI43" s="59" t="s">
        <v>580</v>
      </c>
      <c r="AJ43" s="59" t="s">
        <v>580</v>
      </c>
      <c r="AK43" s="59" t="s">
        <v>580</v>
      </c>
      <c r="AL43" s="59" t="s">
        <v>580</v>
      </c>
      <c r="AN43" s="485"/>
      <c r="AO43" s="486"/>
      <c r="AP43" s="486"/>
      <c r="AQ43" s="486"/>
      <c r="AR43" s="486"/>
      <c r="AS43" s="486"/>
      <c r="AT43" s="491"/>
      <c r="AU43" s="491"/>
    </row>
    <row r="44" spans="2:47" ht="15.75" x14ac:dyDescent="0.25">
      <c r="B44" s="441"/>
      <c r="C44" s="441"/>
      <c r="D44" s="442"/>
      <c r="E44" s="446"/>
      <c r="F44" s="447"/>
      <c r="G44" s="447"/>
      <c r="H44" s="447"/>
      <c r="I44" s="447"/>
      <c r="J44" s="76" t="s">
        <v>580</v>
      </c>
      <c r="K44" s="77" t="s">
        <v>580</v>
      </c>
      <c r="L44" s="77" t="s">
        <v>580</v>
      </c>
      <c r="M44" s="77" t="s">
        <v>580</v>
      </c>
      <c r="N44" s="77" t="s">
        <v>580</v>
      </c>
      <c r="O44" s="78" t="s">
        <v>580</v>
      </c>
      <c r="P44" s="172" t="s">
        <v>580</v>
      </c>
      <c r="Q44" s="173" t="s">
        <v>580</v>
      </c>
      <c r="R44" s="173" t="s">
        <v>580</v>
      </c>
      <c r="S44" s="173" t="s">
        <v>580</v>
      </c>
      <c r="T44" s="173" t="s">
        <v>580</v>
      </c>
      <c r="U44" s="174" t="s">
        <v>580</v>
      </c>
      <c r="V44" s="172" t="s">
        <v>580</v>
      </c>
      <c r="W44" s="173" t="s">
        <v>580</v>
      </c>
      <c r="X44" s="68" t="s">
        <v>580</v>
      </c>
      <c r="Y44" s="68" t="s">
        <v>580</v>
      </c>
      <c r="Z44" s="68" t="s">
        <v>580</v>
      </c>
      <c r="AA44" s="69" t="s">
        <v>580</v>
      </c>
      <c r="AB44" s="55" t="s">
        <v>580</v>
      </c>
      <c r="AC44" s="56" t="s">
        <v>580</v>
      </c>
      <c r="AD44" s="56" t="s">
        <v>580</v>
      </c>
      <c r="AE44" s="56" t="s">
        <v>580</v>
      </c>
      <c r="AF44" s="56" t="s">
        <v>580</v>
      </c>
      <c r="AG44" s="57" t="s">
        <v>580</v>
      </c>
      <c r="AH44" s="58" t="s">
        <v>580</v>
      </c>
      <c r="AI44" s="59" t="s">
        <v>580</v>
      </c>
      <c r="AJ44" s="59" t="s">
        <v>580</v>
      </c>
      <c r="AK44" s="59" t="s">
        <v>580</v>
      </c>
      <c r="AL44" s="59" t="s">
        <v>580</v>
      </c>
      <c r="AN44" s="485"/>
      <c r="AO44" s="486"/>
      <c r="AP44" s="486"/>
      <c r="AQ44" s="486"/>
      <c r="AR44" s="486"/>
      <c r="AS44" s="486"/>
      <c r="AT44" s="491"/>
      <c r="AU44" s="491"/>
    </row>
    <row r="45" spans="2:47" ht="3" customHeight="1" thickBot="1" x14ac:dyDescent="0.3">
      <c r="B45" s="441"/>
      <c r="C45" s="441"/>
      <c r="D45" s="442"/>
      <c r="E45" s="446"/>
      <c r="F45" s="447"/>
      <c r="G45" s="447"/>
      <c r="H45" s="447"/>
      <c r="I45" s="447"/>
      <c r="J45" s="76" t="s">
        <v>580</v>
      </c>
      <c r="K45" s="77" t="s">
        <v>580</v>
      </c>
      <c r="L45" s="77" t="s">
        <v>580</v>
      </c>
      <c r="M45" s="77" t="s">
        <v>580</v>
      </c>
      <c r="N45" s="77" t="s">
        <v>580</v>
      </c>
      <c r="O45" s="78" t="s">
        <v>580</v>
      </c>
      <c r="P45" s="172" t="s">
        <v>580</v>
      </c>
      <c r="Q45" s="173" t="s">
        <v>580</v>
      </c>
      <c r="R45" s="173" t="s">
        <v>580</v>
      </c>
      <c r="S45" s="173" t="s">
        <v>580</v>
      </c>
      <c r="T45" s="173" t="s">
        <v>580</v>
      </c>
      <c r="U45" s="174" t="s">
        <v>580</v>
      </c>
      <c r="V45" s="172" t="s">
        <v>580</v>
      </c>
      <c r="W45" s="173" t="s">
        <v>580</v>
      </c>
      <c r="X45" s="68" t="s">
        <v>580</v>
      </c>
      <c r="Y45" s="68" t="s">
        <v>580</v>
      </c>
      <c r="Z45" s="68" t="s">
        <v>580</v>
      </c>
      <c r="AA45" s="69" t="s">
        <v>580</v>
      </c>
      <c r="AB45" s="55" t="s">
        <v>580</v>
      </c>
      <c r="AC45" s="56" t="s">
        <v>580</v>
      </c>
      <c r="AD45" s="56" t="s">
        <v>580</v>
      </c>
      <c r="AE45" s="56" t="s">
        <v>580</v>
      </c>
      <c r="AF45" s="56" t="s">
        <v>580</v>
      </c>
      <c r="AG45" s="57" t="s">
        <v>580</v>
      </c>
      <c r="AH45" s="58" t="s">
        <v>580</v>
      </c>
      <c r="AI45" s="59" t="s">
        <v>580</v>
      </c>
      <c r="AJ45" s="59" t="s">
        <v>580</v>
      </c>
      <c r="AK45" s="59" t="s">
        <v>580</v>
      </c>
      <c r="AL45" s="59" t="s">
        <v>580</v>
      </c>
      <c r="AN45" s="485"/>
      <c r="AO45" s="486"/>
      <c r="AP45" s="486"/>
      <c r="AQ45" s="486"/>
      <c r="AR45" s="486"/>
      <c r="AS45" s="487"/>
      <c r="AT45" s="36"/>
      <c r="AU45" s="36"/>
    </row>
    <row r="46" spans="2:47" ht="16.5" hidden="1" thickBot="1" x14ac:dyDescent="0.3">
      <c r="B46" s="441"/>
      <c r="C46" s="441"/>
      <c r="D46" s="442"/>
      <c r="E46" s="446"/>
      <c r="F46" s="447"/>
      <c r="G46" s="447"/>
      <c r="H46" s="447"/>
      <c r="I46" s="447"/>
      <c r="J46" s="76" t="s">
        <v>580</v>
      </c>
      <c r="K46" s="77" t="s">
        <v>580</v>
      </c>
      <c r="L46" s="77" t="s">
        <v>580</v>
      </c>
      <c r="M46" s="77" t="s">
        <v>580</v>
      </c>
      <c r="N46" s="77" t="s">
        <v>580</v>
      </c>
      <c r="O46" s="78" t="s">
        <v>580</v>
      </c>
      <c r="P46" s="67" t="s">
        <v>580</v>
      </c>
      <c r="Q46" s="68" t="s">
        <v>580</v>
      </c>
      <c r="R46" s="68" t="s">
        <v>580</v>
      </c>
      <c r="S46" s="68" t="s">
        <v>580</v>
      </c>
      <c r="T46" s="68" t="s">
        <v>580</v>
      </c>
      <c r="U46" s="69" t="s">
        <v>580</v>
      </c>
      <c r="V46" s="67" t="s">
        <v>580</v>
      </c>
      <c r="W46" s="68" t="s">
        <v>580</v>
      </c>
      <c r="X46" s="68" t="s">
        <v>580</v>
      </c>
      <c r="Y46" s="68" t="s">
        <v>580</v>
      </c>
      <c r="Z46" s="68" t="s">
        <v>580</v>
      </c>
      <c r="AA46" s="69" t="s">
        <v>580</v>
      </c>
      <c r="AB46" s="55" t="s">
        <v>580</v>
      </c>
      <c r="AC46" s="56" t="s">
        <v>580</v>
      </c>
      <c r="AD46" s="56" t="s">
        <v>580</v>
      </c>
      <c r="AE46" s="56" t="s">
        <v>580</v>
      </c>
      <c r="AF46" s="56" t="s">
        <v>580</v>
      </c>
      <c r="AG46" s="57" t="s">
        <v>580</v>
      </c>
      <c r="AH46" s="58" t="s">
        <v>580</v>
      </c>
      <c r="AI46" s="59" t="s">
        <v>580</v>
      </c>
      <c r="AJ46" s="59" t="s">
        <v>580</v>
      </c>
      <c r="AK46" s="59" t="s">
        <v>580</v>
      </c>
      <c r="AL46" s="59" t="s">
        <v>580</v>
      </c>
      <c r="AN46" s="485"/>
      <c r="AO46" s="486"/>
      <c r="AP46" s="486"/>
      <c r="AQ46" s="486"/>
      <c r="AR46" s="486"/>
      <c r="AS46" s="487"/>
    </row>
    <row r="47" spans="2:47" ht="16.5" hidden="1" thickBot="1" x14ac:dyDescent="0.3">
      <c r="B47" s="441"/>
      <c r="C47" s="441"/>
      <c r="D47" s="442"/>
      <c r="E47" s="449"/>
      <c r="F47" s="450"/>
      <c r="G47" s="450"/>
      <c r="H47" s="450"/>
      <c r="I47" s="450"/>
      <c r="J47" s="79" t="s">
        <v>580</v>
      </c>
      <c r="K47" s="80" t="s">
        <v>580</v>
      </c>
      <c r="L47" s="80" t="s">
        <v>580</v>
      </c>
      <c r="M47" s="80" t="s">
        <v>580</v>
      </c>
      <c r="N47" s="80" t="s">
        <v>580</v>
      </c>
      <c r="O47" s="81" t="s">
        <v>580</v>
      </c>
      <c r="P47" s="67" t="s">
        <v>580</v>
      </c>
      <c r="Q47" s="68" t="s">
        <v>580</v>
      </c>
      <c r="R47" s="68" t="s">
        <v>580</v>
      </c>
      <c r="S47" s="68" t="s">
        <v>580</v>
      </c>
      <c r="T47" s="68" t="s">
        <v>580</v>
      </c>
      <c r="U47" s="69" t="s">
        <v>580</v>
      </c>
      <c r="V47" s="70" t="s">
        <v>580</v>
      </c>
      <c r="W47" s="71" t="s">
        <v>580</v>
      </c>
      <c r="X47" s="71" t="s">
        <v>580</v>
      </c>
      <c r="Y47" s="71" t="s">
        <v>580</v>
      </c>
      <c r="Z47" s="71" t="s">
        <v>580</v>
      </c>
      <c r="AA47" s="72" t="s">
        <v>580</v>
      </c>
      <c r="AB47" s="60" t="s">
        <v>580</v>
      </c>
      <c r="AC47" s="61" t="s">
        <v>580</v>
      </c>
      <c r="AD47" s="61" t="s">
        <v>580</v>
      </c>
      <c r="AE47" s="61" t="s">
        <v>580</v>
      </c>
      <c r="AF47" s="61" t="s">
        <v>580</v>
      </c>
      <c r="AG47" s="62" t="s">
        <v>580</v>
      </c>
      <c r="AH47" s="63" t="s">
        <v>580</v>
      </c>
      <c r="AI47" s="64" t="s">
        <v>580</v>
      </c>
      <c r="AJ47" s="64" t="s">
        <v>580</v>
      </c>
      <c r="AK47" s="64" t="s">
        <v>580</v>
      </c>
      <c r="AL47" s="64" t="s">
        <v>580</v>
      </c>
      <c r="AN47" s="488"/>
      <c r="AO47" s="489"/>
      <c r="AP47" s="489"/>
      <c r="AQ47" s="489"/>
      <c r="AR47" s="489"/>
      <c r="AS47" s="490"/>
    </row>
    <row r="48" spans="2:47" ht="23.25" x14ac:dyDescent="0.35">
      <c r="B48" s="441"/>
      <c r="C48" s="441"/>
      <c r="D48" s="442"/>
      <c r="E48" s="443" t="s">
        <v>588</v>
      </c>
      <c r="F48" s="444"/>
      <c r="G48" s="444"/>
      <c r="H48" s="444"/>
      <c r="I48" s="445"/>
      <c r="J48" s="73" t="s">
        <v>580</v>
      </c>
      <c r="K48" s="74" t="s">
        <v>580</v>
      </c>
      <c r="L48" s="74" t="s">
        <v>580</v>
      </c>
      <c r="M48" s="74" t="s">
        <v>580</v>
      </c>
      <c r="N48" s="74" t="s">
        <v>580</v>
      </c>
      <c r="O48" s="75" t="s">
        <v>580</v>
      </c>
      <c r="P48" s="73" t="s">
        <v>580</v>
      </c>
      <c r="Q48" s="74" t="s">
        <v>580</v>
      </c>
      <c r="R48" s="74" t="s">
        <v>580</v>
      </c>
      <c r="S48" s="74" t="s">
        <v>580</v>
      </c>
      <c r="T48" s="74" t="s">
        <v>580</v>
      </c>
      <c r="U48" s="75" t="s">
        <v>580</v>
      </c>
      <c r="V48" s="169" t="s">
        <v>580</v>
      </c>
      <c r="W48" s="178" t="s">
        <v>580</v>
      </c>
      <c r="X48" s="65" t="s">
        <v>580</v>
      </c>
      <c r="Y48" s="65" t="s">
        <v>580</v>
      </c>
      <c r="Z48" s="65" t="s">
        <v>580</v>
      </c>
      <c r="AA48" s="66" t="s">
        <v>580</v>
      </c>
      <c r="AB48" s="50" t="s">
        <v>580</v>
      </c>
      <c r="AC48" s="51" t="s">
        <v>580</v>
      </c>
      <c r="AD48" s="51" t="s">
        <v>580</v>
      </c>
      <c r="AE48" s="51" t="s">
        <v>580</v>
      </c>
      <c r="AF48" s="51" t="s">
        <v>580</v>
      </c>
      <c r="AG48" s="52" t="s">
        <v>580</v>
      </c>
      <c r="AH48" s="53" t="s">
        <v>580</v>
      </c>
      <c r="AI48" s="54" t="s">
        <v>580</v>
      </c>
      <c r="AJ48" s="54" t="s">
        <v>580</v>
      </c>
      <c r="AK48" s="54" t="s">
        <v>580</v>
      </c>
      <c r="AL48" s="54" t="s">
        <v>580</v>
      </c>
    </row>
    <row r="49" spans="2:38" ht="15.75" x14ac:dyDescent="0.25">
      <c r="B49" s="441"/>
      <c r="C49" s="441"/>
      <c r="D49" s="442"/>
      <c r="E49" s="462"/>
      <c r="F49" s="447"/>
      <c r="G49" s="447"/>
      <c r="H49" s="447"/>
      <c r="I49" s="448"/>
      <c r="J49" s="76" t="s">
        <v>580</v>
      </c>
      <c r="K49" s="77" t="s">
        <v>580</v>
      </c>
      <c r="L49" s="77" t="s">
        <v>580</v>
      </c>
      <c r="M49" s="77" t="s">
        <v>580</v>
      </c>
      <c r="N49" s="77" t="s">
        <v>580</v>
      </c>
      <c r="O49" s="78" t="s">
        <v>580</v>
      </c>
      <c r="P49" s="76" t="s">
        <v>580</v>
      </c>
      <c r="Q49" s="77" t="s">
        <v>580</v>
      </c>
      <c r="R49" s="77" t="s">
        <v>580</v>
      </c>
      <c r="S49" s="77" t="s">
        <v>580</v>
      </c>
      <c r="T49" s="77" t="s">
        <v>580</v>
      </c>
      <c r="U49" s="78" t="s">
        <v>580</v>
      </c>
      <c r="V49" s="172" t="s">
        <v>580</v>
      </c>
      <c r="W49" s="173" t="s">
        <v>580</v>
      </c>
      <c r="X49" s="68" t="s">
        <v>580</v>
      </c>
      <c r="Y49" s="68" t="s">
        <v>580</v>
      </c>
      <c r="Z49" s="68" t="s">
        <v>580</v>
      </c>
      <c r="AA49" s="69" t="s">
        <v>580</v>
      </c>
      <c r="AB49" s="55" t="s">
        <v>580</v>
      </c>
      <c r="AC49" s="56" t="s">
        <v>580</v>
      </c>
      <c r="AD49" s="56" t="s">
        <v>580</v>
      </c>
      <c r="AE49" s="56" t="s">
        <v>580</v>
      </c>
      <c r="AF49" s="56" t="s">
        <v>580</v>
      </c>
      <c r="AG49" s="57" t="s">
        <v>580</v>
      </c>
      <c r="AH49" s="58" t="s">
        <v>580</v>
      </c>
      <c r="AI49" s="59" t="s">
        <v>580</v>
      </c>
      <c r="AJ49" s="59" t="s">
        <v>580</v>
      </c>
      <c r="AK49" s="59" t="s">
        <v>580</v>
      </c>
      <c r="AL49" s="59" t="s">
        <v>580</v>
      </c>
    </row>
    <row r="50" spans="2:38" ht="15.75" x14ac:dyDescent="0.25">
      <c r="B50" s="441"/>
      <c r="C50" s="441"/>
      <c r="D50" s="442"/>
      <c r="E50" s="462"/>
      <c r="F50" s="447"/>
      <c r="G50" s="447"/>
      <c r="H50" s="447"/>
      <c r="I50" s="448"/>
      <c r="J50" s="76" t="s">
        <v>580</v>
      </c>
      <c r="K50" s="77" t="s">
        <v>580</v>
      </c>
      <c r="L50" s="77" t="s">
        <v>580</v>
      </c>
      <c r="M50" s="77" t="s">
        <v>580</v>
      </c>
      <c r="N50" s="77" t="s">
        <v>580</v>
      </c>
      <c r="O50" s="78" t="s">
        <v>580</v>
      </c>
      <c r="P50" s="76" t="s">
        <v>580</v>
      </c>
      <c r="Q50" s="77" t="s">
        <v>580</v>
      </c>
      <c r="R50" s="77" t="s">
        <v>580</v>
      </c>
      <c r="S50" s="77" t="s">
        <v>580</v>
      </c>
      <c r="T50" s="77" t="s">
        <v>580</v>
      </c>
      <c r="U50" s="78" t="s">
        <v>580</v>
      </c>
      <c r="V50" s="172" t="s">
        <v>580</v>
      </c>
      <c r="W50" s="173" t="s">
        <v>580</v>
      </c>
      <c r="X50" s="68" t="s">
        <v>580</v>
      </c>
      <c r="Y50" s="68" t="s">
        <v>580</v>
      </c>
      <c r="Z50" s="68" t="s">
        <v>580</v>
      </c>
      <c r="AA50" s="69" t="s">
        <v>580</v>
      </c>
      <c r="AB50" s="55" t="s">
        <v>580</v>
      </c>
      <c r="AC50" s="56" t="s">
        <v>580</v>
      </c>
      <c r="AD50" s="56" t="s">
        <v>580</v>
      </c>
      <c r="AE50" s="56" t="s">
        <v>580</v>
      </c>
      <c r="AF50" s="56" t="s">
        <v>580</v>
      </c>
      <c r="AG50" s="57" t="s">
        <v>580</v>
      </c>
      <c r="AH50" s="58" t="s">
        <v>580</v>
      </c>
      <c r="AI50" s="59" t="s">
        <v>580</v>
      </c>
      <c r="AJ50" s="59" t="s">
        <v>580</v>
      </c>
      <c r="AK50" s="59" t="s">
        <v>580</v>
      </c>
      <c r="AL50" s="59" t="s">
        <v>580</v>
      </c>
    </row>
    <row r="51" spans="2:38" ht="15.75" x14ac:dyDescent="0.25">
      <c r="B51" s="441"/>
      <c r="C51" s="441"/>
      <c r="D51" s="442"/>
      <c r="E51" s="446"/>
      <c r="F51" s="447"/>
      <c r="G51" s="447"/>
      <c r="H51" s="447"/>
      <c r="I51" s="448"/>
      <c r="J51" s="76" t="s">
        <v>580</v>
      </c>
      <c r="K51" s="77" t="s">
        <v>580</v>
      </c>
      <c r="L51" s="77" t="s">
        <v>580</v>
      </c>
      <c r="M51" s="77" t="s">
        <v>580</v>
      </c>
      <c r="N51" s="77" t="s">
        <v>580</v>
      </c>
      <c r="O51" s="78" t="s">
        <v>580</v>
      </c>
      <c r="P51" s="76" t="s">
        <v>580</v>
      </c>
      <c r="Q51" s="77" t="s">
        <v>580</v>
      </c>
      <c r="R51" s="77" t="s">
        <v>580</v>
      </c>
      <c r="S51" s="77" t="s">
        <v>580</v>
      </c>
      <c r="T51" s="77" t="s">
        <v>580</v>
      </c>
      <c r="U51" s="78" t="s">
        <v>580</v>
      </c>
      <c r="V51" s="172" t="s">
        <v>580</v>
      </c>
      <c r="W51" s="173" t="s">
        <v>580</v>
      </c>
      <c r="X51" s="68" t="s">
        <v>580</v>
      </c>
      <c r="Y51" s="68" t="s">
        <v>580</v>
      </c>
      <c r="Z51" s="68" t="s">
        <v>580</v>
      </c>
      <c r="AA51" s="69" t="s">
        <v>580</v>
      </c>
      <c r="AB51" s="55" t="s">
        <v>580</v>
      </c>
      <c r="AC51" s="56" t="s">
        <v>580</v>
      </c>
      <c r="AD51" s="56" t="s">
        <v>580</v>
      </c>
      <c r="AE51" s="56" t="s">
        <v>580</v>
      </c>
      <c r="AF51" s="56" t="s">
        <v>580</v>
      </c>
      <c r="AG51" s="57" t="s">
        <v>580</v>
      </c>
      <c r="AH51" s="58" t="s">
        <v>580</v>
      </c>
      <c r="AI51" s="59" t="s">
        <v>580</v>
      </c>
      <c r="AJ51" s="59" t="s">
        <v>580</v>
      </c>
      <c r="AK51" s="59" t="s">
        <v>580</v>
      </c>
      <c r="AL51" s="59" t="s">
        <v>580</v>
      </c>
    </row>
    <row r="52" spans="2:38" ht="15.75" x14ac:dyDescent="0.25">
      <c r="B52" s="441"/>
      <c r="C52" s="441"/>
      <c r="D52" s="442"/>
      <c r="E52" s="446"/>
      <c r="F52" s="447"/>
      <c r="G52" s="447"/>
      <c r="H52" s="447"/>
      <c r="I52" s="448"/>
      <c r="J52" s="76" t="s">
        <v>580</v>
      </c>
      <c r="K52" s="77" t="s">
        <v>580</v>
      </c>
      <c r="L52" s="77" t="s">
        <v>580</v>
      </c>
      <c r="M52" s="77" t="s">
        <v>580</v>
      </c>
      <c r="N52" s="77" t="s">
        <v>580</v>
      </c>
      <c r="O52" s="78" t="s">
        <v>580</v>
      </c>
      <c r="P52" s="76" t="s">
        <v>580</v>
      </c>
      <c r="Q52" s="77" t="s">
        <v>580</v>
      </c>
      <c r="R52" s="77" t="s">
        <v>580</v>
      </c>
      <c r="S52" s="77" t="s">
        <v>580</v>
      </c>
      <c r="T52" s="77" t="s">
        <v>580</v>
      </c>
      <c r="U52" s="78" t="s">
        <v>580</v>
      </c>
      <c r="V52" s="172" t="s">
        <v>580</v>
      </c>
      <c r="W52" s="173" t="s">
        <v>580</v>
      </c>
      <c r="X52" s="68" t="s">
        <v>580</v>
      </c>
      <c r="Y52" s="68" t="s">
        <v>580</v>
      </c>
      <c r="Z52" s="68" t="s">
        <v>580</v>
      </c>
      <c r="AA52" s="69" t="s">
        <v>580</v>
      </c>
      <c r="AB52" s="55" t="s">
        <v>580</v>
      </c>
      <c r="AC52" s="56" t="s">
        <v>580</v>
      </c>
      <c r="AD52" s="56" t="s">
        <v>580</v>
      </c>
      <c r="AE52" s="56" t="s">
        <v>580</v>
      </c>
      <c r="AF52" s="56" t="s">
        <v>580</v>
      </c>
      <c r="AG52" s="57" t="s">
        <v>580</v>
      </c>
      <c r="AH52" s="58" t="s">
        <v>580</v>
      </c>
      <c r="AI52" s="59" t="s">
        <v>580</v>
      </c>
      <c r="AJ52" s="59" t="s">
        <v>580</v>
      </c>
      <c r="AK52" s="59" t="s">
        <v>580</v>
      </c>
      <c r="AL52" s="59" t="s">
        <v>580</v>
      </c>
    </row>
    <row r="53" spans="2:38" ht="5.25" customHeight="1" x14ac:dyDescent="0.25">
      <c r="B53" s="441"/>
      <c r="C53" s="441"/>
      <c r="D53" s="442"/>
      <c r="E53" s="446"/>
      <c r="F53" s="447"/>
      <c r="G53" s="447"/>
      <c r="H53" s="447"/>
      <c r="I53" s="448"/>
      <c r="J53" s="76" t="s">
        <v>580</v>
      </c>
      <c r="K53" s="77" t="s">
        <v>580</v>
      </c>
      <c r="L53" s="77" t="s">
        <v>580</v>
      </c>
      <c r="M53" s="77" t="s">
        <v>580</v>
      </c>
      <c r="N53" s="77" t="s">
        <v>580</v>
      </c>
      <c r="O53" s="78" t="s">
        <v>580</v>
      </c>
      <c r="P53" s="76" t="s">
        <v>580</v>
      </c>
      <c r="Q53" s="77" t="s">
        <v>580</v>
      </c>
      <c r="R53" s="77" t="s">
        <v>580</v>
      </c>
      <c r="S53" s="77" t="s">
        <v>580</v>
      </c>
      <c r="T53" s="77" t="s">
        <v>580</v>
      </c>
      <c r="U53" s="78" t="s">
        <v>580</v>
      </c>
      <c r="V53" s="172" t="s">
        <v>580</v>
      </c>
      <c r="W53" s="173" t="s">
        <v>580</v>
      </c>
      <c r="X53" s="68" t="s">
        <v>580</v>
      </c>
      <c r="Y53" s="68" t="s">
        <v>580</v>
      </c>
      <c r="Z53" s="68" t="s">
        <v>580</v>
      </c>
      <c r="AA53" s="69" t="s">
        <v>580</v>
      </c>
      <c r="AB53" s="55" t="s">
        <v>580</v>
      </c>
      <c r="AC53" s="56" t="s">
        <v>580</v>
      </c>
      <c r="AD53" s="56" t="s">
        <v>580</v>
      </c>
      <c r="AE53" s="56" t="s">
        <v>580</v>
      </c>
      <c r="AF53" s="56" t="s">
        <v>580</v>
      </c>
      <c r="AG53" s="57" t="s">
        <v>580</v>
      </c>
      <c r="AH53" s="58" t="s">
        <v>580</v>
      </c>
      <c r="AI53" s="59" t="s">
        <v>580</v>
      </c>
      <c r="AJ53" s="59" t="s">
        <v>580</v>
      </c>
      <c r="AK53" s="59" t="s">
        <v>580</v>
      </c>
      <c r="AL53" s="59" t="s">
        <v>580</v>
      </c>
    </row>
    <row r="54" spans="2:38" ht="3" hidden="1" customHeight="1" x14ac:dyDescent="0.25">
      <c r="B54" s="441"/>
      <c r="C54" s="441"/>
      <c r="D54" s="442"/>
      <c r="E54" s="446"/>
      <c r="F54" s="447"/>
      <c r="G54" s="447"/>
      <c r="H54" s="447"/>
      <c r="I54" s="448"/>
      <c r="J54" s="76" t="s">
        <v>580</v>
      </c>
      <c r="K54" s="77" t="s">
        <v>580</v>
      </c>
      <c r="L54" s="77" t="s">
        <v>580</v>
      </c>
      <c r="M54" s="77" t="s">
        <v>580</v>
      </c>
      <c r="N54" s="77" t="s">
        <v>580</v>
      </c>
      <c r="O54" s="78" t="s">
        <v>580</v>
      </c>
      <c r="P54" s="76" t="s">
        <v>580</v>
      </c>
      <c r="Q54" s="77" t="s">
        <v>580</v>
      </c>
      <c r="R54" s="77" t="s">
        <v>580</v>
      </c>
      <c r="S54" s="77" t="s">
        <v>580</v>
      </c>
      <c r="T54" s="77" t="s">
        <v>580</v>
      </c>
      <c r="U54" s="78" t="s">
        <v>580</v>
      </c>
      <c r="V54" s="172" t="s">
        <v>580</v>
      </c>
      <c r="W54" s="173" t="s">
        <v>580</v>
      </c>
      <c r="X54" s="68" t="s">
        <v>580</v>
      </c>
      <c r="Y54" s="68" t="s">
        <v>580</v>
      </c>
      <c r="Z54" s="68" t="s">
        <v>580</v>
      </c>
      <c r="AA54" s="69" t="s">
        <v>580</v>
      </c>
      <c r="AB54" s="55" t="s">
        <v>580</v>
      </c>
      <c r="AC54" s="56" t="s">
        <v>580</v>
      </c>
      <c r="AD54" s="56" t="s">
        <v>580</v>
      </c>
      <c r="AE54" s="56" t="s">
        <v>580</v>
      </c>
      <c r="AF54" s="56" t="s">
        <v>580</v>
      </c>
      <c r="AG54" s="57" t="s">
        <v>580</v>
      </c>
      <c r="AH54" s="58" t="s">
        <v>580</v>
      </c>
      <c r="AI54" s="59" t="s">
        <v>580</v>
      </c>
      <c r="AJ54" s="59" t="s">
        <v>580</v>
      </c>
      <c r="AK54" s="59" t="s">
        <v>580</v>
      </c>
      <c r="AL54" s="59" t="s">
        <v>580</v>
      </c>
    </row>
    <row r="55" spans="2:38" ht="15.75" hidden="1" x14ac:dyDescent="0.25">
      <c r="B55" s="441"/>
      <c r="C55" s="441"/>
      <c r="D55" s="442"/>
      <c r="E55" s="446"/>
      <c r="F55" s="447"/>
      <c r="G55" s="447"/>
      <c r="H55" s="447"/>
      <c r="I55" s="448"/>
      <c r="J55" s="76" t="s">
        <v>580</v>
      </c>
      <c r="K55" s="77" t="s">
        <v>580</v>
      </c>
      <c r="L55" s="77" t="s">
        <v>580</v>
      </c>
      <c r="M55" s="77" t="s">
        <v>580</v>
      </c>
      <c r="N55" s="77" t="s">
        <v>580</v>
      </c>
      <c r="O55" s="78" t="s">
        <v>580</v>
      </c>
      <c r="P55" s="76" t="s">
        <v>580</v>
      </c>
      <c r="Q55" s="77" t="s">
        <v>580</v>
      </c>
      <c r="R55" s="77" t="s">
        <v>580</v>
      </c>
      <c r="S55" s="77" t="s">
        <v>580</v>
      </c>
      <c r="T55" s="77" t="s">
        <v>580</v>
      </c>
      <c r="U55" s="78" t="s">
        <v>580</v>
      </c>
      <c r="V55" s="172" t="s">
        <v>580</v>
      </c>
      <c r="W55" s="173" t="s">
        <v>580</v>
      </c>
      <c r="X55" s="68" t="s">
        <v>580</v>
      </c>
      <c r="Y55" s="68" t="s">
        <v>580</v>
      </c>
      <c r="Z55" s="68" t="s">
        <v>580</v>
      </c>
      <c r="AA55" s="69" t="s">
        <v>580</v>
      </c>
      <c r="AB55" s="55" t="s">
        <v>580</v>
      </c>
      <c r="AC55" s="56" t="s">
        <v>580</v>
      </c>
      <c r="AD55" s="56" t="s">
        <v>580</v>
      </c>
      <c r="AE55" s="56" t="s">
        <v>580</v>
      </c>
      <c r="AF55" s="56" t="s">
        <v>580</v>
      </c>
      <c r="AG55" s="57" t="s">
        <v>580</v>
      </c>
      <c r="AH55" s="58" t="s">
        <v>580</v>
      </c>
      <c r="AI55" s="59" t="s">
        <v>580</v>
      </c>
      <c r="AJ55" s="59" t="s">
        <v>580</v>
      </c>
      <c r="AK55" s="59" t="s">
        <v>580</v>
      </c>
      <c r="AL55" s="59" t="s">
        <v>580</v>
      </c>
    </row>
    <row r="56" spans="2:38" ht="15.75" hidden="1" x14ac:dyDescent="0.25">
      <c r="B56" s="441"/>
      <c r="C56" s="441"/>
      <c r="D56" s="442"/>
      <c r="E56" s="446"/>
      <c r="F56" s="447"/>
      <c r="G56" s="447"/>
      <c r="H56" s="447"/>
      <c r="I56" s="448"/>
      <c r="J56" s="76" t="s">
        <v>580</v>
      </c>
      <c r="K56" s="77" t="s">
        <v>580</v>
      </c>
      <c r="L56" s="77" t="s">
        <v>580</v>
      </c>
      <c r="M56" s="77" t="s">
        <v>580</v>
      </c>
      <c r="N56" s="77" t="s">
        <v>580</v>
      </c>
      <c r="O56" s="78" t="s">
        <v>580</v>
      </c>
      <c r="P56" s="76" t="s">
        <v>580</v>
      </c>
      <c r="Q56" s="77" t="s">
        <v>580</v>
      </c>
      <c r="R56" s="77" t="s">
        <v>580</v>
      </c>
      <c r="S56" s="77" t="s">
        <v>580</v>
      </c>
      <c r="T56" s="77" t="s">
        <v>580</v>
      </c>
      <c r="U56" s="78" t="s">
        <v>580</v>
      </c>
      <c r="V56" s="172" t="s">
        <v>580</v>
      </c>
      <c r="W56" s="173" t="s">
        <v>580</v>
      </c>
      <c r="X56" s="68" t="s">
        <v>580</v>
      </c>
      <c r="Y56" s="68" t="s">
        <v>580</v>
      </c>
      <c r="Z56" s="68" t="s">
        <v>580</v>
      </c>
      <c r="AA56" s="69" t="s">
        <v>580</v>
      </c>
      <c r="AB56" s="55" t="s">
        <v>580</v>
      </c>
      <c r="AC56" s="56" t="s">
        <v>580</v>
      </c>
      <c r="AD56" s="56" t="s">
        <v>580</v>
      </c>
      <c r="AE56" s="56" t="s">
        <v>580</v>
      </c>
      <c r="AF56" s="56" t="s">
        <v>580</v>
      </c>
      <c r="AG56" s="57" t="s">
        <v>580</v>
      </c>
      <c r="AH56" s="58" t="s">
        <v>580</v>
      </c>
      <c r="AI56" s="59" t="s">
        <v>580</v>
      </c>
      <c r="AJ56" s="59" t="s">
        <v>580</v>
      </c>
      <c r="AK56" s="59" t="s">
        <v>580</v>
      </c>
      <c r="AL56" s="59" t="s">
        <v>580</v>
      </c>
    </row>
    <row r="57" spans="2:38" ht="16.5" thickBot="1" x14ac:dyDescent="0.3">
      <c r="B57" s="441"/>
      <c r="C57" s="441"/>
      <c r="D57" s="442"/>
      <c r="E57" s="449"/>
      <c r="F57" s="450"/>
      <c r="G57" s="450"/>
      <c r="H57" s="450"/>
      <c r="I57" s="451"/>
      <c r="J57" s="79" t="s">
        <v>580</v>
      </c>
      <c r="K57" s="80" t="s">
        <v>580</v>
      </c>
      <c r="L57" s="80" t="s">
        <v>580</v>
      </c>
      <c r="M57" s="80" t="s">
        <v>580</v>
      </c>
      <c r="N57" s="80" t="s">
        <v>580</v>
      </c>
      <c r="O57" s="81" t="s">
        <v>580</v>
      </c>
      <c r="P57" s="79" t="s">
        <v>580</v>
      </c>
      <c r="Q57" s="80" t="s">
        <v>580</v>
      </c>
      <c r="R57" s="80" t="s">
        <v>580</v>
      </c>
      <c r="S57" s="80" t="s">
        <v>580</v>
      </c>
      <c r="T57" s="80" t="s">
        <v>580</v>
      </c>
      <c r="U57" s="81" t="s">
        <v>580</v>
      </c>
      <c r="V57" s="175" t="s">
        <v>580</v>
      </c>
      <c r="W57" s="176" t="s">
        <v>580</v>
      </c>
      <c r="X57" s="71" t="s">
        <v>580</v>
      </c>
      <c r="Y57" s="71" t="s">
        <v>580</v>
      </c>
      <c r="Z57" s="71" t="s">
        <v>580</v>
      </c>
      <c r="AA57" s="72" t="s">
        <v>580</v>
      </c>
      <c r="AB57" s="60" t="s">
        <v>580</v>
      </c>
      <c r="AC57" s="61" t="s">
        <v>580</v>
      </c>
      <c r="AD57" s="61" t="s">
        <v>580</v>
      </c>
      <c r="AE57" s="61" t="s">
        <v>580</v>
      </c>
      <c r="AF57" s="61" t="s">
        <v>580</v>
      </c>
      <c r="AG57" s="62" t="s">
        <v>580</v>
      </c>
      <c r="AH57" s="58" t="s">
        <v>580</v>
      </c>
      <c r="AI57" s="59" t="s">
        <v>580</v>
      </c>
      <c r="AJ57" s="59" t="s">
        <v>580</v>
      </c>
      <c r="AK57" s="59" t="s">
        <v>580</v>
      </c>
      <c r="AL57" s="59" t="s">
        <v>580</v>
      </c>
    </row>
    <row r="58" spans="2:38" ht="15" customHeight="1" x14ac:dyDescent="0.25">
      <c r="J58" s="443" t="s">
        <v>589</v>
      </c>
      <c r="K58" s="444"/>
      <c r="L58" s="444"/>
      <c r="M58" s="444"/>
      <c r="N58" s="444"/>
      <c r="O58" s="445"/>
      <c r="P58" s="443" t="s">
        <v>590</v>
      </c>
      <c r="Q58" s="444"/>
      <c r="R58" s="444"/>
      <c r="S58" s="444"/>
      <c r="T58" s="444"/>
      <c r="U58" s="445"/>
      <c r="V58" s="443" t="s">
        <v>591</v>
      </c>
      <c r="W58" s="444"/>
      <c r="X58" s="444"/>
      <c r="Y58" s="444"/>
      <c r="Z58" s="444"/>
      <c r="AA58" s="445"/>
      <c r="AB58" s="443" t="s">
        <v>592</v>
      </c>
      <c r="AC58" s="492"/>
      <c r="AD58" s="444"/>
      <c r="AE58" s="444"/>
      <c r="AF58" s="444"/>
      <c r="AG58" s="444"/>
      <c r="AH58" s="443" t="s">
        <v>593</v>
      </c>
      <c r="AI58" s="444"/>
      <c r="AJ58" s="444"/>
      <c r="AK58" s="444"/>
      <c r="AL58" s="445"/>
    </row>
    <row r="59" spans="2:38" ht="15" customHeight="1" x14ac:dyDescent="0.25">
      <c r="J59" s="446"/>
      <c r="K59" s="447"/>
      <c r="L59" s="447"/>
      <c r="M59" s="447"/>
      <c r="N59" s="447"/>
      <c r="O59" s="448"/>
      <c r="P59" s="446"/>
      <c r="Q59" s="447"/>
      <c r="R59" s="447"/>
      <c r="S59" s="447"/>
      <c r="T59" s="447"/>
      <c r="U59" s="448"/>
      <c r="V59" s="446"/>
      <c r="W59" s="447"/>
      <c r="X59" s="447"/>
      <c r="Y59" s="447"/>
      <c r="Z59" s="447"/>
      <c r="AA59" s="448"/>
      <c r="AB59" s="446"/>
      <c r="AC59" s="447"/>
      <c r="AD59" s="447"/>
      <c r="AE59" s="447"/>
      <c r="AF59" s="447"/>
      <c r="AG59" s="447"/>
      <c r="AH59" s="462"/>
      <c r="AI59" s="447"/>
      <c r="AJ59" s="447"/>
      <c r="AK59" s="447"/>
      <c r="AL59" s="448"/>
    </row>
    <row r="60" spans="2:38" ht="15" customHeight="1" x14ac:dyDescent="0.25">
      <c r="J60" s="446"/>
      <c r="K60" s="447"/>
      <c r="L60" s="447"/>
      <c r="M60" s="447"/>
      <c r="N60" s="447"/>
      <c r="O60" s="448"/>
      <c r="P60" s="446"/>
      <c r="Q60" s="447"/>
      <c r="R60" s="447"/>
      <c r="S60" s="447"/>
      <c r="T60" s="447"/>
      <c r="U60" s="448"/>
      <c r="V60" s="446"/>
      <c r="W60" s="447"/>
      <c r="X60" s="447"/>
      <c r="Y60" s="447"/>
      <c r="Z60" s="447"/>
      <c r="AA60" s="448"/>
      <c r="AB60" s="446"/>
      <c r="AC60" s="447"/>
      <c r="AD60" s="447"/>
      <c r="AE60" s="447"/>
      <c r="AF60" s="447"/>
      <c r="AG60" s="447"/>
      <c r="AH60" s="462"/>
      <c r="AI60" s="447"/>
      <c r="AJ60" s="447"/>
      <c r="AK60" s="447"/>
      <c r="AL60" s="448"/>
    </row>
    <row r="61" spans="2:38" ht="15" customHeight="1" x14ac:dyDescent="0.25">
      <c r="J61" s="446"/>
      <c r="K61" s="447"/>
      <c r="L61" s="447"/>
      <c r="M61" s="447"/>
      <c r="N61" s="447"/>
      <c r="O61" s="448"/>
      <c r="P61" s="446"/>
      <c r="Q61" s="447"/>
      <c r="R61" s="447"/>
      <c r="S61" s="447"/>
      <c r="T61" s="447"/>
      <c r="U61" s="448"/>
      <c r="V61" s="446"/>
      <c r="W61" s="447"/>
      <c r="X61" s="447"/>
      <c r="Y61" s="447"/>
      <c r="Z61" s="447"/>
      <c r="AA61" s="448"/>
      <c r="AB61" s="446"/>
      <c r="AC61" s="447"/>
      <c r="AD61" s="447"/>
      <c r="AE61" s="447"/>
      <c r="AF61" s="447"/>
      <c r="AG61" s="447"/>
      <c r="AH61" s="446"/>
      <c r="AI61" s="447"/>
      <c r="AJ61" s="447"/>
      <c r="AK61" s="447"/>
      <c r="AL61" s="448"/>
    </row>
    <row r="62" spans="2:38" ht="15" customHeight="1" x14ac:dyDescent="0.25">
      <c r="J62" s="446"/>
      <c r="K62" s="447"/>
      <c r="L62" s="447"/>
      <c r="M62" s="447"/>
      <c r="N62" s="447"/>
      <c r="O62" s="448"/>
      <c r="P62" s="446"/>
      <c r="Q62" s="447"/>
      <c r="R62" s="447"/>
      <c r="S62" s="447"/>
      <c r="T62" s="447"/>
      <c r="U62" s="448"/>
      <c r="V62" s="446"/>
      <c r="W62" s="447"/>
      <c r="X62" s="447"/>
      <c r="Y62" s="447"/>
      <c r="Z62" s="447"/>
      <c r="AA62" s="448"/>
      <c r="AB62" s="446"/>
      <c r="AC62" s="447"/>
      <c r="AD62" s="447"/>
      <c r="AE62" s="447"/>
      <c r="AF62" s="447"/>
      <c r="AG62" s="447"/>
      <c r="AH62" s="446"/>
      <c r="AI62" s="447"/>
      <c r="AJ62" s="447"/>
      <c r="AK62" s="447"/>
      <c r="AL62" s="448"/>
    </row>
    <row r="63" spans="2:38" ht="28.5" customHeight="1" thickBot="1" x14ac:dyDescent="0.3">
      <c r="J63" s="449"/>
      <c r="K63" s="450"/>
      <c r="L63" s="450"/>
      <c r="M63" s="450"/>
      <c r="N63" s="450"/>
      <c r="O63" s="451"/>
      <c r="P63" s="449"/>
      <c r="Q63" s="450"/>
      <c r="R63" s="450"/>
      <c r="S63" s="450"/>
      <c r="T63" s="450"/>
      <c r="U63" s="451"/>
      <c r="V63" s="449"/>
      <c r="W63" s="450"/>
      <c r="X63" s="450"/>
      <c r="Y63" s="450"/>
      <c r="Z63" s="450"/>
      <c r="AA63" s="451"/>
      <c r="AB63" s="449"/>
      <c r="AC63" s="450"/>
      <c r="AD63" s="450"/>
      <c r="AE63" s="450"/>
      <c r="AF63" s="450"/>
      <c r="AG63" s="450"/>
      <c r="AH63" s="449"/>
      <c r="AI63" s="450"/>
      <c r="AJ63" s="450"/>
      <c r="AK63" s="450"/>
      <c r="AL63" s="451"/>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45"/>
  <sheetViews>
    <sheetView zoomScale="71" zoomScaleNormal="71" workbookViewId="0">
      <selection activeCell="P7" sqref="P7:Q7"/>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x14ac:dyDescent="0.3">
      <c r="A1" s="397"/>
      <c r="B1" s="398"/>
      <c r="C1" s="398"/>
      <c r="D1" s="541" t="s">
        <v>594</v>
      </c>
      <c r="E1" s="541"/>
      <c r="F1" s="541"/>
      <c r="G1" s="541"/>
      <c r="H1" s="541"/>
      <c r="I1" s="541"/>
      <c r="J1" s="541"/>
      <c r="K1" s="541"/>
      <c r="L1" s="541"/>
      <c r="M1" s="541"/>
      <c r="N1" s="541"/>
      <c r="O1" s="541"/>
      <c r="P1" s="541"/>
      <c r="Q1" s="542"/>
      <c r="R1" s="416" t="s">
        <v>263</v>
      </c>
      <c r="S1" s="416"/>
      <c r="T1" s="416"/>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99"/>
      <c r="B2" s="400"/>
      <c r="C2" s="400"/>
      <c r="D2" s="543"/>
      <c r="E2" s="543"/>
      <c r="F2" s="543"/>
      <c r="G2" s="543"/>
      <c r="H2" s="543"/>
      <c r="I2" s="543"/>
      <c r="J2" s="543"/>
      <c r="K2" s="543"/>
      <c r="L2" s="543"/>
      <c r="M2" s="543"/>
      <c r="N2" s="543"/>
      <c r="O2" s="543"/>
      <c r="P2" s="543"/>
      <c r="Q2" s="544"/>
      <c r="R2" s="416"/>
      <c r="S2" s="416"/>
      <c r="T2" s="416"/>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43"/>
      <c r="E3" s="543"/>
      <c r="F3" s="543"/>
      <c r="G3" s="543"/>
      <c r="H3" s="543"/>
      <c r="I3" s="543"/>
      <c r="J3" s="543"/>
      <c r="K3" s="543"/>
      <c r="L3" s="543"/>
      <c r="M3" s="543"/>
      <c r="N3" s="543"/>
      <c r="O3" s="543"/>
      <c r="P3" s="543"/>
      <c r="Q3" s="544"/>
      <c r="R3" s="416"/>
      <c r="S3" s="416"/>
      <c r="T3" s="416"/>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01" t="s">
        <v>264</v>
      </c>
      <c r="B4" s="402"/>
      <c r="C4" s="403"/>
      <c r="D4" s="407" t="str">
        <f>'Mapa Final'!D4</f>
        <v>GESTION DE LA FORMACION JUDICIAL</v>
      </c>
      <c r="E4" s="408"/>
      <c r="F4" s="408"/>
      <c r="G4" s="408"/>
      <c r="H4" s="408"/>
      <c r="I4" s="408"/>
      <c r="J4" s="408"/>
      <c r="K4" s="408"/>
      <c r="L4" s="408"/>
      <c r="M4" s="408"/>
      <c r="N4" s="409"/>
      <c r="O4" s="410"/>
      <c r="P4" s="410"/>
      <c r="Q4" s="41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01" t="s">
        <v>265</v>
      </c>
      <c r="B5" s="402"/>
      <c r="C5" s="403"/>
      <c r="D5" s="404"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405"/>
      <c r="F5" s="405"/>
      <c r="G5" s="405"/>
      <c r="H5" s="405"/>
      <c r="I5" s="405"/>
      <c r="J5" s="405"/>
      <c r="K5" s="405"/>
      <c r="L5" s="405"/>
      <c r="M5" s="405"/>
      <c r="N5" s="406"/>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x14ac:dyDescent="0.3">
      <c r="A6" s="401" t="s">
        <v>267</v>
      </c>
      <c r="B6" s="402"/>
      <c r="C6" s="403"/>
      <c r="D6" s="404" t="str">
        <f>'Mapa Final'!D6</f>
        <v>Nivel Central y Seccional</v>
      </c>
      <c r="E6" s="405"/>
      <c r="F6" s="405"/>
      <c r="G6" s="405"/>
      <c r="H6" s="405"/>
      <c r="I6" s="405"/>
      <c r="J6" s="405"/>
      <c r="K6" s="405"/>
      <c r="L6" s="405"/>
      <c r="M6" s="405"/>
      <c r="N6" s="406"/>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40.5" customHeight="1" x14ac:dyDescent="0.25">
      <c r="A7" s="536" t="s">
        <v>595</v>
      </c>
      <c r="B7" s="537"/>
      <c r="C7" s="537"/>
      <c r="D7" s="537"/>
      <c r="E7" s="537"/>
      <c r="F7" s="538"/>
      <c r="G7" s="158"/>
      <c r="H7" s="539" t="s">
        <v>596</v>
      </c>
      <c r="I7" s="539"/>
      <c r="J7" s="539"/>
      <c r="K7" s="539" t="s">
        <v>597</v>
      </c>
      <c r="L7" s="539"/>
      <c r="M7" s="539"/>
      <c r="N7" s="540" t="s">
        <v>598</v>
      </c>
      <c r="O7" s="545" t="s">
        <v>599</v>
      </c>
      <c r="P7" s="547" t="s">
        <v>600</v>
      </c>
      <c r="Q7" s="548"/>
      <c r="R7" s="547" t="s">
        <v>601</v>
      </c>
      <c r="S7" s="548"/>
      <c r="T7" s="549" t="s">
        <v>602</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x14ac:dyDescent="0.25">
      <c r="A8" s="167" t="s">
        <v>26</v>
      </c>
      <c r="B8" s="167" t="s">
        <v>274</v>
      </c>
      <c r="C8" s="168" t="s">
        <v>216</v>
      </c>
      <c r="D8" s="159" t="s">
        <v>275</v>
      </c>
      <c r="E8" s="160" t="s">
        <v>220</v>
      </c>
      <c r="F8" s="160" t="s">
        <v>222</v>
      </c>
      <c r="G8" s="160" t="s">
        <v>224</v>
      </c>
      <c r="H8" s="161" t="s">
        <v>603</v>
      </c>
      <c r="I8" s="161" t="s">
        <v>551</v>
      </c>
      <c r="J8" s="161" t="s">
        <v>604</v>
      </c>
      <c r="K8" s="161" t="s">
        <v>603</v>
      </c>
      <c r="L8" s="161" t="s">
        <v>605</v>
      </c>
      <c r="M8" s="161" t="s">
        <v>604</v>
      </c>
      <c r="N8" s="540"/>
      <c r="O8" s="546"/>
      <c r="P8" s="162" t="s">
        <v>606</v>
      </c>
      <c r="Q8" s="162" t="s">
        <v>607</v>
      </c>
      <c r="R8" s="162" t="s">
        <v>608</v>
      </c>
      <c r="S8" s="162" t="s">
        <v>609</v>
      </c>
      <c r="T8" s="549"/>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34"/>
      <c r="B9" s="535"/>
      <c r="C9" s="535"/>
      <c r="D9" s="535"/>
      <c r="E9" s="535"/>
      <c r="F9" s="535"/>
      <c r="G9" s="535"/>
      <c r="H9" s="535"/>
      <c r="I9" s="535"/>
      <c r="J9" s="535"/>
      <c r="K9" s="535"/>
      <c r="L9" s="535"/>
      <c r="M9" s="535"/>
      <c r="N9" s="535"/>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520">
        <f>'Mapa Final'!A10</f>
        <v>1</v>
      </c>
      <c r="B10" s="526" t="str">
        <f>'Mapa Final'!B10</f>
        <v>DEMORA</v>
      </c>
      <c r="C10" s="528" t="str">
        <f>'Mapa Final'!C10</f>
        <v>Incumplimiento de las metas establecidas</v>
      </c>
      <c r="D10" s="528" t="str">
        <f>'Mapa Final'!D10</f>
        <v>Falta de la comunicación oportuna en la información de las capacitaciones a realizar</v>
      </c>
      <c r="E10" s="531" t="str">
        <f>'Mapa Final'!E10</f>
        <v>Daños de los medios tecnologicos.</v>
      </c>
      <c r="F10" s="531" t="str">
        <f>'Mapa Final'!F10</f>
        <v xml:space="preserve">Demora en la comunicación de las actividades del proceso. </v>
      </c>
      <c r="G10" s="531" t="str">
        <f>'Mapa Final'!G10</f>
        <v>Fallas Tecnológicas</v>
      </c>
      <c r="H10" s="493" t="str">
        <f>'Mapa Final'!I10</f>
        <v>Baja</v>
      </c>
      <c r="I10" s="496" t="str">
        <f>'Mapa Final'!L10</f>
        <v>Leve</v>
      </c>
      <c r="J10" s="499" t="str">
        <f>'Mapa Final'!N10</f>
        <v>Bajo</v>
      </c>
      <c r="K10" s="502" t="str">
        <f>'Mapa Final'!AA10</f>
        <v>Baja</v>
      </c>
      <c r="L10" s="502" t="str">
        <f>'Mapa Final'!AE10</f>
        <v>Leve</v>
      </c>
      <c r="M10" s="517" t="str">
        <f>'Mapa Final'!AG10</f>
        <v>Bajo</v>
      </c>
      <c r="N10" s="502" t="str">
        <f>'Mapa Final'!AH10</f>
        <v>Aceptar</v>
      </c>
      <c r="O10" s="508"/>
      <c r="P10" s="508"/>
      <c r="Q10" s="511" t="s">
        <v>8</v>
      </c>
      <c r="R10" s="505">
        <v>44927</v>
      </c>
      <c r="S10" s="505">
        <v>45016</v>
      </c>
      <c r="T10" s="514" t="s">
        <v>610</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521"/>
      <c r="B11" s="361"/>
      <c r="C11" s="529"/>
      <c r="D11" s="529"/>
      <c r="E11" s="532"/>
      <c r="F11" s="532"/>
      <c r="G11" s="532"/>
      <c r="H11" s="494"/>
      <c r="I11" s="497"/>
      <c r="J11" s="500"/>
      <c r="K11" s="503"/>
      <c r="L11" s="503"/>
      <c r="M11" s="518"/>
      <c r="N11" s="503"/>
      <c r="O11" s="509"/>
      <c r="P11" s="509"/>
      <c r="Q11" s="512"/>
      <c r="R11" s="506"/>
      <c r="S11" s="506"/>
      <c r="T11" s="51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521"/>
      <c r="B12" s="361"/>
      <c r="C12" s="529"/>
      <c r="D12" s="529"/>
      <c r="E12" s="532"/>
      <c r="F12" s="532"/>
      <c r="G12" s="532"/>
      <c r="H12" s="494"/>
      <c r="I12" s="497"/>
      <c r="J12" s="500"/>
      <c r="K12" s="503"/>
      <c r="L12" s="503"/>
      <c r="M12" s="518"/>
      <c r="N12" s="503"/>
      <c r="O12" s="509"/>
      <c r="P12" s="509"/>
      <c r="Q12" s="512"/>
      <c r="R12" s="506"/>
      <c r="S12" s="506"/>
      <c r="T12" s="51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521"/>
      <c r="B13" s="361"/>
      <c r="C13" s="529"/>
      <c r="D13" s="529"/>
      <c r="E13" s="532"/>
      <c r="F13" s="532"/>
      <c r="G13" s="532"/>
      <c r="H13" s="494"/>
      <c r="I13" s="497"/>
      <c r="J13" s="500"/>
      <c r="K13" s="503"/>
      <c r="L13" s="503"/>
      <c r="M13" s="518"/>
      <c r="N13" s="503"/>
      <c r="O13" s="509"/>
      <c r="P13" s="509"/>
      <c r="Q13" s="512"/>
      <c r="R13" s="506"/>
      <c r="S13" s="506"/>
      <c r="T13" s="51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22"/>
      <c r="B14" s="527"/>
      <c r="C14" s="530"/>
      <c r="D14" s="530"/>
      <c r="E14" s="533"/>
      <c r="F14" s="533"/>
      <c r="G14" s="533"/>
      <c r="H14" s="495"/>
      <c r="I14" s="498"/>
      <c r="J14" s="501"/>
      <c r="K14" s="504"/>
      <c r="L14" s="504"/>
      <c r="M14" s="519"/>
      <c r="N14" s="504"/>
      <c r="O14" s="510"/>
      <c r="P14" s="510"/>
      <c r="Q14" s="513"/>
      <c r="R14" s="507"/>
      <c r="S14" s="507"/>
      <c r="T14" s="516"/>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520">
        <f>'Mapa Final'!A14</f>
        <v>2</v>
      </c>
      <c r="B15" s="526"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31" t="str">
        <f>'Mapa Final'!E14</f>
        <v>Difundir y divulgar la información académica extemporaneamente</v>
      </c>
      <c r="F15" s="531" t="str">
        <f>'Mapa Final'!F14</f>
        <v>Incumplimiento de las metas propuestas en el Plan de Formación de la Seccional</v>
      </c>
      <c r="G15" s="531" t="str">
        <f>'Mapa Final'!G14</f>
        <v>Ejecución y Administración de Procesos</v>
      </c>
      <c r="H15" s="493" t="str">
        <f>'Mapa Final'!I14</f>
        <v>Baja</v>
      </c>
      <c r="I15" s="496" t="str">
        <f>'Mapa Final'!L14</f>
        <v>Leve</v>
      </c>
      <c r="J15" s="499" t="str">
        <f>'Mapa Final'!N14</f>
        <v>Bajo</v>
      </c>
      <c r="K15" s="502" t="str">
        <f>'Mapa Final'!AA14</f>
        <v>Baja</v>
      </c>
      <c r="L15" s="502" t="str">
        <f>'Mapa Final'!AE14</f>
        <v>Leve</v>
      </c>
      <c r="M15" s="517" t="str">
        <f>'Mapa Final'!AG14</f>
        <v>Bajo</v>
      </c>
      <c r="N15" s="502" t="str">
        <f>'Mapa Final'!AH14</f>
        <v>Aceptar</v>
      </c>
      <c r="O15" s="508"/>
      <c r="P15" s="508"/>
      <c r="Q15" s="511" t="s">
        <v>8</v>
      </c>
      <c r="R15" s="505">
        <v>44927</v>
      </c>
      <c r="S15" s="505">
        <v>45016</v>
      </c>
      <c r="T15" s="514" t="s">
        <v>610</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521"/>
      <c r="B16" s="361"/>
      <c r="C16" s="529"/>
      <c r="D16" s="529"/>
      <c r="E16" s="532"/>
      <c r="F16" s="532"/>
      <c r="G16" s="532"/>
      <c r="H16" s="494"/>
      <c r="I16" s="497"/>
      <c r="J16" s="500"/>
      <c r="K16" s="503"/>
      <c r="L16" s="503"/>
      <c r="M16" s="518"/>
      <c r="N16" s="503"/>
      <c r="O16" s="509"/>
      <c r="P16" s="509"/>
      <c r="Q16" s="512"/>
      <c r="R16" s="506"/>
      <c r="S16" s="506"/>
      <c r="T16" s="51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521"/>
      <c r="B17" s="361"/>
      <c r="C17" s="529"/>
      <c r="D17" s="529"/>
      <c r="E17" s="532"/>
      <c r="F17" s="532"/>
      <c r="G17" s="532"/>
      <c r="H17" s="494"/>
      <c r="I17" s="497"/>
      <c r="J17" s="500"/>
      <c r="K17" s="503"/>
      <c r="L17" s="503"/>
      <c r="M17" s="518"/>
      <c r="N17" s="503"/>
      <c r="O17" s="509"/>
      <c r="P17" s="509"/>
      <c r="Q17" s="512"/>
      <c r="R17" s="506"/>
      <c r="S17" s="506"/>
      <c r="T17" s="51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521"/>
      <c r="B18" s="361"/>
      <c r="C18" s="529"/>
      <c r="D18" s="529"/>
      <c r="E18" s="532"/>
      <c r="F18" s="532"/>
      <c r="G18" s="532"/>
      <c r="H18" s="494"/>
      <c r="I18" s="497"/>
      <c r="J18" s="500"/>
      <c r="K18" s="503"/>
      <c r="L18" s="503"/>
      <c r="M18" s="518"/>
      <c r="N18" s="503"/>
      <c r="O18" s="509"/>
      <c r="P18" s="509"/>
      <c r="Q18" s="512"/>
      <c r="R18" s="506"/>
      <c r="S18" s="506"/>
      <c r="T18" s="51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22"/>
      <c r="B19" s="527"/>
      <c r="C19" s="530"/>
      <c r="D19" s="530"/>
      <c r="E19" s="533"/>
      <c r="F19" s="533"/>
      <c r="G19" s="533"/>
      <c r="H19" s="495"/>
      <c r="I19" s="498"/>
      <c r="J19" s="501"/>
      <c r="K19" s="504"/>
      <c r="L19" s="504"/>
      <c r="M19" s="519"/>
      <c r="N19" s="504"/>
      <c r="O19" s="510"/>
      <c r="P19" s="510"/>
      <c r="Q19" s="513"/>
      <c r="R19" s="507"/>
      <c r="S19" s="507"/>
      <c r="T19" s="516"/>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520">
        <f>'Mapa Final'!A15</f>
        <v>3</v>
      </c>
      <c r="B20" s="526"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31" t="str">
        <f>'Mapa Final'!E15</f>
        <v>Cese de actividades promovido por ASONAL</v>
      </c>
      <c r="F20" s="531" t="str">
        <f>'Mapa Final'!F15</f>
        <v>Suspensión de las actividades del Plan Anual de Formación</v>
      </c>
      <c r="G20" s="531" t="str">
        <f>'Mapa Final'!G15</f>
        <v>Ejecución y Administración de Procesos</v>
      </c>
      <c r="H20" s="493" t="str">
        <f>'Mapa Final'!I15</f>
        <v>Media</v>
      </c>
      <c r="I20" s="496" t="str">
        <f>'Mapa Final'!L15</f>
        <v>Leve</v>
      </c>
      <c r="J20" s="499" t="str">
        <f>'Mapa Final'!N15</f>
        <v>Moderado</v>
      </c>
      <c r="K20" s="502" t="str">
        <f>'Mapa Final'!AA15</f>
        <v>Baja</v>
      </c>
      <c r="L20" s="502" t="str">
        <f>'Mapa Final'!AE15</f>
        <v>Leve</v>
      </c>
      <c r="M20" s="517" t="str">
        <f>'Mapa Final'!AG15</f>
        <v>Bajo</v>
      </c>
      <c r="N20" s="502" t="str">
        <f>'Mapa Final'!AH15</f>
        <v>Aceptar</v>
      </c>
      <c r="O20" s="508"/>
      <c r="P20" s="508"/>
      <c r="Q20" s="511" t="s">
        <v>8</v>
      </c>
      <c r="R20" s="505">
        <v>44927</v>
      </c>
      <c r="S20" s="505">
        <v>45016</v>
      </c>
      <c r="T20" s="514" t="s">
        <v>610</v>
      </c>
      <c r="U20" s="35"/>
      <c r="V20" s="35"/>
    </row>
    <row r="21" spans="1:176" x14ac:dyDescent="0.25">
      <c r="A21" s="521"/>
      <c r="B21" s="361"/>
      <c r="C21" s="529"/>
      <c r="D21" s="529"/>
      <c r="E21" s="532"/>
      <c r="F21" s="532"/>
      <c r="G21" s="532"/>
      <c r="H21" s="494"/>
      <c r="I21" s="497"/>
      <c r="J21" s="500"/>
      <c r="K21" s="503"/>
      <c r="L21" s="503"/>
      <c r="M21" s="518"/>
      <c r="N21" s="503"/>
      <c r="O21" s="509"/>
      <c r="P21" s="509"/>
      <c r="Q21" s="512"/>
      <c r="R21" s="506"/>
      <c r="S21" s="506"/>
      <c r="T21" s="515"/>
      <c r="U21" s="35"/>
      <c r="V21" s="35"/>
    </row>
    <row r="22" spans="1:176" x14ac:dyDescent="0.25">
      <c r="A22" s="521"/>
      <c r="B22" s="361"/>
      <c r="C22" s="529"/>
      <c r="D22" s="529"/>
      <c r="E22" s="532"/>
      <c r="F22" s="532"/>
      <c r="G22" s="532"/>
      <c r="H22" s="494"/>
      <c r="I22" s="497"/>
      <c r="J22" s="500"/>
      <c r="K22" s="503"/>
      <c r="L22" s="503"/>
      <c r="M22" s="518"/>
      <c r="N22" s="503"/>
      <c r="O22" s="509"/>
      <c r="P22" s="509"/>
      <c r="Q22" s="512"/>
      <c r="R22" s="506"/>
      <c r="S22" s="506"/>
      <c r="T22" s="515"/>
      <c r="U22" s="35"/>
      <c r="V22" s="35"/>
    </row>
    <row r="23" spans="1:176" x14ac:dyDescent="0.25">
      <c r="A23" s="521"/>
      <c r="B23" s="361"/>
      <c r="C23" s="529"/>
      <c r="D23" s="529"/>
      <c r="E23" s="532"/>
      <c r="F23" s="532"/>
      <c r="G23" s="532"/>
      <c r="H23" s="494"/>
      <c r="I23" s="497"/>
      <c r="J23" s="500"/>
      <c r="K23" s="503"/>
      <c r="L23" s="503"/>
      <c r="M23" s="518"/>
      <c r="N23" s="503"/>
      <c r="O23" s="509"/>
      <c r="P23" s="509"/>
      <c r="Q23" s="512"/>
      <c r="R23" s="506"/>
      <c r="S23" s="506"/>
      <c r="T23" s="515"/>
      <c r="U23" s="35"/>
      <c r="V23" s="35"/>
    </row>
    <row r="24" spans="1:176" ht="307.5" customHeight="1" x14ac:dyDescent="0.25">
      <c r="A24" s="522"/>
      <c r="B24" s="527"/>
      <c r="C24" s="530"/>
      <c r="D24" s="530"/>
      <c r="E24" s="533"/>
      <c r="F24" s="533"/>
      <c r="G24" s="533"/>
      <c r="H24" s="495"/>
      <c r="I24" s="498"/>
      <c r="J24" s="501"/>
      <c r="K24" s="504"/>
      <c r="L24" s="504"/>
      <c r="M24" s="519"/>
      <c r="N24" s="504"/>
      <c r="O24" s="510"/>
      <c r="P24" s="510"/>
      <c r="Q24" s="513"/>
      <c r="R24" s="507"/>
      <c r="S24" s="507"/>
      <c r="T24" s="516"/>
      <c r="U24" s="35"/>
      <c r="V24" s="35"/>
    </row>
    <row r="25" spans="1:176" ht="307.5" customHeight="1" x14ac:dyDescent="0.25">
      <c r="A25" s="186">
        <v>4</v>
      </c>
      <c r="B25" s="180" t="s">
        <v>611</v>
      </c>
      <c r="C25" s="125" t="s">
        <v>320</v>
      </c>
      <c r="D25" s="182" t="s">
        <v>612</v>
      </c>
      <c r="E25" s="125" t="s">
        <v>328</v>
      </c>
      <c r="F25" s="125" t="s">
        <v>613</v>
      </c>
      <c r="G25" s="125" t="s">
        <v>316</v>
      </c>
      <c r="H25" s="187" t="str">
        <f>'Mapa Final'!I16</f>
        <v>Media</v>
      </c>
      <c r="I25" s="187" t="str">
        <f>'Mapa Final'!L16</f>
        <v>Moderado</v>
      </c>
      <c r="J25" s="185" t="str">
        <f>'Mapa Final'!N16</f>
        <v>Moderado</v>
      </c>
      <c r="K25" s="280" t="str">
        <f>'Mapa Final'!AA16</f>
        <v>Baja</v>
      </c>
      <c r="L25" s="280" t="str">
        <f>'Mapa Final'!AE16</f>
        <v>Moderado</v>
      </c>
      <c r="M25" s="185" t="str">
        <f>'Mapa Final'!AG16</f>
        <v>Moderado</v>
      </c>
      <c r="N25" s="270" t="str">
        <f>'Mapa Final'!AH16</f>
        <v>Aceptar</v>
      </c>
      <c r="O25" s="184"/>
      <c r="P25" s="184"/>
      <c r="Q25" s="283" t="s">
        <v>8</v>
      </c>
      <c r="R25" s="284">
        <v>44927</v>
      </c>
      <c r="S25" s="284">
        <v>45016</v>
      </c>
      <c r="T25" s="279" t="s">
        <v>610</v>
      </c>
      <c r="U25" s="35"/>
      <c r="V25" s="35"/>
    </row>
    <row r="26" spans="1:176" ht="14.45" customHeight="1" x14ac:dyDescent="0.25">
      <c r="A26" s="520">
        <f>'Mapa Final'!A17</f>
        <v>5</v>
      </c>
      <c r="B26" s="526" t="str">
        <f>'Mapa Final'!B17</f>
        <v>Falsificación o alteración de los actos administrativos emitidos por el Consejo Seccional de la Judicatura del Cesar</v>
      </c>
      <c r="C26" s="528" t="str">
        <f>'Mapa Final'!C17</f>
        <v>Reputacional</v>
      </c>
      <c r="D26" s="528" t="str">
        <f>'Mapa Final'!D17</f>
        <v>Creación de archivos o documentos sin emplear métodos tecnológicos para identificar al autor y sin asegurar la integridad del documento.</v>
      </c>
      <c r="E26" s="531" t="str">
        <f>'Mapa Final'!E17</f>
        <v xml:space="preserve">Carencia de transparencia, etica y valores . </v>
      </c>
      <c r="F26" s="531" t="str">
        <f>'Mapa Final'!F17</f>
        <v>Modificación y/o alteración fraudulenta del contendio de los actos administrativos emitidos por el Consejo Seccional de la Judicatura del Cesar</v>
      </c>
      <c r="G26" s="531" t="str">
        <f>'Mapa Final'!G17</f>
        <v>Fraude Interno</v>
      </c>
      <c r="H26" s="493" t="str">
        <f>'Mapa Final'!I17</f>
        <v>Muy Alta</v>
      </c>
      <c r="I26" s="493" t="str">
        <f>'Mapa Final'!L17</f>
        <v>Mayor</v>
      </c>
      <c r="J26" s="517" t="str">
        <f>'Mapa Final'!N17</f>
        <v xml:space="preserve">Alto </v>
      </c>
      <c r="K26" s="523" t="str">
        <f>'Mapa Final'!AA17</f>
        <v>Media</v>
      </c>
      <c r="L26" s="523" t="str">
        <f>'Mapa Final'!AE17</f>
        <v>Mayor</v>
      </c>
      <c r="M26" s="517" t="str">
        <f>'Mapa Final'!AG17</f>
        <v xml:space="preserve">Alto </v>
      </c>
      <c r="N26" s="502" t="str">
        <f>'Mapa Final'!AH17</f>
        <v>Reducir(mitigar)</v>
      </c>
      <c r="O26" s="508"/>
      <c r="P26" s="508"/>
      <c r="Q26" s="511" t="s">
        <v>8</v>
      </c>
      <c r="R26" s="505">
        <v>44927</v>
      </c>
      <c r="S26" s="505">
        <v>45016</v>
      </c>
      <c r="T26" s="514" t="s">
        <v>614</v>
      </c>
    </row>
    <row r="27" spans="1:176" ht="14.45" customHeight="1" x14ac:dyDescent="0.25">
      <c r="A27" s="521"/>
      <c r="B27" s="361"/>
      <c r="C27" s="529"/>
      <c r="D27" s="529"/>
      <c r="E27" s="532"/>
      <c r="F27" s="532"/>
      <c r="G27" s="532"/>
      <c r="H27" s="494"/>
      <c r="I27" s="494"/>
      <c r="J27" s="518"/>
      <c r="K27" s="524"/>
      <c r="L27" s="524"/>
      <c r="M27" s="518"/>
      <c r="N27" s="503"/>
      <c r="O27" s="509"/>
      <c r="P27" s="509"/>
      <c r="Q27" s="512"/>
      <c r="R27" s="506"/>
      <c r="S27" s="506"/>
      <c r="T27" s="515"/>
    </row>
    <row r="28" spans="1:176" ht="14.45" customHeight="1" x14ac:dyDescent="0.25">
      <c r="A28" s="521"/>
      <c r="B28" s="361"/>
      <c r="C28" s="529"/>
      <c r="D28" s="529"/>
      <c r="E28" s="532"/>
      <c r="F28" s="532"/>
      <c r="G28" s="532"/>
      <c r="H28" s="494"/>
      <c r="I28" s="494"/>
      <c r="J28" s="518"/>
      <c r="K28" s="524"/>
      <c r="L28" s="524"/>
      <c r="M28" s="518"/>
      <c r="N28" s="503"/>
      <c r="O28" s="509"/>
      <c r="P28" s="509"/>
      <c r="Q28" s="512"/>
      <c r="R28" s="506"/>
      <c r="S28" s="506"/>
      <c r="T28" s="515"/>
    </row>
    <row r="29" spans="1:176" ht="14.45" customHeight="1" x14ac:dyDescent="0.25">
      <c r="A29" s="521"/>
      <c r="B29" s="361"/>
      <c r="C29" s="529"/>
      <c r="D29" s="529"/>
      <c r="E29" s="532"/>
      <c r="F29" s="532"/>
      <c r="G29" s="532"/>
      <c r="H29" s="494"/>
      <c r="I29" s="494"/>
      <c r="J29" s="518"/>
      <c r="K29" s="524"/>
      <c r="L29" s="524"/>
      <c r="M29" s="518"/>
      <c r="N29" s="503"/>
      <c r="O29" s="509"/>
      <c r="P29" s="509"/>
      <c r="Q29" s="512"/>
      <c r="R29" s="506"/>
      <c r="S29" s="506"/>
      <c r="T29" s="515"/>
    </row>
    <row r="30" spans="1:176" ht="277.5" customHeight="1" x14ac:dyDescent="0.25">
      <c r="A30" s="522"/>
      <c r="B30" s="527"/>
      <c r="C30" s="530"/>
      <c r="D30" s="530"/>
      <c r="E30" s="533"/>
      <c r="F30" s="533"/>
      <c r="G30" s="533"/>
      <c r="H30" s="495"/>
      <c r="I30" s="495"/>
      <c r="J30" s="519"/>
      <c r="K30" s="525"/>
      <c r="L30" s="525"/>
      <c r="M30" s="519"/>
      <c r="N30" s="504"/>
      <c r="O30" s="510"/>
      <c r="P30" s="510"/>
      <c r="Q30" s="513"/>
      <c r="R30" s="507"/>
      <c r="S30" s="507"/>
      <c r="T30" s="516"/>
    </row>
    <row r="31" spans="1:176" ht="14.45" customHeight="1" x14ac:dyDescent="0.25">
      <c r="A31" s="520">
        <f>'Mapa Final'!A22</f>
        <v>6</v>
      </c>
      <c r="B31" s="520" t="str">
        <f>'Mapa Final'!B22</f>
        <v>Corrupción</v>
      </c>
      <c r="C31" s="520" t="str">
        <f>'Mapa Final'!C22</f>
        <v>Reputacional(Corrupción)</v>
      </c>
      <c r="D31" s="520" t="str">
        <f>'Mapa Final'!D22</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1" s="520" t="str">
        <f>'Mapa Final'!E22</f>
        <v xml:space="preserve">Carencia de transparencia, etica y valores . </v>
      </c>
      <c r="F31" s="520" t="str">
        <f>'Mapa Final'!F22</f>
        <v xml:space="preserve">Posibilidad de actos indebidos de  los servidores judiciales debido a  la carencia en transparencia, etica y valores </v>
      </c>
      <c r="G31" s="520" t="str">
        <f>'Mapa Final'!G22</f>
        <v>Fraude Interno</v>
      </c>
      <c r="H31" s="493" t="str">
        <f>'Mapa Final'!I22</f>
        <v>Muy Alta</v>
      </c>
      <c r="I31" s="496" t="str">
        <f>'Mapa Final'!L22</f>
        <v>Mayor</v>
      </c>
      <c r="J31" s="499" t="str">
        <f>'Mapa Final'!N22</f>
        <v xml:space="preserve">Alto </v>
      </c>
      <c r="K31" s="502" t="str">
        <f>'Mapa Final'!AA22</f>
        <v>Media</v>
      </c>
      <c r="L31" s="502" t="str">
        <f>'Mapa Final'!AE22</f>
        <v>Mayor</v>
      </c>
      <c r="M31" s="517" t="str">
        <f>'Mapa Final'!AG22</f>
        <v xml:space="preserve">Alto </v>
      </c>
      <c r="N31" s="502" t="str">
        <f>'Mapa Final'!AH22</f>
        <v>Reducir(mitigar)</v>
      </c>
      <c r="O31" s="508"/>
      <c r="P31" s="508"/>
      <c r="Q31" s="511" t="s">
        <v>8</v>
      </c>
      <c r="R31" s="505">
        <v>44927</v>
      </c>
      <c r="S31" s="505">
        <v>45016</v>
      </c>
      <c r="T31" s="514" t="s">
        <v>614</v>
      </c>
    </row>
    <row r="32" spans="1:176" ht="14.45" customHeight="1" x14ac:dyDescent="0.25">
      <c r="A32" s="521"/>
      <c r="B32" s="521"/>
      <c r="C32" s="521"/>
      <c r="D32" s="521"/>
      <c r="E32" s="521"/>
      <c r="F32" s="521"/>
      <c r="G32" s="521"/>
      <c r="H32" s="494"/>
      <c r="I32" s="497"/>
      <c r="J32" s="500"/>
      <c r="K32" s="503"/>
      <c r="L32" s="503"/>
      <c r="M32" s="518"/>
      <c r="N32" s="503"/>
      <c r="O32" s="509"/>
      <c r="P32" s="509"/>
      <c r="Q32" s="512"/>
      <c r="R32" s="506"/>
      <c r="S32" s="506"/>
      <c r="T32" s="515"/>
    </row>
    <row r="33" spans="1:20" ht="14.45" customHeight="1" x14ac:dyDescent="0.25">
      <c r="A33" s="521"/>
      <c r="B33" s="521"/>
      <c r="C33" s="521"/>
      <c r="D33" s="521"/>
      <c r="E33" s="521"/>
      <c r="F33" s="521"/>
      <c r="G33" s="521"/>
      <c r="H33" s="494"/>
      <c r="I33" s="497"/>
      <c r="J33" s="500"/>
      <c r="K33" s="503"/>
      <c r="L33" s="503"/>
      <c r="M33" s="518"/>
      <c r="N33" s="503"/>
      <c r="O33" s="509"/>
      <c r="P33" s="509"/>
      <c r="Q33" s="512"/>
      <c r="R33" s="506"/>
      <c r="S33" s="506"/>
      <c r="T33" s="515"/>
    </row>
    <row r="34" spans="1:20" ht="14.45" customHeight="1" x14ac:dyDescent="0.25">
      <c r="A34" s="521"/>
      <c r="B34" s="521"/>
      <c r="C34" s="521"/>
      <c r="D34" s="521"/>
      <c r="E34" s="521"/>
      <c r="F34" s="521"/>
      <c r="G34" s="521"/>
      <c r="H34" s="494"/>
      <c r="I34" s="497"/>
      <c r="J34" s="500"/>
      <c r="K34" s="503"/>
      <c r="L34" s="503"/>
      <c r="M34" s="518"/>
      <c r="N34" s="503"/>
      <c r="O34" s="509"/>
      <c r="P34" s="509"/>
      <c r="Q34" s="512"/>
      <c r="R34" s="506"/>
      <c r="S34" s="506"/>
      <c r="T34" s="515"/>
    </row>
    <row r="35" spans="1:20" ht="102.75" customHeight="1" x14ac:dyDescent="0.25">
      <c r="A35" s="522"/>
      <c r="B35" s="522"/>
      <c r="C35" s="522"/>
      <c r="D35" s="522"/>
      <c r="E35" s="522"/>
      <c r="F35" s="522"/>
      <c r="G35" s="522"/>
      <c r="H35" s="495"/>
      <c r="I35" s="498"/>
      <c r="J35" s="501"/>
      <c r="K35" s="504"/>
      <c r="L35" s="504"/>
      <c r="M35" s="519"/>
      <c r="N35" s="504"/>
      <c r="O35" s="510"/>
      <c r="P35" s="510"/>
      <c r="Q35" s="513"/>
      <c r="R35" s="507"/>
      <c r="S35" s="507"/>
      <c r="T35" s="516"/>
    </row>
    <row r="36" spans="1:20" x14ac:dyDescent="0.25">
      <c r="A36" s="520">
        <f>'Mapa Final'!A27</f>
        <v>7</v>
      </c>
      <c r="B36" s="520" t="str">
        <f>'Mapa Final'!B27</f>
        <v>Interrupción o demora en el Servicio Público de Administrar  Justicia.</v>
      </c>
      <c r="C36" s="520" t="str">
        <f>'Mapa Final'!C27</f>
        <v>Afectación en la Prestación del Servicio de Justicia</v>
      </c>
      <c r="D36" s="520" t="str">
        <f>'Mapa Final'!D27</f>
        <v>1. Paros que afecten la prestación del servicio.  
2. Huelgas, protestas ciudadana
3. Disturbios o hechos violentos
4.Pandemia
5.Emergencias Ambientales</v>
      </c>
      <c r="E36" s="520" t="str">
        <f>'Mapa Final'!E27</f>
        <v>Suceso de fuerza mayor que imposibilitan la gestión judicial</v>
      </c>
      <c r="F36" s="520" t="str">
        <f>'Mapa Final'!F27</f>
        <v>Posibilidad de  afectación en la Prestación del Servicio de Justicia debido a un suceso de fuerza mayor que imposibilita la gestión judicial</v>
      </c>
      <c r="G36" s="520" t="str">
        <f>'Mapa Final'!G27</f>
        <v>Usuarios, productos y prácticas organizacionales</v>
      </c>
      <c r="H36" s="493" t="str">
        <f>'Mapa Final'!I27</f>
        <v>Muy Alta</v>
      </c>
      <c r="I36" s="496" t="str">
        <f>'Mapa Final'!L27</f>
        <v>Moderado</v>
      </c>
      <c r="J36" s="499" t="str">
        <f>'Mapa Final'!N27</f>
        <v xml:space="preserve">Alto </v>
      </c>
      <c r="K36" s="502" t="str">
        <f>'Mapa Final'!AA27</f>
        <v>Media</v>
      </c>
      <c r="L36" s="502" t="str">
        <f>'Mapa Final'!AE27</f>
        <v>Moderado</v>
      </c>
      <c r="M36" s="517" t="str">
        <f>'Mapa Final'!AG27</f>
        <v>Moderado</v>
      </c>
      <c r="N36" s="502" t="str">
        <f>'Mapa Final'!AH27</f>
        <v>Aceptar</v>
      </c>
      <c r="O36" s="508"/>
      <c r="P36" s="508"/>
      <c r="Q36" s="511" t="s">
        <v>8</v>
      </c>
      <c r="R36" s="505">
        <v>44927</v>
      </c>
      <c r="S36" s="505">
        <v>45016</v>
      </c>
      <c r="T36" s="514" t="s">
        <v>614</v>
      </c>
    </row>
    <row r="37" spans="1:20" ht="14.45" customHeight="1" x14ac:dyDescent="0.25">
      <c r="A37" s="521"/>
      <c r="B37" s="521"/>
      <c r="C37" s="521"/>
      <c r="D37" s="521"/>
      <c r="E37" s="521"/>
      <c r="F37" s="521"/>
      <c r="G37" s="521"/>
      <c r="H37" s="494"/>
      <c r="I37" s="497"/>
      <c r="J37" s="500"/>
      <c r="K37" s="503"/>
      <c r="L37" s="503"/>
      <c r="M37" s="518"/>
      <c r="N37" s="503"/>
      <c r="O37" s="509"/>
      <c r="P37" s="509"/>
      <c r="Q37" s="512"/>
      <c r="R37" s="506"/>
      <c r="S37" s="506"/>
      <c r="T37" s="515"/>
    </row>
    <row r="38" spans="1:20" ht="14.45" customHeight="1" x14ac:dyDescent="0.25">
      <c r="A38" s="521"/>
      <c r="B38" s="521"/>
      <c r="C38" s="521"/>
      <c r="D38" s="521"/>
      <c r="E38" s="521"/>
      <c r="F38" s="521"/>
      <c r="G38" s="521"/>
      <c r="H38" s="494"/>
      <c r="I38" s="497"/>
      <c r="J38" s="500"/>
      <c r="K38" s="503"/>
      <c r="L38" s="503"/>
      <c r="M38" s="518"/>
      <c r="N38" s="503"/>
      <c r="O38" s="509"/>
      <c r="P38" s="509"/>
      <c r="Q38" s="512"/>
      <c r="R38" s="506"/>
      <c r="S38" s="506"/>
      <c r="T38" s="515"/>
    </row>
    <row r="39" spans="1:20" ht="14.45" customHeight="1" x14ac:dyDescent="0.25">
      <c r="A39" s="521"/>
      <c r="B39" s="521"/>
      <c r="C39" s="521"/>
      <c r="D39" s="521"/>
      <c r="E39" s="521"/>
      <c r="F39" s="521"/>
      <c r="G39" s="521"/>
      <c r="H39" s="494"/>
      <c r="I39" s="497"/>
      <c r="J39" s="500"/>
      <c r="K39" s="503"/>
      <c r="L39" s="503"/>
      <c r="M39" s="518"/>
      <c r="N39" s="503"/>
      <c r="O39" s="509"/>
      <c r="P39" s="509"/>
      <c r="Q39" s="512"/>
      <c r="R39" s="506"/>
      <c r="S39" s="506"/>
      <c r="T39" s="515"/>
    </row>
    <row r="40" spans="1:20" ht="278.25" customHeight="1" x14ac:dyDescent="0.25">
      <c r="A40" s="522"/>
      <c r="B40" s="522"/>
      <c r="C40" s="522"/>
      <c r="D40" s="522"/>
      <c r="E40" s="522"/>
      <c r="F40" s="522"/>
      <c r="G40" s="522"/>
      <c r="H40" s="495"/>
      <c r="I40" s="498"/>
      <c r="J40" s="501"/>
      <c r="K40" s="504"/>
      <c r="L40" s="504"/>
      <c r="M40" s="519"/>
      <c r="N40" s="504"/>
      <c r="O40" s="510"/>
      <c r="P40" s="510"/>
      <c r="Q40" s="513"/>
      <c r="R40" s="507"/>
      <c r="S40" s="507"/>
      <c r="T40" s="516"/>
    </row>
    <row r="41" spans="1:20" x14ac:dyDescent="0.25">
      <c r="A41" s="520">
        <f>'Mapa Final'!A32</f>
        <v>8</v>
      </c>
      <c r="B41" s="520" t="str">
        <f>'Mapa Final'!B32</f>
        <v>Inaplicabilidad de la normavidad ambiental vigente</v>
      </c>
      <c r="C41" s="520" t="str">
        <f>'Mapa Final'!C32</f>
        <v xml:space="preserve"> Afectación Ambiental</v>
      </c>
      <c r="D41" s="520" t="str">
        <f>'Mapa Final'!D32</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1" s="520" t="str">
        <f>'Mapa Final'!E32</f>
        <v>Desconocimiento de los lineamientos ambientales y normatividad  ambiental vigente</v>
      </c>
      <c r="F41" s="520" t="str">
        <f>'Mapa Final'!F32</f>
        <v>Posibilidad de afectación ambiental debido al desconocimiento de las lineamientos ambientales y normatividad ambiental vigente</v>
      </c>
      <c r="G41" s="520" t="str">
        <f>'Mapa Final'!G32</f>
        <v>Eventos Ambientales Internos</v>
      </c>
      <c r="H41" s="493" t="str">
        <f>'Mapa Final'!I32</f>
        <v>Media</v>
      </c>
      <c r="I41" s="496" t="str">
        <f>'Mapa Final'!L32</f>
        <v>Moderado</v>
      </c>
      <c r="J41" s="499" t="str">
        <f>'Mapa Final'!N32</f>
        <v>Moderado</v>
      </c>
      <c r="K41" s="502" t="str">
        <f>'Mapa Final'!AA32</f>
        <v>Baja</v>
      </c>
      <c r="L41" s="502" t="str">
        <f>'Mapa Final'!AE32</f>
        <v>Moderado</v>
      </c>
      <c r="M41" s="517" t="str">
        <f>'Mapa Final'!AG32</f>
        <v>Moderado</v>
      </c>
      <c r="N41" s="502" t="str">
        <f>'Mapa Final'!AH32</f>
        <v>Aceptar</v>
      </c>
      <c r="O41" s="508"/>
      <c r="P41" s="508"/>
      <c r="Q41" s="511" t="s">
        <v>8</v>
      </c>
      <c r="R41" s="505">
        <v>44927</v>
      </c>
      <c r="S41" s="505">
        <v>45016</v>
      </c>
      <c r="T41" s="514" t="s">
        <v>614</v>
      </c>
    </row>
    <row r="42" spans="1:20" ht="14.45" customHeight="1" x14ac:dyDescent="0.25">
      <c r="A42" s="521"/>
      <c r="B42" s="521"/>
      <c r="C42" s="521"/>
      <c r="D42" s="521"/>
      <c r="E42" s="521"/>
      <c r="F42" s="521"/>
      <c r="G42" s="521"/>
      <c r="H42" s="494"/>
      <c r="I42" s="497"/>
      <c r="J42" s="500"/>
      <c r="K42" s="503"/>
      <c r="L42" s="503"/>
      <c r="M42" s="518"/>
      <c r="N42" s="503"/>
      <c r="O42" s="509"/>
      <c r="P42" s="509"/>
      <c r="Q42" s="512"/>
      <c r="R42" s="506"/>
      <c r="S42" s="506"/>
      <c r="T42" s="515"/>
    </row>
    <row r="43" spans="1:20" ht="14.45" customHeight="1" x14ac:dyDescent="0.25">
      <c r="A43" s="521"/>
      <c r="B43" s="521"/>
      <c r="C43" s="521"/>
      <c r="D43" s="521"/>
      <c r="E43" s="521"/>
      <c r="F43" s="521"/>
      <c r="G43" s="521"/>
      <c r="H43" s="494"/>
      <c r="I43" s="497"/>
      <c r="J43" s="500"/>
      <c r="K43" s="503"/>
      <c r="L43" s="503"/>
      <c r="M43" s="518"/>
      <c r="N43" s="503"/>
      <c r="O43" s="509"/>
      <c r="P43" s="509"/>
      <c r="Q43" s="512"/>
      <c r="R43" s="506"/>
      <c r="S43" s="506"/>
      <c r="T43" s="515"/>
    </row>
    <row r="44" spans="1:20" ht="14.45" customHeight="1" x14ac:dyDescent="0.25">
      <c r="A44" s="521"/>
      <c r="B44" s="521"/>
      <c r="C44" s="521"/>
      <c r="D44" s="521"/>
      <c r="E44" s="521"/>
      <c r="F44" s="521"/>
      <c r="G44" s="521"/>
      <c r="H44" s="494"/>
      <c r="I44" s="497"/>
      <c r="J44" s="500"/>
      <c r="K44" s="503"/>
      <c r="L44" s="503"/>
      <c r="M44" s="518"/>
      <c r="N44" s="503"/>
      <c r="O44" s="509"/>
      <c r="P44" s="509"/>
      <c r="Q44" s="512"/>
      <c r="R44" s="506"/>
      <c r="S44" s="506"/>
      <c r="T44" s="515"/>
    </row>
    <row r="45" spans="1:20" ht="278.25" customHeight="1" x14ac:dyDescent="0.25">
      <c r="A45" s="522"/>
      <c r="B45" s="522"/>
      <c r="C45" s="522"/>
      <c r="D45" s="522"/>
      <c r="E45" s="522"/>
      <c r="F45" s="522"/>
      <c r="G45" s="522"/>
      <c r="H45" s="495"/>
      <c r="I45" s="498"/>
      <c r="J45" s="501"/>
      <c r="K45" s="504"/>
      <c r="L45" s="504"/>
      <c r="M45" s="519"/>
      <c r="N45" s="504"/>
      <c r="O45" s="510"/>
      <c r="P45" s="510"/>
      <c r="Q45" s="513"/>
      <c r="R45" s="507"/>
      <c r="S45" s="507"/>
      <c r="T45" s="516"/>
    </row>
  </sheetData>
  <mergeCells count="159">
    <mergeCell ref="S41:S45"/>
    <mergeCell ref="T41:T45"/>
    <mergeCell ref="J41:J45"/>
    <mergeCell ref="K41:K45"/>
    <mergeCell ref="L41:L45"/>
    <mergeCell ref="M41:M45"/>
    <mergeCell ref="N41:N45"/>
    <mergeCell ref="O41:O45"/>
    <mergeCell ref="P41:P45"/>
    <mergeCell ref="Q41:Q45"/>
    <mergeCell ref="R41:R45"/>
    <mergeCell ref="A41:A45"/>
    <mergeCell ref="B41:B45"/>
    <mergeCell ref="C41:C45"/>
    <mergeCell ref="D41:D45"/>
    <mergeCell ref="E41:E45"/>
    <mergeCell ref="F41:F45"/>
    <mergeCell ref="G41:G45"/>
    <mergeCell ref="H41:H45"/>
    <mergeCell ref="I41:I45"/>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B10:B14"/>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A20:A24"/>
    <mergeCell ref="C20:C24"/>
    <mergeCell ref="D20:D24"/>
    <mergeCell ref="E20:E24"/>
    <mergeCell ref="F20:F24"/>
    <mergeCell ref="J15:J19"/>
    <mergeCell ref="K15:K19"/>
    <mergeCell ref="L15:L19"/>
    <mergeCell ref="M15:M19"/>
    <mergeCell ref="B15:B19"/>
    <mergeCell ref="B20:B24"/>
    <mergeCell ref="S20:S24"/>
    <mergeCell ref="T20:T24"/>
    <mergeCell ref="A26:A30"/>
    <mergeCell ref="C26:C30"/>
    <mergeCell ref="D26:D30"/>
    <mergeCell ref="E26:E30"/>
    <mergeCell ref="F26:F30"/>
    <mergeCell ref="G26:G30"/>
    <mergeCell ref="H26:H30"/>
    <mergeCell ref="I26:I30"/>
    <mergeCell ref="M20:M24"/>
    <mergeCell ref="N20:N24"/>
    <mergeCell ref="O20:O24"/>
    <mergeCell ref="P20:P24"/>
    <mergeCell ref="Q20:Q24"/>
    <mergeCell ref="R20:R24"/>
    <mergeCell ref="G20:G24"/>
    <mergeCell ref="H20:H24"/>
    <mergeCell ref="I20:I24"/>
    <mergeCell ref="J20:J24"/>
    <mergeCell ref="K20:K24"/>
    <mergeCell ref="L20:L24"/>
    <mergeCell ref="P26:P30"/>
    <mergeCell ref="Q26:Q30"/>
    <mergeCell ref="S26:S30"/>
    <mergeCell ref="T26:T30"/>
    <mergeCell ref="A31:A35"/>
    <mergeCell ref="C31:C35"/>
    <mergeCell ref="D31:D35"/>
    <mergeCell ref="E31:E35"/>
    <mergeCell ref="F31:F35"/>
    <mergeCell ref="J26:J30"/>
    <mergeCell ref="K26:K30"/>
    <mergeCell ref="L26:L30"/>
    <mergeCell ref="M26:M30"/>
    <mergeCell ref="N26:N30"/>
    <mergeCell ref="O26:O30"/>
    <mergeCell ref="S31:S35"/>
    <mergeCell ref="T31:T35"/>
    <mergeCell ref="N31:N35"/>
    <mergeCell ref="O31:O35"/>
    <mergeCell ref="P31:P35"/>
    <mergeCell ref="Q31:Q35"/>
    <mergeCell ref="R31:R35"/>
    <mergeCell ref="B26:B30"/>
    <mergeCell ref="B31:B35"/>
    <mergeCell ref="M31:M35"/>
    <mergeCell ref="G31:G35"/>
    <mergeCell ref="S36:S40"/>
    <mergeCell ref="T36:T40"/>
    <mergeCell ref="J36:J40"/>
    <mergeCell ref="K36:K40"/>
    <mergeCell ref="L36:L40"/>
    <mergeCell ref="M36:M40"/>
    <mergeCell ref="N36:N40"/>
    <mergeCell ref="O36:O40"/>
    <mergeCell ref="A36:A40"/>
    <mergeCell ref="C36:C40"/>
    <mergeCell ref="D36:D40"/>
    <mergeCell ref="E36:E40"/>
    <mergeCell ref="F36:F40"/>
    <mergeCell ref="G36:G40"/>
    <mergeCell ref="H36:H40"/>
    <mergeCell ref="I36:I40"/>
    <mergeCell ref="B36:B40"/>
    <mergeCell ref="P36:P40"/>
    <mergeCell ref="Q36:Q40"/>
    <mergeCell ref="R36:R40"/>
    <mergeCell ref="H31:H35"/>
    <mergeCell ref="I31:I35"/>
    <mergeCell ref="J31:J35"/>
    <mergeCell ref="K31:K35"/>
    <mergeCell ref="L31:L35"/>
    <mergeCell ref="R26:R30"/>
    <mergeCell ref="I10:I14"/>
    <mergeCell ref="J10:J14"/>
    <mergeCell ref="K10:K14"/>
    <mergeCell ref="L10:L14"/>
    <mergeCell ref="P15:P19"/>
    <mergeCell ref="Q15:Q19"/>
    <mergeCell ref="R15:R19"/>
    <mergeCell ref="Q10:Q14"/>
    <mergeCell ref="R10:R14"/>
  </mergeCells>
  <conditionalFormatting sqref="A7:B7 H7 H46:J1048576">
    <cfRule type="containsText" dxfId="646" priority="692" operator="containsText" text="1- Bajo">
      <formula>NOT(ISERROR(SEARCH("1- Bajo",A7)))</formula>
    </cfRule>
    <cfRule type="containsText" dxfId="645" priority="690" operator="containsText" text="3- Bajo">
      <formula>NOT(ISERROR(SEARCH("3- Bajo",A7)))</formula>
    </cfRule>
    <cfRule type="containsText" dxfId="644" priority="691" operator="containsText" text="4- Bajo">
      <formula>NOT(ISERROR(SEARCH("4- Bajo",A7)))</formula>
    </cfRule>
  </conditionalFormatting>
  <conditionalFormatting sqref="A15:D15">
    <cfRule type="containsText" dxfId="643" priority="588" operator="containsText" text="1- Bajo">
      <formula>NOT(ISERROR(SEARCH("1- Bajo",A15)))</formula>
    </cfRule>
    <cfRule type="containsText" dxfId="642" priority="587" operator="containsText" text="4- Bajo">
      <formula>NOT(ISERROR(SEARCH("4- Bajo",A15)))</formula>
    </cfRule>
    <cfRule type="containsText" dxfId="641" priority="586" operator="containsText" text="3- Bajo">
      <formula>NOT(ISERROR(SEARCH("3- Bajo",A15)))</formula>
    </cfRule>
    <cfRule type="containsText" dxfId="640" priority="585" operator="containsText" text="4- Moderado">
      <formula>NOT(ISERROR(SEARCH("4- Moderado",A15)))</formula>
    </cfRule>
    <cfRule type="containsText" dxfId="639" priority="584" operator="containsText" text="6- Moderado">
      <formula>NOT(ISERROR(SEARCH("6- Moderado",A15)))</formula>
    </cfRule>
    <cfRule type="containsText" dxfId="638" priority="583" operator="containsText" text="3- Moderado">
      <formula>NOT(ISERROR(SEARCH("3- Moderado",A15)))</formula>
    </cfRule>
  </conditionalFormatting>
  <conditionalFormatting sqref="A20:G20">
    <cfRule type="containsText" dxfId="637" priority="552" operator="containsText" text="4- Bajo">
      <formula>NOT(ISERROR(SEARCH("4- Bajo",A20)))</formula>
    </cfRule>
    <cfRule type="containsText" dxfId="636" priority="553" operator="containsText" text="1- Bajo">
      <formula>NOT(ISERROR(SEARCH("1- Bajo",A20)))</formula>
    </cfRule>
    <cfRule type="containsText" dxfId="635" priority="548" operator="containsText" text="3- Moderado">
      <formula>NOT(ISERROR(SEARCH("3- Moderado",A20)))</formula>
    </cfRule>
    <cfRule type="containsText" dxfId="634" priority="549" operator="containsText" text="6- Moderado">
      <formula>NOT(ISERROR(SEARCH("6- Moderado",A20)))</formula>
    </cfRule>
    <cfRule type="containsText" dxfId="633" priority="550" operator="containsText" text="4- Moderado">
      <formula>NOT(ISERROR(SEARCH("4- Moderado",A20)))</formula>
    </cfRule>
    <cfRule type="containsText" dxfId="632" priority="551" operator="containsText" text="3- Bajo">
      <formula>NOT(ISERROR(SEARCH("3- Bajo",A20)))</formula>
    </cfRule>
  </conditionalFormatting>
  <conditionalFormatting sqref="A31:G31 A36:G36">
    <cfRule type="containsText" dxfId="631" priority="468" operator="containsText" text="1- Bajo">
      <formula>NOT(ISERROR(SEARCH("1- Bajo",A31)))</formula>
    </cfRule>
    <cfRule type="containsText" dxfId="630" priority="464" operator="containsText" text="6- Moderado">
      <formula>NOT(ISERROR(SEARCH("6- Moderado",A31)))</formula>
    </cfRule>
    <cfRule type="containsText" dxfId="629" priority="463" operator="containsText" text="3- Moderado">
      <formula>NOT(ISERROR(SEARCH("3- Moderado",A31)))</formula>
    </cfRule>
    <cfRule type="containsText" dxfId="628" priority="465" operator="containsText" text="4- Moderado">
      <formula>NOT(ISERROR(SEARCH("4- Moderado",A31)))</formula>
    </cfRule>
    <cfRule type="containsText" dxfId="627" priority="466" operator="containsText" text="3- Bajo">
      <formula>NOT(ISERROR(SEARCH("3- Bajo",A31)))</formula>
    </cfRule>
    <cfRule type="containsText" dxfId="626" priority="467" operator="containsText" text="4- Bajo">
      <formula>NOT(ISERROR(SEARCH("4- Bajo",A31)))</formula>
    </cfRule>
  </conditionalFormatting>
  <conditionalFormatting sqref="A10:I10 E15:I15">
    <cfRule type="containsText" dxfId="625" priority="646" operator="containsText" text="6- Moderado">
      <formula>NOT(ISERROR(SEARCH("6- Moderado",A10)))</formula>
    </cfRule>
    <cfRule type="containsText" dxfId="624" priority="648" operator="containsText" text="3- Bajo">
      <formula>NOT(ISERROR(SEARCH("3- Bajo",A10)))</formula>
    </cfRule>
    <cfRule type="containsText" dxfId="623" priority="650" operator="containsText" text="1- Bajo">
      <formula>NOT(ISERROR(SEARCH("1- Bajo",A10)))</formula>
    </cfRule>
    <cfRule type="containsText" dxfId="622" priority="649" operator="containsText" text="4- Bajo">
      <formula>NOT(ISERROR(SEARCH("4- Bajo",A10)))</formula>
    </cfRule>
    <cfRule type="containsText" dxfId="621" priority="645" operator="containsText" text="3- Moderado">
      <formula>NOT(ISERROR(SEARCH("3- Moderado",A10)))</formula>
    </cfRule>
    <cfRule type="containsText" dxfId="620" priority="647" operator="containsText" text="4- Moderado">
      <formula>NOT(ISERROR(SEARCH("4- Moderado",A10)))</formula>
    </cfRule>
  </conditionalFormatting>
  <conditionalFormatting sqref="A26:I26">
    <cfRule type="containsText" dxfId="619" priority="529" operator="containsText" text="1- Bajo">
      <formula>NOT(ISERROR(SEARCH("1- Bajo",A26)))</formula>
    </cfRule>
    <cfRule type="containsText" dxfId="618" priority="528" operator="containsText" text="4- Bajo">
      <formula>NOT(ISERROR(SEARCH("4- Bajo",A26)))</formula>
    </cfRule>
    <cfRule type="containsText" dxfId="617" priority="527" operator="containsText" text="3- Bajo">
      <formula>NOT(ISERROR(SEARCH("3- Bajo",A26)))</formula>
    </cfRule>
    <cfRule type="containsText" dxfId="616" priority="526" operator="containsText" text="4- Moderado">
      <formula>NOT(ISERROR(SEARCH("4- Moderado",A26)))</formula>
    </cfRule>
    <cfRule type="containsText" dxfId="615" priority="525" operator="containsText" text="6- Moderado">
      <formula>NOT(ISERROR(SEARCH("6- Moderado",A26)))</formula>
    </cfRule>
    <cfRule type="containsText" dxfId="614" priority="524" operator="containsText" text="3- Moderado">
      <formula>NOT(ISERROR(SEARCH("3- Moderado",A26)))</formula>
    </cfRule>
  </conditionalFormatting>
  <conditionalFormatting sqref="A41:I41">
    <cfRule type="containsText" dxfId="613" priority="2" operator="containsText" text="6- Moderado">
      <formula>NOT(ISERROR(SEARCH("6- Moderado",A41)))</formula>
    </cfRule>
    <cfRule type="containsText" dxfId="612" priority="3" operator="containsText" text="4- Moderado">
      <formula>NOT(ISERROR(SEARCH("4- Moderado",A41)))</formula>
    </cfRule>
    <cfRule type="containsText" dxfId="611" priority="4" operator="containsText" text="3- Bajo">
      <formula>NOT(ISERROR(SEARCH("3- Bajo",A41)))</formula>
    </cfRule>
    <cfRule type="containsText" dxfId="610" priority="5" operator="containsText" text="4- Bajo">
      <formula>NOT(ISERROR(SEARCH("4- Bajo",A41)))</formula>
    </cfRule>
    <cfRule type="containsText" dxfId="609" priority="6" operator="containsText" text="1- Bajo">
      <formula>NOT(ISERROR(SEARCH("1- Bajo",A41)))</formula>
    </cfRule>
    <cfRule type="containsText" dxfId="608" priority="1" operator="containsText" text="3- Moderado">
      <formula>NOT(ISERROR(SEARCH("3- Moderado",A41)))</formula>
    </cfRule>
  </conditionalFormatting>
  <conditionalFormatting sqref="D8:J8">
    <cfRule type="containsText" dxfId="607" priority="686" operator="containsText" text="1- Bajo">
      <formula>NOT(ISERROR(SEARCH("1- Bajo",D8)))</formula>
    </cfRule>
    <cfRule type="containsText" dxfId="606" priority="684" operator="containsText" text="4- Bajo">
      <formula>NOT(ISERROR(SEARCH("4- Bajo",D8)))</formula>
    </cfRule>
    <cfRule type="containsText" dxfId="605" priority="683" operator="containsText" text="3- Bajo">
      <formula>NOT(ISERROR(SEARCH("3- Bajo",D8)))</formula>
    </cfRule>
    <cfRule type="containsText" dxfId="604" priority="682" operator="containsText" text="4- Moderado">
      <formula>NOT(ISERROR(SEARCH("4- Moderado",D8)))</formula>
    </cfRule>
    <cfRule type="containsText" dxfId="603" priority="680" operator="containsText" text="3- Moderado">
      <formula>NOT(ISERROR(SEARCH("3- Moderado",D8)))</formula>
    </cfRule>
    <cfRule type="containsText" dxfId="602" priority="681" operator="containsText" text="6- Moderado">
      <formula>NOT(ISERROR(SEARCH("6- Moderado",D8)))</formula>
    </cfRule>
  </conditionalFormatting>
  <conditionalFormatting sqref="H10:H25">
    <cfRule type="containsText" dxfId="601" priority="610" operator="containsText" text="Muy Alta">
      <formula>NOT(ISERROR(SEARCH("Muy Alta",H10)))</formula>
    </cfRule>
    <cfRule type="containsText" dxfId="600" priority="606" operator="containsText" text="Baja">
      <formula>NOT(ISERROR(SEARCH("Baja",H10)))</formula>
    </cfRule>
    <cfRule type="containsText" dxfId="599" priority="605" operator="containsText" text="Muy Baja">
      <formula>NOT(ISERROR(SEARCH("Muy Baja",H10)))</formula>
    </cfRule>
    <cfRule type="containsText" dxfId="598" priority="599" operator="containsText" text="Alta">
      <formula>NOT(ISERROR(SEARCH("Alta",H10)))</formula>
    </cfRule>
    <cfRule type="containsText" dxfId="597" priority="608" operator="containsText" text="Alta">
      <formula>NOT(ISERROR(SEARCH("Alta",H10)))</formula>
    </cfRule>
    <cfRule type="containsText" dxfId="596" priority="607" operator="containsText" text="Media">
      <formula>NOT(ISERROR(SEARCH("Media",H10)))</formula>
    </cfRule>
    <cfRule type="containsText" dxfId="595" priority="600" operator="containsText" text="Muy Alta">
      <formula>NOT(ISERROR(SEARCH("Muy Alta",H10)))</formula>
    </cfRule>
  </conditionalFormatting>
  <conditionalFormatting sqref="H10:H45">
    <cfRule type="containsText" dxfId="594" priority="507" operator="containsText" text="Muy Alta">
      <formula>NOT(ISERROR(SEARCH("Muy Alta",H10)))</formula>
    </cfRule>
  </conditionalFormatting>
  <conditionalFormatting sqref="H26:H45">
    <cfRule type="containsText" dxfId="593" priority="502" operator="containsText" text="Muy Baja">
      <formula>NOT(ISERROR(SEARCH("Muy Baja",H26)))</formula>
    </cfRule>
    <cfRule type="containsText" dxfId="592" priority="503" operator="containsText" text="Baja">
      <formula>NOT(ISERROR(SEARCH("Baja",H26)))</formula>
    </cfRule>
    <cfRule type="containsText" dxfId="591" priority="504" operator="containsText" text="Media">
      <formula>NOT(ISERROR(SEARCH("Media",H26)))</formula>
    </cfRule>
    <cfRule type="containsText" dxfId="590" priority="497" operator="containsText" text="Muy Alta">
      <formula>NOT(ISERROR(SEARCH("Muy Alta",H26)))</formula>
    </cfRule>
    <cfRule type="containsText" dxfId="589" priority="495" operator="containsText" text="Muy Alta">
      <formula>NOT(ISERROR(SEARCH("Muy Alta",H26)))</formula>
    </cfRule>
    <cfRule type="containsText" dxfId="588" priority="496" operator="containsText" text="Alta">
      <formula>NOT(ISERROR(SEARCH("Alta",H26)))</formula>
    </cfRule>
    <cfRule type="containsText" dxfId="587" priority="505" operator="containsText" text="Alta">
      <formula>NOT(ISERROR(SEARCH("Alta",H26)))</formula>
    </cfRule>
  </conditionalFormatting>
  <conditionalFormatting sqref="H20:I20">
    <cfRule type="containsText" dxfId="586" priority="662" operator="containsText" text="1- Bajo">
      <formula>NOT(ISERROR(SEARCH("1- Bajo",H20)))</formula>
    </cfRule>
    <cfRule type="containsText" dxfId="585" priority="657" operator="containsText" text="3- Moderado">
      <formula>NOT(ISERROR(SEARCH("3- Moderado",H20)))</formula>
    </cfRule>
    <cfRule type="containsText" dxfId="584" priority="658" operator="containsText" text="6- Moderado">
      <formula>NOT(ISERROR(SEARCH("6- Moderado",H20)))</formula>
    </cfRule>
    <cfRule type="containsText" dxfId="583" priority="659" operator="containsText" text="4- Moderado">
      <formula>NOT(ISERROR(SEARCH("4- Moderado",H20)))</formula>
    </cfRule>
    <cfRule type="containsText" dxfId="582" priority="660" operator="containsText" text="3- Bajo">
      <formula>NOT(ISERROR(SEARCH("3- Bajo",H20)))</formula>
    </cfRule>
    <cfRule type="containsText" dxfId="581" priority="661" operator="containsText" text="4- Bajo">
      <formula>NOT(ISERROR(SEARCH("4- Bajo",H20)))</formula>
    </cfRule>
  </conditionalFormatting>
  <conditionalFormatting sqref="H31:I31 H36:I36">
    <cfRule type="containsText" dxfId="580" priority="536" operator="containsText" text="3- Moderado">
      <formula>NOT(ISERROR(SEARCH("3- Moderado",H31)))</formula>
    </cfRule>
    <cfRule type="containsText" dxfId="579" priority="537" operator="containsText" text="6- Moderado">
      <formula>NOT(ISERROR(SEARCH("6- Moderado",H31)))</formula>
    </cfRule>
    <cfRule type="containsText" dxfId="578" priority="538" operator="containsText" text="4- Moderado">
      <formula>NOT(ISERROR(SEARCH("4- Moderado",H31)))</formula>
    </cfRule>
    <cfRule type="containsText" dxfId="577" priority="539" operator="containsText" text="3- Bajo">
      <formula>NOT(ISERROR(SEARCH("3- Bajo",H31)))</formula>
    </cfRule>
    <cfRule type="containsText" dxfId="576" priority="540" operator="containsText" text="4- Bajo">
      <formula>NOT(ISERROR(SEARCH("4- Bajo",H31)))</formula>
    </cfRule>
    <cfRule type="containsText" dxfId="575" priority="541" operator="containsText" text="1- Bajo">
      <formula>NOT(ISERROR(SEARCH("1- Bajo",H31)))</formula>
    </cfRule>
  </conditionalFormatting>
  <conditionalFormatting sqref="H46:J1048576 A7:B7 H7">
    <cfRule type="containsText" dxfId="574" priority="689" operator="containsText" text="4- Moderado">
      <formula>NOT(ISERROR(SEARCH("4- Moderado",A7)))</formula>
    </cfRule>
    <cfRule type="containsText" dxfId="573" priority="687" operator="containsText" text="3- Moderado">
      <formula>NOT(ISERROR(SEARCH("3- Moderado",A7)))</formula>
    </cfRule>
    <cfRule type="containsText" dxfId="572" priority="688" operator="containsText" text="6- Moderado">
      <formula>NOT(ISERROR(SEARCH("6- Moderado",A7)))</formula>
    </cfRule>
  </conditionalFormatting>
  <conditionalFormatting sqref="I10:I45">
    <cfRule type="containsText" dxfId="571" priority="498" operator="containsText" text="Catastrófico">
      <formula>NOT(ISERROR(SEARCH("Catastrófico",I10)))</formula>
    </cfRule>
    <cfRule type="containsText" dxfId="570" priority="499" operator="containsText" text="Mayor">
      <formula>NOT(ISERROR(SEARCH("Mayor",I10)))</formula>
    </cfRule>
    <cfRule type="containsText" dxfId="569" priority="506" operator="containsText" text="Moderado">
      <formula>NOT(ISERROR(SEARCH("Moderado",I10)))</formula>
    </cfRule>
    <cfRule type="containsText" dxfId="568" priority="501" operator="containsText" text="Leve">
      <formula>NOT(ISERROR(SEARCH("Leve",I10)))</formula>
    </cfRule>
    <cfRule type="containsText" dxfId="567" priority="500" operator="containsText" text="Menor">
      <formula>NOT(ISERROR(SEARCH("Menor",I10)))</formula>
    </cfRule>
  </conditionalFormatting>
  <conditionalFormatting sqref="J8 J46:J1048576">
    <cfRule type="containsText" dxfId="566" priority="676" operator="containsText" text="9- Alto">
      <formula>NOT(ISERROR(SEARCH("9- Alto",J8)))</formula>
    </cfRule>
    <cfRule type="containsText" dxfId="565" priority="678" operator="containsText" text="5- Alto">
      <formula>NOT(ISERROR(SEARCH("5- Alto",J8)))</formula>
    </cfRule>
    <cfRule type="containsText" dxfId="564" priority="679" operator="containsText" text="4- Alto">
      <formula>NOT(ISERROR(SEARCH("4- Alto",J8)))</formula>
    </cfRule>
    <cfRule type="containsText" dxfId="563" priority="670" operator="containsText" text="20- Extremo">
      <formula>NOT(ISERROR(SEARCH("20- Extremo",J8)))</formula>
    </cfRule>
    <cfRule type="containsText" dxfId="562" priority="669" operator="containsText" text="25- Extremo">
      <formula>NOT(ISERROR(SEARCH("25- Extremo",J8)))</formula>
    </cfRule>
    <cfRule type="containsText" dxfId="561" priority="677" operator="containsText" text="8- Alto">
      <formula>NOT(ISERROR(SEARCH("8- Alto",J8)))</formula>
    </cfRule>
    <cfRule type="containsText" dxfId="560" priority="673" operator="containsText" text="5- Extremo">
      <formula>NOT(ISERROR(SEARCH("5- Extremo",J8)))</formula>
    </cfRule>
    <cfRule type="containsText" dxfId="559" priority="685" operator="containsText" text="2- Bajo">
      <formula>NOT(ISERROR(SEARCH("2- Bajo",J8)))</formula>
    </cfRule>
    <cfRule type="containsText" dxfId="558" priority="671" operator="containsText" text="15- Extremo">
      <formula>NOT(ISERROR(SEARCH("15- Extremo",J8)))</formula>
    </cfRule>
    <cfRule type="containsText" dxfId="557" priority="672" operator="containsText" text="10- Extremo">
      <formula>NOT(ISERROR(SEARCH("10- Extremo",J8)))</formula>
    </cfRule>
    <cfRule type="containsText" dxfId="556" priority="674" operator="containsText" text="12- Alto">
      <formula>NOT(ISERROR(SEARCH("12- Alto",J8)))</formula>
    </cfRule>
    <cfRule type="containsText" dxfId="555" priority="675" operator="containsText" text="10- Alto">
      <formula>NOT(ISERROR(SEARCH("10- Alto",J8)))</formula>
    </cfRule>
  </conditionalFormatting>
  <conditionalFormatting sqref="J10:J25">
    <cfRule type="colorScale" priority="626">
      <colorScale>
        <cfvo type="min"/>
        <cfvo type="max"/>
        <color rgb="FFFF7128"/>
        <color rgb="FFFFEF9C"/>
      </colorScale>
    </cfRule>
  </conditionalFormatting>
  <conditionalFormatting sqref="J10:J45">
    <cfRule type="containsText" dxfId="554" priority="522" operator="containsText" text="Extremo">
      <formula>NOT(ISERROR(SEARCH("Extremo",J10)))</formula>
    </cfRule>
    <cfRule type="containsText" dxfId="553" priority="520" operator="containsText" text="Moderado">
      <formula>NOT(ISERROR(SEARCH("Moderado",J10)))</formula>
    </cfRule>
    <cfRule type="containsText" dxfId="552" priority="491" operator="containsText" text="Moderado">
      <formula>NOT(ISERROR(SEARCH("Moderado",J10)))</formula>
    </cfRule>
    <cfRule type="containsText" dxfId="551" priority="490" operator="containsText" text="Extremo">
      <formula>NOT(ISERROR(SEARCH("Extremo",J10)))</formula>
    </cfRule>
    <cfRule type="containsText" dxfId="550" priority="519" operator="containsText" text="Bajo">
      <formula>NOT(ISERROR(SEARCH("Bajo",J10)))</formula>
    </cfRule>
    <cfRule type="containsText" dxfId="549" priority="489" operator="containsText" text="Bajo">
      <formula>NOT(ISERROR(SEARCH("Bajo",J10)))</formula>
    </cfRule>
    <cfRule type="containsText" dxfId="548" priority="521" operator="containsText" text="Alto">
      <formula>NOT(ISERROR(SEARCH("Alto",J10)))</formula>
    </cfRule>
  </conditionalFormatting>
  <conditionalFormatting sqref="J26:J45">
    <cfRule type="colorScale" priority="523">
      <colorScale>
        <cfvo type="min"/>
        <cfvo type="max"/>
        <color rgb="FFFF7128"/>
        <color rgb="FFFFEF9C"/>
      </colorScale>
    </cfRule>
  </conditionalFormatting>
  <conditionalFormatting sqref="K10:K45">
    <cfRule type="containsText" dxfId="547" priority="493" operator="containsText" text="Media">
      <formula>NOT(ISERROR(SEARCH("Media",K10)))</formula>
    </cfRule>
    <cfRule type="containsText" dxfId="546" priority="488" operator="containsText" text="Muy Baja">
      <formula>NOT(ISERROR(SEARCH("Muy Baja",K10)))</formula>
    </cfRule>
    <cfRule type="containsText" dxfId="545" priority="487" operator="containsText" text="Baja">
      <formula>NOT(ISERROR(SEARCH("Baja",K10)))</formula>
    </cfRule>
    <cfRule type="containsText" dxfId="544" priority="486" operator="containsText" text="Alta">
      <formula>NOT(ISERROR(SEARCH("Alta",K10)))</formula>
    </cfRule>
    <cfRule type="containsText" dxfId="543" priority="485" operator="containsText" text="Muy Alta">
      <formula>NOT(ISERROR(SEARCH("Muy Alta",K10)))</formula>
    </cfRule>
  </conditionalFormatting>
  <conditionalFormatting sqref="K10:L10 K15:L15 K20:L20">
    <cfRule type="containsText" dxfId="542" priority="663" operator="containsText" text="3- Moderado">
      <formula>NOT(ISERROR(SEARCH("3- Moderado",K10)))</formula>
    </cfRule>
    <cfRule type="containsText" dxfId="541" priority="664" operator="containsText" text="6- Moderado">
      <formula>NOT(ISERROR(SEARCH("6- Moderado",K10)))</formula>
    </cfRule>
    <cfRule type="containsText" dxfId="540" priority="665" operator="containsText" text="4- Moderado">
      <formula>NOT(ISERROR(SEARCH("4- Moderado",K10)))</formula>
    </cfRule>
    <cfRule type="containsText" dxfId="539" priority="666" operator="containsText" text="3- Bajo">
      <formula>NOT(ISERROR(SEARCH("3- Bajo",K10)))</formula>
    </cfRule>
    <cfRule type="containsText" dxfId="538" priority="667" operator="containsText" text="4- Bajo">
      <formula>NOT(ISERROR(SEARCH("4- Bajo",K10)))</formula>
    </cfRule>
    <cfRule type="containsText" dxfId="537" priority="668" operator="containsText" text="1- Bajo">
      <formula>NOT(ISERROR(SEARCH("1- Bajo",K10)))</formula>
    </cfRule>
  </conditionalFormatting>
  <conditionalFormatting sqref="K26:L26 K31:L31 K36:L36">
    <cfRule type="containsText" dxfId="536" priority="544" operator="containsText" text="4- Moderado">
      <formula>NOT(ISERROR(SEARCH("4- Moderado",K26)))</formula>
    </cfRule>
    <cfRule type="containsText" dxfId="535" priority="543" operator="containsText" text="6- Moderado">
      <formula>NOT(ISERROR(SEARCH("6- Moderado",K26)))</formula>
    </cfRule>
    <cfRule type="containsText" dxfId="534" priority="545" operator="containsText" text="3- Bajo">
      <formula>NOT(ISERROR(SEARCH("3- Bajo",K26)))</formula>
    </cfRule>
    <cfRule type="containsText" dxfId="533" priority="546" operator="containsText" text="4- Bajo">
      <formula>NOT(ISERROR(SEARCH("4- Bajo",K26)))</formula>
    </cfRule>
    <cfRule type="containsText" dxfId="532" priority="547" operator="containsText" text="1- Bajo">
      <formula>NOT(ISERROR(SEARCH("1- Bajo",K26)))</formula>
    </cfRule>
    <cfRule type="containsText" dxfId="531" priority="542" operator="containsText" text="3- Moderado">
      <formula>NOT(ISERROR(SEARCH("3- Moderado",K26)))</formula>
    </cfRule>
  </conditionalFormatting>
  <conditionalFormatting sqref="K41:L41">
    <cfRule type="containsText" dxfId="530" priority="24" operator="containsText" text="1- Bajo">
      <formula>NOT(ISERROR(SEARCH("1- Bajo",K41)))</formula>
    </cfRule>
    <cfRule type="containsText" dxfId="529" priority="23" operator="containsText" text="4- Bajo">
      <formula>NOT(ISERROR(SEARCH("4- Bajo",K41)))</formula>
    </cfRule>
    <cfRule type="containsText" dxfId="528" priority="22" operator="containsText" text="3- Bajo">
      <formula>NOT(ISERROR(SEARCH("3- Bajo",K41)))</formula>
    </cfRule>
    <cfRule type="containsText" dxfId="527" priority="21" operator="containsText" text="4- Moderado">
      <formula>NOT(ISERROR(SEARCH("4- Moderado",K41)))</formula>
    </cfRule>
    <cfRule type="containsText" dxfId="526" priority="20" operator="containsText" text="6- Moderado">
      <formula>NOT(ISERROR(SEARCH("6- Moderado",K41)))</formula>
    </cfRule>
    <cfRule type="containsText" dxfId="525" priority="19" operator="containsText" text="3- Moderado">
      <formula>NOT(ISERROR(SEARCH("3- Moderado",K41)))</formula>
    </cfRule>
  </conditionalFormatting>
  <conditionalFormatting sqref="K8:M8">
    <cfRule type="containsText" dxfId="524" priority="630" operator="containsText" text="3- Bajo">
      <formula>NOT(ISERROR(SEARCH("3- Bajo",K8)))</formula>
    </cfRule>
    <cfRule type="containsText" dxfId="523" priority="629" operator="containsText" text="4- Moderado">
      <formula>NOT(ISERROR(SEARCH("4- Moderado",K8)))</formula>
    </cfRule>
    <cfRule type="containsText" dxfId="522" priority="628" operator="containsText" text="6- Moderado">
      <formula>NOT(ISERROR(SEARCH("6- Moderado",K8)))</formula>
    </cfRule>
    <cfRule type="containsText" dxfId="521" priority="627" operator="containsText" text="3- Moderado">
      <formula>NOT(ISERROR(SEARCH("3- Moderado",K8)))</formula>
    </cfRule>
    <cfRule type="containsText" dxfId="520" priority="631" operator="containsText" text="4- Bajo">
      <formula>NOT(ISERROR(SEARCH("4- Bajo",K8)))</formula>
    </cfRule>
    <cfRule type="containsText" dxfId="519" priority="632" operator="containsText" text="1- Bajo">
      <formula>NOT(ISERROR(SEARCH("1- Bajo",K8)))</formula>
    </cfRule>
  </conditionalFormatting>
  <conditionalFormatting sqref="L10:L45">
    <cfRule type="containsText" dxfId="518" priority="483" operator="containsText" text="Menor">
      <formula>NOT(ISERROR(SEARCH("Menor",L10)))</formula>
    </cfRule>
    <cfRule type="containsText" dxfId="517" priority="482" operator="containsText" text="Mayor">
      <formula>NOT(ISERROR(SEARCH("Mayor",L10)))</formula>
    </cfRule>
    <cfRule type="containsText" dxfId="516" priority="481" operator="containsText" text="Catastrófico">
      <formula>NOT(ISERROR(SEARCH("Catastrófico",L10)))</formula>
    </cfRule>
    <cfRule type="containsText" dxfId="515" priority="484" operator="containsText" text="Leve">
      <formula>NOT(ISERROR(SEARCH("Leve",L10)))</formula>
    </cfRule>
  </conditionalFormatting>
  <conditionalFormatting sqref="L10:M45">
    <cfRule type="containsText" dxfId="514" priority="492" operator="containsText" text="Moderado">
      <formula>NOT(ISERROR(SEARCH("Moderado",L10)))</formula>
    </cfRule>
  </conditionalFormatting>
  <conditionalFormatting sqref="M10:M25">
    <cfRule type="colorScale" priority="621">
      <colorScale>
        <cfvo type="min"/>
        <cfvo type="max"/>
        <color rgb="FFFF7128"/>
        <color rgb="FFFFEF9C"/>
      </colorScale>
    </cfRule>
  </conditionalFormatting>
  <conditionalFormatting sqref="M10:M45">
    <cfRule type="containsText" dxfId="513" priority="517" operator="containsText" text="Extremo">
      <formula>NOT(ISERROR(SEARCH("Extremo",M10)))</formula>
    </cfRule>
    <cfRule type="containsText" dxfId="512" priority="516" operator="containsText" text="Alto">
      <formula>NOT(ISERROR(SEARCH("Alto",M10)))</formula>
    </cfRule>
    <cfRule type="containsText" dxfId="511" priority="515" operator="containsText" text="Moderado">
      <formula>NOT(ISERROR(SEARCH("Moderado",M10)))</formula>
    </cfRule>
    <cfRule type="containsText" dxfId="510" priority="514" operator="containsText" text="Bajo">
      <formula>NOT(ISERROR(SEARCH("Bajo",M10)))</formula>
    </cfRule>
  </conditionalFormatting>
  <conditionalFormatting sqref="M26:M45">
    <cfRule type="colorScale" priority="518">
      <colorScale>
        <cfvo type="min"/>
        <cfvo type="max"/>
        <color rgb="FFFF7128"/>
        <color rgb="FFFFEF9C"/>
      </colorScale>
    </cfRule>
  </conditionalFormatting>
  <conditionalFormatting sqref="N10 N15 N20">
    <cfRule type="containsText" dxfId="509" priority="611" operator="containsText" text="3- Moderado">
      <formula>NOT(ISERROR(SEARCH("3- Moderado",N10)))</formula>
    </cfRule>
    <cfRule type="containsText" dxfId="508" priority="612" operator="containsText" text="6- Moderado">
      <formula>NOT(ISERROR(SEARCH("6- Moderado",N10)))</formula>
    </cfRule>
    <cfRule type="containsText" dxfId="507" priority="613" operator="containsText" text="4- Moderado">
      <formula>NOT(ISERROR(SEARCH("4- Moderado",N10)))</formula>
    </cfRule>
    <cfRule type="containsText" dxfId="506" priority="614" operator="containsText" text="3- Bajo">
      <formula>NOT(ISERROR(SEARCH("3- Bajo",N10)))</formula>
    </cfRule>
    <cfRule type="containsText" dxfId="505" priority="615" operator="containsText" text="4- Bajo">
      <formula>NOT(ISERROR(SEARCH("4- Bajo",N10)))</formula>
    </cfRule>
    <cfRule type="containsText" dxfId="504" priority="616" operator="containsText" text="1- Bajo">
      <formula>NOT(ISERROR(SEARCH("1- Bajo",N10)))</formula>
    </cfRule>
  </conditionalFormatting>
  <conditionalFormatting sqref="N26 N31 N36">
    <cfRule type="containsText" dxfId="503" priority="508" operator="containsText" text="3- Moderado">
      <formula>NOT(ISERROR(SEARCH("3- Moderado",N26)))</formula>
    </cfRule>
    <cfRule type="containsText" dxfId="502" priority="513" operator="containsText" text="1- Bajo">
      <formula>NOT(ISERROR(SEARCH("1- Bajo",N26)))</formula>
    </cfRule>
    <cfRule type="containsText" dxfId="501" priority="510" operator="containsText" text="4- Moderado">
      <formula>NOT(ISERROR(SEARCH("4- Moderado",N26)))</formula>
    </cfRule>
    <cfRule type="containsText" dxfId="500" priority="509" operator="containsText" text="6- Moderado">
      <formula>NOT(ISERROR(SEARCH("6- Moderado",N26)))</formula>
    </cfRule>
    <cfRule type="containsText" dxfId="499" priority="512" operator="containsText" text="4- Bajo">
      <formula>NOT(ISERROR(SEARCH("4- Bajo",N26)))</formula>
    </cfRule>
    <cfRule type="containsText" dxfId="498" priority="511" operator="containsText" text="3- Bajo">
      <formula>NOT(ISERROR(SEARCH("3- Bajo",N26)))</formula>
    </cfRule>
  </conditionalFormatting>
  <conditionalFormatting sqref="N41">
    <cfRule type="containsText" dxfId="497" priority="8" operator="containsText" text="6- Moderado">
      <formula>NOT(ISERROR(SEARCH("6- Moderado",N41)))</formula>
    </cfRule>
    <cfRule type="containsText" dxfId="496" priority="9" operator="containsText" text="4- Moderado">
      <formula>NOT(ISERROR(SEARCH("4- Moderado",N41)))</formula>
    </cfRule>
    <cfRule type="containsText" dxfId="495" priority="10" operator="containsText" text="3- Bajo">
      <formula>NOT(ISERROR(SEARCH("3- Bajo",N41)))</formula>
    </cfRule>
    <cfRule type="containsText" dxfId="494" priority="11" operator="containsText" text="4- Bajo">
      <formula>NOT(ISERROR(SEARCH("4- Bajo",N41)))</formula>
    </cfRule>
    <cfRule type="containsText" dxfId="493" priority="12" operator="containsText" text="1- Bajo">
      <formula>NOT(ISERROR(SEARCH("1- Bajo",N41)))</formula>
    </cfRule>
    <cfRule type="containsText" dxfId="492" priority="7" operator="containsText" text="3- Moderado">
      <formula>NOT(ISERROR(SEARCH("3- Moderado",N41)))</formula>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E12804C-639D-48F6-97D7-D9C415646B91}">
          <x14:formula1>
            <xm:f>LISTA!$B$3:$B$9</xm:f>
          </x14:formula1>
          <xm:sqref>C25</xm:sqref>
        </x14:dataValidation>
        <x14:dataValidation type="list" allowBlank="1" showInputMessage="1" showErrorMessage="1" xr:uid="{CE32ED62-6C09-456A-826D-E454EC93DCD0}">
          <x14:formula1>
            <xm:f>LISTA!$C$3:$C$10</xm:f>
          </x14:formula1>
          <xm:sqref>G25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45"/>
  <sheetViews>
    <sheetView topLeftCell="E26" zoomScale="71" zoomScaleNormal="71" workbookViewId="0">
      <selection activeCell="Q31" sqref="Q31:Q3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39.42578125" customWidth="1"/>
    <col min="21" max="176" width="11.42578125" style="7"/>
  </cols>
  <sheetData>
    <row r="1" spans="1:278" s="140" customFormat="1" ht="16.5" customHeight="1" x14ac:dyDescent="0.3">
      <c r="A1" s="397"/>
      <c r="B1" s="398"/>
      <c r="C1" s="398"/>
      <c r="D1" s="541" t="s">
        <v>615</v>
      </c>
      <c r="E1" s="541"/>
      <c r="F1" s="541"/>
      <c r="G1" s="541"/>
      <c r="H1" s="541"/>
      <c r="I1" s="541"/>
      <c r="J1" s="541"/>
      <c r="K1" s="541"/>
      <c r="L1" s="541"/>
      <c r="M1" s="541"/>
      <c r="N1" s="541"/>
      <c r="O1" s="541"/>
      <c r="P1" s="541"/>
      <c r="Q1" s="542"/>
      <c r="R1" s="416" t="s">
        <v>263</v>
      </c>
      <c r="S1" s="416"/>
      <c r="T1" s="416"/>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99"/>
      <c r="B2" s="400"/>
      <c r="C2" s="400"/>
      <c r="D2" s="543"/>
      <c r="E2" s="543"/>
      <c r="F2" s="543"/>
      <c r="G2" s="543"/>
      <c r="H2" s="543"/>
      <c r="I2" s="543"/>
      <c r="J2" s="543"/>
      <c r="K2" s="543"/>
      <c r="L2" s="543"/>
      <c r="M2" s="543"/>
      <c r="N2" s="543"/>
      <c r="O2" s="543"/>
      <c r="P2" s="543"/>
      <c r="Q2" s="544"/>
      <c r="R2" s="416"/>
      <c r="S2" s="416"/>
      <c r="T2" s="416"/>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43"/>
      <c r="E3" s="543"/>
      <c r="F3" s="543"/>
      <c r="G3" s="543"/>
      <c r="H3" s="543"/>
      <c r="I3" s="543"/>
      <c r="J3" s="543"/>
      <c r="K3" s="543"/>
      <c r="L3" s="543"/>
      <c r="M3" s="543"/>
      <c r="N3" s="543"/>
      <c r="O3" s="543"/>
      <c r="P3" s="543"/>
      <c r="Q3" s="544"/>
      <c r="R3" s="416"/>
      <c r="S3" s="416"/>
      <c r="T3" s="416"/>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01" t="s">
        <v>264</v>
      </c>
      <c r="B4" s="402"/>
      <c r="C4" s="403"/>
      <c r="D4" s="407" t="str">
        <f>'Mapa Final'!D4</f>
        <v>GESTION DE LA FORMACION JUDICIAL</v>
      </c>
      <c r="E4" s="408"/>
      <c r="F4" s="408"/>
      <c r="G4" s="408"/>
      <c r="H4" s="408"/>
      <c r="I4" s="408"/>
      <c r="J4" s="408"/>
      <c r="K4" s="408"/>
      <c r="L4" s="408"/>
      <c r="M4" s="408"/>
      <c r="N4" s="409"/>
      <c r="O4" s="410"/>
      <c r="P4" s="410"/>
      <c r="Q4" s="41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01" t="s">
        <v>265</v>
      </c>
      <c r="B5" s="402"/>
      <c r="C5" s="403"/>
      <c r="D5" s="404"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405"/>
      <c r="F5" s="405"/>
      <c r="G5" s="405"/>
      <c r="H5" s="405"/>
      <c r="I5" s="405"/>
      <c r="J5" s="405"/>
      <c r="K5" s="405"/>
      <c r="L5" s="405"/>
      <c r="M5" s="405"/>
      <c r="N5" s="406"/>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401" t="s">
        <v>267</v>
      </c>
      <c r="B6" s="402"/>
      <c r="C6" s="403"/>
      <c r="D6" s="404" t="str">
        <f>'Mapa Final'!D6</f>
        <v>Nivel Central y Seccional</v>
      </c>
      <c r="E6" s="405"/>
      <c r="F6" s="405"/>
      <c r="G6" s="405"/>
      <c r="H6" s="405"/>
      <c r="I6" s="405"/>
      <c r="J6" s="405"/>
      <c r="K6" s="405"/>
      <c r="L6" s="405"/>
      <c r="M6" s="405"/>
      <c r="N6" s="406"/>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46.5" customHeight="1" thickTop="1" thickBot="1" x14ac:dyDescent="0.3">
      <c r="A7" s="536" t="s">
        <v>595</v>
      </c>
      <c r="B7" s="537"/>
      <c r="C7" s="537"/>
      <c r="D7" s="537"/>
      <c r="E7" s="537"/>
      <c r="F7" s="538"/>
      <c r="G7" s="158"/>
      <c r="H7" s="539" t="s">
        <v>596</v>
      </c>
      <c r="I7" s="539"/>
      <c r="J7" s="539"/>
      <c r="K7" s="539" t="s">
        <v>597</v>
      </c>
      <c r="L7" s="539"/>
      <c r="M7" s="539"/>
      <c r="N7" s="540" t="s">
        <v>598</v>
      </c>
      <c r="O7" s="545" t="s">
        <v>599</v>
      </c>
      <c r="P7" s="547" t="s">
        <v>600</v>
      </c>
      <c r="Q7" s="548"/>
      <c r="R7" s="547" t="s">
        <v>601</v>
      </c>
      <c r="S7" s="548"/>
      <c r="T7" s="549" t="s">
        <v>616</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thickTop="1" thickBot="1" x14ac:dyDescent="0.3">
      <c r="A8" s="167" t="s">
        <v>26</v>
      </c>
      <c r="B8" s="167" t="s">
        <v>274</v>
      </c>
      <c r="C8" s="168" t="s">
        <v>216</v>
      </c>
      <c r="D8" s="159" t="s">
        <v>275</v>
      </c>
      <c r="E8" s="160" t="s">
        <v>220</v>
      </c>
      <c r="F8" s="160" t="s">
        <v>222</v>
      </c>
      <c r="G8" s="160" t="s">
        <v>224</v>
      </c>
      <c r="H8" s="161" t="s">
        <v>603</v>
      </c>
      <c r="I8" s="161" t="s">
        <v>551</v>
      </c>
      <c r="J8" s="161" t="s">
        <v>604</v>
      </c>
      <c r="K8" s="161" t="s">
        <v>603</v>
      </c>
      <c r="L8" s="161" t="s">
        <v>605</v>
      </c>
      <c r="M8" s="161" t="s">
        <v>604</v>
      </c>
      <c r="N8" s="540"/>
      <c r="O8" s="546"/>
      <c r="P8" s="162" t="s">
        <v>606</v>
      </c>
      <c r="Q8" s="162" t="s">
        <v>607</v>
      </c>
      <c r="R8" s="162" t="s">
        <v>608</v>
      </c>
      <c r="S8" s="162" t="s">
        <v>609</v>
      </c>
      <c r="T8" s="549"/>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34"/>
      <c r="B9" s="535"/>
      <c r="C9" s="535"/>
      <c r="D9" s="535"/>
      <c r="E9" s="535"/>
      <c r="F9" s="535"/>
      <c r="G9" s="535"/>
      <c r="H9" s="535"/>
      <c r="I9" s="535"/>
      <c r="J9" s="535"/>
      <c r="K9" s="535"/>
      <c r="L9" s="535"/>
      <c r="M9" s="535"/>
      <c r="N9" s="535"/>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520">
        <f>'Mapa Final'!A10</f>
        <v>1</v>
      </c>
      <c r="B10" s="526" t="str">
        <f>'Mapa Final'!B10</f>
        <v>DEMORA</v>
      </c>
      <c r="C10" s="528" t="str">
        <f>'Mapa Final'!C10</f>
        <v>Incumplimiento de las metas establecidas</v>
      </c>
      <c r="D10" s="528" t="str">
        <f>'Mapa Final'!D10</f>
        <v>Falta de la comunicación oportuna en la información de las capacitaciones a realizar</v>
      </c>
      <c r="E10" s="531" t="str">
        <f>'Mapa Final'!E10</f>
        <v>Daños de los medios tecnologicos.</v>
      </c>
      <c r="F10" s="531" t="str">
        <f>'Mapa Final'!F10</f>
        <v xml:space="preserve">Demora en la comunicación de las actividades del proceso. </v>
      </c>
      <c r="G10" s="531" t="str">
        <f>'Mapa Final'!G10</f>
        <v>Fallas Tecnológicas</v>
      </c>
      <c r="H10" s="493" t="str">
        <f>'Mapa Final'!I10</f>
        <v>Baja</v>
      </c>
      <c r="I10" s="496" t="str">
        <f>'Mapa Final'!L10</f>
        <v>Leve</v>
      </c>
      <c r="J10" s="499" t="str">
        <f>'Mapa Final'!N10</f>
        <v>Bajo</v>
      </c>
      <c r="K10" s="502" t="str">
        <f>'Mapa Final'!AA10</f>
        <v>Baja</v>
      </c>
      <c r="L10" s="502" t="str">
        <f>'Mapa Final'!AE10</f>
        <v>Leve</v>
      </c>
      <c r="M10" s="517" t="str">
        <f>'Mapa Final'!AG10</f>
        <v>Bajo</v>
      </c>
      <c r="N10" s="502" t="str">
        <f>'Mapa Final'!AH10</f>
        <v>Aceptar</v>
      </c>
      <c r="O10" s="508"/>
      <c r="P10" s="508"/>
      <c r="Q10" s="511" t="s">
        <v>8</v>
      </c>
      <c r="R10" s="505">
        <v>45017</v>
      </c>
      <c r="S10" s="505">
        <v>45107</v>
      </c>
      <c r="T10" s="514" t="s">
        <v>610</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521"/>
      <c r="B11" s="361"/>
      <c r="C11" s="529"/>
      <c r="D11" s="529"/>
      <c r="E11" s="532"/>
      <c r="F11" s="532"/>
      <c r="G11" s="532"/>
      <c r="H11" s="494"/>
      <c r="I11" s="497"/>
      <c r="J11" s="500"/>
      <c r="K11" s="503"/>
      <c r="L11" s="503"/>
      <c r="M11" s="518"/>
      <c r="N11" s="503"/>
      <c r="O11" s="509"/>
      <c r="P11" s="509"/>
      <c r="Q11" s="512"/>
      <c r="R11" s="506"/>
      <c r="S11" s="506"/>
      <c r="T11" s="51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521"/>
      <c r="B12" s="361"/>
      <c r="C12" s="529"/>
      <c r="D12" s="529"/>
      <c r="E12" s="532"/>
      <c r="F12" s="532"/>
      <c r="G12" s="532"/>
      <c r="H12" s="494"/>
      <c r="I12" s="497"/>
      <c r="J12" s="500"/>
      <c r="K12" s="503"/>
      <c r="L12" s="503"/>
      <c r="M12" s="518"/>
      <c r="N12" s="503"/>
      <c r="O12" s="509"/>
      <c r="P12" s="509"/>
      <c r="Q12" s="512"/>
      <c r="R12" s="506"/>
      <c r="S12" s="506"/>
      <c r="T12" s="51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521"/>
      <c r="B13" s="361"/>
      <c r="C13" s="529"/>
      <c r="D13" s="529"/>
      <c r="E13" s="532"/>
      <c r="F13" s="532"/>
      <c r="G13" s="532"/>
      <c r="H13" s="494"/>
      <c r="I13" s="497"/>
      <c r="J13" s="500"/>
      <c r="K13" s="503"/>
      <c r="L13" s="503"/>
      <c r="M13" s="518"/>
      <c r="N13" s="503"/>
      <c r="O13" s="509"/>
      <c r="P13" s="509"/>
      <c r="Q13" s="512"/>
      <c r="R13" s="506"/>
      <c r="S13" s="506"/>
      <c r="T13" s="51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22"/>
      <c r="B14" s="527"/>
      <c r="C14" s="530"/>
      <c r="D14" s="530"/>
      <c r="E14" s="533"/>
      <c r="F14" s="533"/>
      <c r="G14" s="533"/>
      <c r="H14" s="495"/>
      <c r="I14" s="498"/>
      <c r="J14" s="501"/>
      <c r="K14" s="504"/>
      <c r="L14" s="504"/>
      <c r="M14" s="519"/>
      <c r="N14" s="504"/>
      <c r="O14" s="510"/>
      <c r="P14" s="510"/>
      <c r="Q14" s="513"/>
      <c r="R14" s="507"/>
      <c r="S14" s="507"/>
      <c r="T14" s="516"/>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520">
        <f>'Mapa Final'!A14</f>
        <v>2</v>
      </c>
      <c r="B15" s="526"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31" t="str">
        <f>'Mapa Final'!E14</f>
        <v>Difundir y divulgar la información académica extemporaneamente</v>
      </c>
      <c r="F15" s="531" t="str">
        <f>'Mapa Final'!F14</f>
        <v>Incumplimiento de las metas propuestas en el Plan de Formación de la Seccional</v>
      </c>
      <c r="G15" s="531" t="str">
        <f>'Mapa Final'!G14</f>
        <v>Ejecución y Administración de Procesos</v>
      </c>
      <c r="H15" s="493" t="str">
        <f>'Mapa Final'!I14</f>
        <v>Baja</v>
      </c>
      <c r="I15" s="496" t="str">
        <f>'Mapa Final'!L14</f>
        <v>Leve</v>
      </c>
      <c r="J15" s="499" t="str">
        <f>'Mapa Final'!N14</f>
        <v>Bajo</v>
      </c>
      <c r="K15" s="502" t="str">
        <f>'Mapa Final'!AA14</f>
        <v>Baja</v>
      </c>
      <c r="L15" s="502" t="str">
        <f>'Mapa Final'!AE14</f>
        <v>Leve</v>
      </c>
      <c r="M15" s="517" t="str">
        <f>'Mapa Final'!AG14</f>
        <v>Bajo</v>
      </c>
      <c r="N15" s="502" t="str">
        <f>'Mapa Final'!AH14</f>
        <v>Aceptar</v>
      </c>
      <c r="O15" s="508"/>
      <c r="P15" s="508"/>
      <c r="Q15" s="511" t="s">
        <v>8</v>
      </c>
      <c r="R15" s="505">
        <v>45017</v>
      </c>
      <c r="S15" s="505">
        <v>45107</v>
      </c>
      <c r="T15" s="514" t="s">
        <v>610</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521"/>
      <c r="B16" s="361"/>
      <c r="C16" s="529"/>
      <c r="D16" s="529"/>
      <c r="E16" s="532"/>
      <c r="F16" s="532"/>
      <c r="G16" s="532"/>
      <c r="H16" s="494"/>
      <c r="I16" s="497"/>
      <c r="J16" s="500"/>
      <c r="K16" s="503"/>
      <c r="L16" s="503"/>
      <c r="M16" s="518"/>
      <c r="N16" s="503"/>
      <c r="O16" s="509"/>
      <c r="P16" s="509"/>
      <c r="Q16" s="512"/>
      <c r="R16" s="506"/>
      <c r="S16" s="506"/>
      <c r="T16" s="51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521"/>
      <c r="B17" s="361"/>
      <c r="C17" s="529"/>
      <c r="D17" s="529"/>
      <c r="E17" s="532"/>
      <c r="F17" s="532"/>
      <c r="G17" s="532"/>
      <c r="H17" s="494"/>
      <c r="I17" s="497"/>
      <c r="J17" s="500"/>
      <c r="K17" s="503"/>
      <c r="L17" s="503"/>
      <c r="M17" s="518"/>
      <c r="N17" s="503"/>
      <c r="O17" s="509"/>
      <c r="P17" s="509"/>
      <c r="Q17" s="512"/>
      <c r="R17" s="506"/>
      <c r="S17" s="506"/>
      <c r="T17" s="51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521"/>
      <c r="B18" s="361"/>
      <c r="C18" s="529"/>
      <c r="D18" s="529"/>
      <c r="E18" s="532"/>
      <c r="F18" s="532"/>
      <c r="G18" s="532"/>
      <c r="H18" s="494"/>
      <c r="I18" s="497"/>
      <c r="J18" s="500"/>
      <c r="K18" s="503"/>
      <c r="L18" s="503"/>
      <c r="M18" s="518"/>
      <c r="N18" s="503"/>
      <c r="O18" s="509"/>
      <c r="P18" s="509"/>
      <c r="Q18" s="512"/>
      <c r="R18" s="506"/>
      <c r="S18" s="506"/>
      <c r="T18" s="51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22"/>
      <c r="B19" s="527"/>
      <c r="C19" s="530"/>
      <c r="D19" s="530"/>
      <c r="E19" s="533"/>
      <c r="F19" s="533"/>
      <c r="G19" s="533"/>
      <c r="H19" s="495"/>
      <c r="I19" s="498"/>
      <c r="J19" s="501"/>
      <c r="K19" s="504"/>
      <c r="L19" s="504"/>
      <c r="M19" s="519"/>
      <c r="N19" s="504"/>
      <c r="O19" s="510"/>
      <c r="P19" s="510"/>
      <c r="Q19" s="513"/>
      <c r="R19" s="507"/>
      <c r="S19" s="507"/>
      <c r="T19" s="516"/>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20">
        <f>'Mapa Final'!A15</f>
        <v>3</v>
      </c>
      <c r="B20" s="526"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31" t="str">
        <f>'Mapa Final'!E15</f>
        <v>Cese de actividades promovido por ASONAL</v>
      </c>
      <c r="F20" s="531" t="str">
        <f>'Mapa Final'!F15</f>
        <v>Suspensión de las actividades del Plan Anual de Formación</v>
      </c>
      <c r="G20" s="531" t="str">
        <f>'Mapa Final'!G15</f>
        <v>Ejecución y Administración de Procesos</v>
      </c>
      <c r="H20" s="493" t="str">
        <f>'Mapa Final'!I15</f>
        <v>Media</v>
      </c>
      <c r="I20" s="496" t="str">
        <f>'Mapa Final'!L15</f>
        <v>Leve</v>
      </c>
      <c r="J20" s="499" t="str">
        <f>'Mapa Final'!N15</f>
        <v>Moderado</v>
      </c>
      <c r="K20" s="502" t="str">
        <f>'Mapa Final'!AA15</f>
        <v>Baja</v>
      </c>
      <c r="L20" s="502" t="str">
        <f>'Mapa Final'!AE15</f>
        <v>Leve</v>
      </c>
      <c r="M20" s="517" t="str">
        <f>'Mapa Final'!AG15</f>
        <v>Bajo</v>
      </c>
      <c r="N20" s="502" t="str">
        <f>'Mapa Final'!AH15</f>
        <v>Aceptar</v>
      </c>
      <c r="O20" s="508"/>
      <c r="P20" s="508"/>
      <c r="Q20" s="511" t="s">
        <v>8</v>
      </c>
      <c r="R20" s="505">
        <v>45017</v>
      </c>
      <c r="S20" s="505">
        <v>45107</v>
      </c>
      <c r="T20" s="514" t="s">
        <v>610</v>
      </c>
      <c r="U20" s="35"/>
      <c r="V20" s="35"/>
    </row>
    <row r="21" spans="1:176" ht="14.45" customHeight="1" x14ac:dyDescent="0.25">
      <c r="A21" s="521"/>
      <c r="B21" s="361"/>
      <c r="C21" s="529"/>
      <c r="D21" s="529"/>
      <c r="E21" s="532"/>
      <c r="F21" s="532"/>
      <c r="G21" s="532"/>
      <c r="H21" s="494"/>
      <c r="I21" s="497"/>
      <c r="J21" s="500"/>
      <c r="K21" s="503"/>
      <c r="L21" s="503"/>
      <c r="M21" s="518"/>
      <c r="N21" s="503"/>
      <c r="O21" s="509"/>
      <c r="P21" s="509"/>
      <c r="Q21" s="512"/>
      <c r="R21" s="506"/>
      <c r="S21" s="506"/>
      <c r="T21" s="515"/>
      <c r="U21" s="35"/>
      <c r="V21" s="35"/>
    </row>
    <row r="22" spans="1:176" ht="14.45" customHeight="1" x14ac:dyDescent="0.25">
      <c r="A22" s="521"/>
      <c r="B22" s="361"/>
      <c r="C22" s="529"/>
      <c r="D22" s="529"/>
      <c r="E22" s="532"/>
      <c r="F22" s="532"/>
      <c r="G22" s="532"/>
      <c r="H22" s="494"/>
      <c r="I22" s="497"/>
      <c r="J22" s="500"/>
      <c r="K22" s="503"/>
      <c r="L22" s="503"/>
      <c r="M22" s="518"/>
      <c r="N22" s="503"/>
      <c r="O22" s="509"/>
      <c r="P22" s="509"/>
      <c r="Q22" s="512"/>
      <c r="R22" s="506"/>
      <c r="S22" s="506"/>
      <c r="T22" s="515"/>
      <c r="U22" s="35"/>
      <c r="V22" s="35"/>
    </row>
    <row r="23" spans="1:176" ht="14.45" customHeight="1" x14ac:dyDescent="0.25">
      <c r="A23" s="521"/>
      <c r="B23" s="361"/>
      <c r="C23" s="529"/>
      <c r="D23" s="529"/>
      <c r="E23" s="532"/>
      <c r="F23" s="532"/>
      <c r="G23" s="532"/>
      <c r="H23" s="494"/>
      <c r="I23" s="497"/>
      <c r="J23" s="500"/>
      <c r="K23" s="503"/>
      <c r="L23" s="503"/>
      <c r="M23" s="518"/>
      <c r="N23" s="503"/>
      <c r="O23" s="509"/>
      <c r="P23" s="509"/>
      <c r="Q23" s="512"/>
      <c r="R23" s="506"/>
      <c r="S23" s="506"/>
      <c r="T23" s="515"/>
      <c r="U23" s="35"/>
      <c r="V23" s="35"/>
    </row>
    <row r="24" spans="1:176" ht="307.5" customHeight="1" x14ac:dyDescent="0.25">
      <c r="A24" s="522"/>
      <c r="B24" s="527"/>
      <c r="C24" s="530"/>
      <c r="D24" s="530"/>
      <c r="E24" s="533"/>
      <c r="F24" s="533"/>
      <c r="G24" s="533"/>
      <c r="H24" s="495"/>
      <c r="I24" s="498"/>
      <c r="J24" s="501"/>
      <c r="K24" s="504"/>
      <c r="L24" s="504"/>
      <c r="M24" s="519"/>
      <c r="N24" s="504"/>
      <c r="O24" s="510"/>
      <c r="P24" s="510"/>
      <c r="Q24" s="512"/>
      <c r="R24" s="507"/>
      <c r="S24" s="507"/>
      <c r="T24" s="516"/>
      <c r="U24" s="35"/>
      <c r="V24" s="35"/>
    </row>
    <row r="25" spans="1:176" ht="124.5" customHeight="1" x14ac:dyDescent="0.25">
      <c r="A25" s="186">
        <v>4</v>
      </c>
      <c r="B25" s="180" t="s">
        <v>611</v>
      </c>
      <c r="C25" s="125" t="s">
        <v>320</v>
      </c>
      <c r="D25" s="182" t="s">
        <v>612</v>
      </c>
      <c r="E25" s="125" t="s">
        <v>328</v>
      </c>
      <c r="F25" s="125" t="s">
        <v>613</v>
      </c>
      <c r="G25" s="125" t="s">
        <v>316</v>
      </c>
      <c r="H25" s="187" t="str">
        <f>'Mapa Final'!I16</f>
        <v>Media</v>
      </c>
      <c r="I25" s="187" t="str">
        <f>'Mapa Final'!L16</f>
        <v>Moderado</v>
      </c>
      <c r="J25" s="185" t="str">
        <f>'Mapa Final'!N16</f>
        <v>Moderado</v>
      </c>
      <c r="K25" s="280" t="str">
        <f>'Mapa Final'!AA16</f>
        <v>Baja</v>
      </c>
      <c r="L25" s="280" t="str">
        <f>'Mapa Final'!AE16</f>
        <v>Moderado</v>
      </c>
      <c r="M25" s="185" t="str">
        <f>'Mapa Final'!AG16</f>
        <v>Moderado</v>
      </c>
      <c r="N25" s="270" t="str">
        <f>'Mapa Final'!AH16</f>
        <v>Aceptar</v>
      </c>
      <c r="O25" s="184"/>
      <c r="P25" s="287"/>
      <c r="Q25" s="285" t="s">
        <v>8</v>
      </c>
      <c r="R25" s="286">
        <v>44927</v>
      </c>
      <c r="S25" s="286">
        <v>45016</v>
      </c>
      <c r="T25" s="288" t="s">
        <v>610</v>
      </c>
    </row>
    <row r="26" spans="1:176" ht="14.45" customHeight="1" x14ac:dyDescent="0.25">
      <c r="A26" s="520">
        <f>'Mapa Final'!A17</f>
        <v>5</v>
      </c>
      <c r="B26" s="526" t="str">
        <f>'Mapa Final'!B17</f>
        <v>Falsificación o alteración de los actos administrativos emitidos por el Consejo Seccional de la Judicatura del Cesar</v>
      </c>
      <c r="C26" s="528" t="str">
        <f>'Mapa Final'!C17</f>
        <v>Reputacional</v>
      </c>
      <c r="D26" s="528" t="str">
        <f>'Mapa Final'!D17</f>
        <v>Creación de archivos o documentos sin emplear métodos tecnológicos para identificar al autor y sin asegurar la integridad del documento.</v>
      </c>
      <c r="E26" s="531" t="str">
        <f>'Mapa Final'!E17</f>
        <v xml:space="preserve">Carencia de transparencia, etica y valores . </v>
      </c>
      <c r="F26" s="531" t="str">
        <f>'Mapa Final'!F17</f>
        <v>Modificación y/o alteración fraudulenta del contendio de los actos administrativos emitidos por el Consejo Seccional de la Judicatura del Cesar</v>
      </c>
      <c r="G26" s="531" t="str">
        <f>'Mapa Final'!G17</f>
        <v>Fraude Interno</v>
      </c>
      <c r="H26" s="493" t="str">
        <f>'Mapa Final'!I17</f>
        <v>Muy Alta</v>
      </c>
      <c r="I26" s="496" t="str">
        <f>'Mapa Final'!L17</f>
        <v>Mayor</v>
      </c>
      <c r="J26" s="499" t="str">
        <f>'Mapa Final'!N17</f>
        <v xml:space="preserve">Alto </v>
      </c>
      <c r="K26" s="502" t="str">
        <f>'Mapa Final'!AA17</f>
        <v>Media</v>
      </c>
      <c r="L26" s="502" t="str">
        <f>'Mapa Final'!AE17</f>
        <v>Mayor</v>
      </c>
      <c r="M26" s="517" t="str">
        <f>'Mapa Final'!AG17</f>
        <v xml:space="preserve">Alto </v>
      </c>
      <c r="N26" s="502" t="str">
        <f>'Mapa Final'!AH17</f>
        <v>Reducir(mitigar)</v>
      </c>
      <c r="O26" s="508"/>
      <c r="P26" s="508"/>
      <c r="Q26" s="512" t="s">
        <v>8</v>
      </c>
      <c r="R26" s="505">
        <v>45017</v>
      </c>
      <c r="S26" s="505">
        <v>45107</v>
      </c>
      <c r="T26" s="514" t="s">
        <v>614</v>
      </c>
    </row>
    <row r="27" spans="1:176" ht="14.45" customHeight="1" x14ac:dyDescent="0.25">
      <c r="A27" s="521"/>
      <c r="B27" s="361"/>
      <c r="C27" s="529"/>
      <c r="D27" s="529"/>
      <c r="E27" s="532"/>
      <c r="F27" s="532"/>
      <c r="G27" s="532"/>
      <c r="H27" s="494"/>
      <c r="I27" s="497"/>
      <c r="J27" s="500"/>
      <c r="K27" s="503"/>
      <c r="L27" s="503"/>
      <c r="M27" s="518"/>
      <c r="N27" s="503"/>
      <c r="O27" s="509"/>
      <c r="P27" s="509"/>
      <c r="Q27" s="512"/>
      <c r="R27" s="506"/>
      <c r="S27" s="506"/>
      <c r="T27" s="515"/>
    </row>
    <row r="28" spans="1:176" ht="14.45" customHeight="1" x14ac:dyDescent="0.25">
      <c r="A28" s="521"/>
      <c r="B28" s="361"/>
      <c r="C28" s="529"/>
      <c r="D28" s="529"/>
      <c r="E28" s="532"/>
      <c r="F28" s="532"/>
      <c r="G28" s="532"/>
      <c r="H28" s="494"/>
      <c r="I28" s="497"/>
      <c r="J28" s="500"/>
      <c r="K28" s="503"/>
      <c r="L28" s="503"/>
      <c r="M28" s="518"/>
      <c r="N28" s="503"/>
      <c r="O28" s="509"/>
      <c r="P28" s="509"/>
      <c r="Q28" s="512"/>
      <c r="R28" s="506"/>
      <c r="S28" s="506"/>
      <c r="T28" s="515"/>
    </row>
    <row r="29" spans="1:176" ht="277.5" customHeight="1" x14ac:dyDescent="0.25">
      <c r="A29" s="521"/>
      <c r="B29" s="361"/>
      <c r="C29" s="529"/>
      <c r="D29" s="529"/>
      <c r="E29" s="532"/>
      <c r="F29" s="532"/>
      <c r="G29" s="532"/>
      <c r="H29" s="494"/>
      <c r="I29" s="497"/>
      <c r="J29" s="500"/>
      <c r="K29" s="503"/>
      <c r="L29" s="503"/>
      <c r="M29" s="518"/>
      <c r="N29" s="503"/>
      <c r="O29" s="509"/>
      <c r="P29" s="509"/>
      <c r="Q29" s="512"/>
      <c r="R29" s="506"/>
      <c r="S29" s="506"/>
      <c r="T29" s="515"/>
    </row>
    <row r="30" spans="1:176" ht="14.45" customHeight="1" x14ac:dyDescent="0.25">
      <c r="A30" s="522"/>
      <c r="B30" s="527"/>
      <c r="C30" s="530"/>
      <c r="D30" s="530"/>
      <c r="E30" s="533"/>
      <c r="F30" s="533"/>
      <c r="G30" s="533"/>
      <c r="H30" s="495"/>
      <c r="I30" s="498"/>
      <c r="J30" s="501"/>
      <c r="K30" s="504"/>
      <c r="L30" s="504"/>
      <c r="M30" s="519"/>
      <c r="N30" s="504"/>
      <c r="O30" s="510"/>
      <c r="P30" s="510"/>
      <c r="Q30" s="513"/>
      <c r="R30" s="507"/>
      <c r="S30" s="507"/>
      <c r="T30" s="516"/>
    </row>
    <row r="31" spans="1:176" ht="14.45" customHeight="1" x14ac:dyDescent="0.25">
      <c r="A31" s="520">
        <f>'Mapa Final'!A22</f>
        <v>6</v>
      </c>
      <c r="B31" s="520" t="str">
        <f>'Mapa Final'!B22</f>
        <v>Corrupción</v>
      </c>
      <c r="C31" s="520" t="str">
        <f>'Mapa Final'!C22</f>
        <v>Reputacional(Corrupción)</v>
      </c>
      <c r="D31" s="520" t="str">
        <f>'Mapa Final'!D22</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1" s="520" t="str">
        <f>'Mapa Final'!E22</f>
        <v xml:space="preserve">Carencia de transparencia, etica y valores . </v>
      </c>
      <c r="F31" s="520" t="str">
        <f>'Mapa Final'!F22</f>
        <v xml:space="preserve">Posibilidad de actos indebidos de  los servidores judiciales debido a  la carencia en transparencia, etica y valores </v>
      </c>
      <c r="G31" s="520" t="str">
        <f>'Mapa Final'!G22</f>
        <v>Fraude Interno</v>
      </c>
      <c r="H31" s="493" t="str">
        <f>'Mapa Final'!I22</f>
        <v>Muy Alta</v>
      </c>
      <c r="I31" s="496" t="str">
        <f>'Mapa Final'!L22</f>
        <v>Mayor</v>
      </c>
      <c r="J31" s="499" t="str">
        <f>'Mapa Final'!N22</f>
        <v xml:space="preserve">Alto </v>
      </c>
      <c r="K31" s="502" t="str">
        <f>'Mapa Final'!AA22</f>
        <v>Media</v>
      </c>
      <c r="L31" s="502" t="str">
        <f>'Mapa Final'!AE22</f>
        <v>Mayor</v>
      </c>
      <c r="M31" s="517" t="str">
        <f>'Mapa Final'!AG22</f>
        <v xml:space="preserve">Alto </v>
      </c>
      <c r="N31" s="502" t="str">
        <f>'Mapa Final'!AH22</f>
        <v>Reducir(mitigar)</v>
      </c>
      <c r="O31" s="508"/>
      <c r="P31" s="508"/>
      <c r="Q31" s="511" t="s">
        <v>8</v>
      </c>
      <c r="R31" s="505">
        <v>45017</v>
      </c>
      <c r="S31" s="505">
        <v>45107</v>
      </c>
      <c r="T31" s="514" t="s">
        <v>614</v>
      </c>
    </row>
    <row r="32" spans="1:176" ht="14.45" customHeight="1" x14ac:dyDescent="0.25">
      <c r="A32" s="521"/>
      <c r="B32" s="521"/>
      <c r="C32" s="521"/>
      <c r="D32" s="521"/>
      <c r="E32" s="521"/>
      <c r="F32" s="521"/>
      <c r="G32" s="521"/>
      <c r="H32" s="494"/>
      <c r="I32" s="497"/>
      <c r="J32" s="500"/>
      <c r="K32" s="503"/>
      <c r="L32" s="503"/>
      <c r="M32" s="518"/>
      <c r="N32" s="503"/>
      <c r="O32" s="509"/>
      <c r="P32" s="509"/>
      <c r="Q32" s="512"/>
      <c r="R32" s="506"/>
      <c r="S32" s="506"/>
      <c r="T32" s="515"/>
    </row>
    <row r="33" spans="1:20" ht="14.45" customHeight="1" x14ac:dyDescent="0.25">
      <c r="A33" s="521"/>
      <c r="B33" s="521"/>
      <c r="C33" s="521"/>
      <c r="D33" s="521"/>
      <c r="E33" s="521"/>
      <c r="F33" s="521"/>
      <c r="G33" s="521"/>
      <c r="H33" s="494"/>
      <c r="I33" s="497"/>
      <c r="J33" s="500"/>
      <c r="K33" s="503"/>
      <c r="L33" s="503"/>
      <c r="M33" s="518"/>
      <c r="N33" s="503"/>
      <c r="O33" s="509"/>
      <c r="P33" s="509"/>
      <c r="Q33" s="512"/>
      <c r="R33" s="506"/>
      <c r="S33" s="506"/>
      <c r="T33" s="515"/>
    </row>
    <row r="34" spans="1:20" ht="102.75" customHeight="1" x14ac:dyDescent="0.25">
      <c r="A34" s="521"/>
      <c r="B34" s="521"/>
      <c r="C34" s="521"/>
      <c r="D34" s="521"/>
      <c r="E34" s="521"/>
      <c r="F34" s="521"/>
      <c r="G34" s="521"/>
      <c r="H34" s="494"/>
      <c r="I34" s="497"/>
      <c r="J34" s="500"/>
      <c r="K34" s="503"/>
      <c r="L34" s="503"/>
      <c r="M34" s="518"/>
      <c r="N34" s="503"/>
      <c r="O34" s="509"/>
      <c r="P34" s="509"/>
      <c r="Q34" s="512"/>
      <c r="R34" s="506"/>
      <c r="S34" s="506"/>
      <c r="T34" s="515"/>
    </row>
    <row r="35" spans="1:20" ht="14.45" customHeight="1" x14ac:dyDescent="0.25">
      <c r="A35" s="522"/>
      <c r="B35" s="522"/>
      <c r="C35" s="522"/>
      <c r="D35" s="522"/>
      <c r="E35" s="522"/>
      <c r="F35" s="522"/>
      <c r="G35" s="522"/>
      <c r="H35" s="495"/>
      <c r="I35" s="498"/>
      <c r="J35" s="501"/>
      <c r="K35" s="504"/>
      <c r="L35" s="504"/>
      <c r="M35" s="519"/>
      <c r="N35" s="504"/>
      <c r="O35" s="510"/>
      <c r="P35" s="510"/>
      <c r="Q35" s="513"/>
      <c r="R35" s="507"/>
      <c r="S35" s="507"/>
      <c r="T35" s="516"/>
    </row>
    <row r="36" spans="1:20" ht="14.45" customHeight="1" x14ac:dyDescent="0.25">
      <c r="A36" s="520">
        <f>'Mapa Final'!A27</f>
        <v>7</v>
      </c>
      <c r="B36" s="520" t="str">
        <f>'Mapa Final'!B27</f>
        <v>Interrupción o demora en el Servicio Público de Administrar  Justicia.</v>
      </c>
      <c r="C36" s="520" t="str">
        <f>'Mapa Final'!C27</f>
        <v>Afectación en la Prestación del Servicio de Justicia</v>
      </c>
      <c r="D36" s="520" t="str">
        <f>'Mapa Final'!D27</f>
        <v>1. Paros que afecten la prestación del servicio.  
2. Huelgas, protestas ciudadana
3. Disturbios o hechos violentos
4.Pandemia
5.Emergencias Ambientales</v>
      </c>
      <c r="E36" s="520" t="str">
        <f>'Mapa Final'!E27</f>
        <v>Suceso de fuerza mayor que imposibilitan la gestión judicial</v>
      </c>
      <c r="F36" s="520" t="str">
        <f>'Mapa Final'!F27</f>
        <v>Posibilidad de  afectación en la Prestación del Servicio de Justicia debido a un suceso de fuerza mayor que imposibilita la gestión judicial</v>
      </c>
      <c r="G36" s="520" t="str">
        <f>'Mapa Final'!G27</f>
        <v>Usuarios, productos y prácticas organizacionales</v>
      </c>
      <c r="H36" s="493" t="str">
        <f>'Mapa Final'!I27</f>
        <v>Muy Alta</v>
      </c>
      <c r="I36" s="496" t="str">
        <f>'Mapa Final'!L27</f>
        <v>Moderado</v>
      </c>
      <c r="J36" s="499" t="str">
        <f>'Mapa Final'!N27</f>
        <v xml:space="preserve">Alto </v>
      </c>
      <c r="K36" s="502" t="str">
        <f>'Mapa Final'!AA27</f>
        <v>Media</v>
      </c>
      <c r="L36" s="502" t="str">
        <f>'Mapa Final'!AE27</f>
        <v>Moderado</v>
      </c>
      <c r="M36" s="517" t="str">
        <f>'Mapa Final'!AG27</f>
        <v>Moderado</v>
      </c>
      <c r="N36" s="502" t="str">
        <f>'Mapa Final'!AH27</f>
        <v>Aceptar</v>
      </c>
      <c r="O36" s="508"/>
      <c r="P36" s="508"/>
      <c r="Q36" s="511" t="s">
        <v>8</v>
      </c>
      <c r="R36" s="505">
        <v>45017</v>
      </c>
      <c r="S36" s="505">
        <v>45107</v>
      </c>
      <c r="T36" s="514" t="s">
        <v>614</v>
      </c>
    </row>
    <row r="37" spans="1:20" ht="14.45" customHeight="1" x14ac:dyDescent="0.25">
      <c r="A37" s="521"/>
      <c r="B37" s="521"/>
      <c r="C37" s="521"/>
      <c r="D37" s="521"/>
      <c r="E37" s="521"/>
      <c r="F37" s="521"/>
      <c r="G37" s="521"/>
      <c r="H37" s="494"/>
      <c r="I37" s="497"/>
      <c r="J37" s="500"/>
      <c r="K37" s="503"/>
      <c r="L37" s="503"/>
      <c r="M37" s="518"/>
      <c r="N37" s="503"/>
      <c r="O37" s="509"/>
      <c r="P37" s="509"/>
      <c r="Q37" s="512"/>
      <c r="R37" s="506"/>
      <c r="S37" s="506"/>
      <c r="T37" s="515"/>
    </row>
    <row r="38" spans="1:20" ht="14.45" customHeight="1" x14ac:dyDescent="0.25">
      <c r="A38" s="521"/>
      <c r="B38" s="521"/>
      <c r="C38" s="521"/>
      <c r="D38" s="521"/>
      <c r="E38" s="521"/>
      <c r="F38" s="521"/>
      <c r="G38" s="521"/>
      <c r="H38" s="494"/>
      <c r="I38" s="497"/>
      <c r="J38" s="500"/>
      <c r="K38" s="503"/>
      <c r="L38" s="503"/>
      <c r="M38" s="518"/>
      <c r="N38" s="503"/>
      <c r="O38" s="509"/>
      <c r="P38" s="509"/>
      <c r="Q38" s="512"/>
      <c r="R38" s="506"/>
      <c r="S38" s="506"/>
      <c r="T38" s="515"/>
    </row>
    <row r="39" spans="1:20" ht="278.25" customHeight="1" x14ac:dyDescent="0.25">
      <c r="A39" s="521"/>
      <c r="B39" s="521"/>
      <c r="C39" s="521"/>
      <c r="D39" s="521"/>
      <c r="E39" s="521"/>
      <c r="F39" s="521"/>
      <c r="G39" s="521"/>
      <c r="H39" s="494"/>
      <c r="I39" s="497"/>
      <c r="J39" s="500"/>
      <c r="K39" s="503"/>
      <c r="L39" s="503"/>
      <c r="M39" s="518"/>
      <c r="N39" s="503"/>
      <c r="O39" s="509"/>
      <c r="P39" s="509"/>
      <c r="Q39" s="512"/>
      <c r="R39" s="506"/>
      <c r="S39" s="506"/>
      <c r="T39" s="515"/>
    </row>
    <row r="40" spans="1:20" ht="14.45" customHeight="1" x14ac:dyDescent="0.25">
      <c r="A40" s="522"/>
      <c r="B40" s="522"/>
      <c r="C40" s="522"/>
      <c r="D40" s="522"/>
      <c r="E40" s="522"/>
      <c r="F40" s="522"/>
      <c r="G40" s="522"/>
      <c r="H40" s="495"/>
      <c r="I40" s="498"/>
      <c r="J40" s="501"/>
      <c r="K40" s="504"/>
      <c r="L40" s="504"/>
      <c r="M40" s="519"/>
      <c r="N40" s="504"/>
      <c r="O40" s="510"/>
      <c r="P40" s="510"/>
      <c r="Q40" s="513"/>
      <c r="R40" s="507"/>
      <c r="S40" s="507"/>
      <c r="T40" s="516"/>
    </row>
    <row r="41" spans="1:20" ht="14.45" customHeight="1" x14ac:dyDescent="0.25">
      <c r="A41" s="520">
        <f>'Mapa Final'!A32</f>
        <v>8</v>
      </c>
      <c r="B41" s="520" t="str">
        <f>'Mapa Final'!B32</f>
        <v>Inaplicabilidad de la normavidad ambiental vigente</v>
      </c>
      <c r="C41" s="520" t="str">
        <f>'Mapa Final'!C32</f>
        <v xml:space="preserve"> Afectación Ambiental</v>
      </c>
      <c r="D41" s="520" t="str">
        <f>'Mapa Final'!D32</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1" s="520" t="str">
        <f>'Mapa Final'!E32</f>
        <v>Desconocimiento de los lineamientos ambientales y normatividad  ambiental vigente</v>
      </c>
      <c r="F41" s="520" t="str">
        <f>'Mapa Final'!F32</f>
        <v>Posibilidad de afectación ambiental debido al desconocimiento de las lineamientos ambientales y normatividad ambiental vigente</v>
      </c>
      <c r="G41" s="520" t="str">
        <f>'Mapa Final'!G32</f>
        <v>Eventos Ambientales Internos</v>
      </c>
      <c r="H41" s="493" t="str">
        <f>'Mapa Final'!I32</f>
        <v>Media</v>
      </c>
      <c r="I41" s="496" t="str">
        <f>'Mapa Final'!L32</f>
        <v>Moderado</v>
      </c>
      <c r="J41" s="499" t="str">
        <f>'Mapa Final'!N32</f>
        <v>Moderado</v>
      </c>
      <c r="K41" s="502" t="str">
        <f>'Mapa Final'!AA32</f>
        <v>Baja</v>
      </c>
      <c r="L41" s="502" t="str">
        <f>'Mapa Final'!AE32</f>
        <v>Moderado</v>
      </c>
      <c r="M41" s="517" t="str">
        <f>'Mapa Final'!AG32</f>
        <v>Moderado</v>
      </c>
      <c r="N41" s="502" t="str">
        <f>'Mapa Final'!AH32</f>
        <v>Aceptar</v>
      </c>
      <c r="O41" s="508"/>
      <c r="P41" s="508"/>
      <c r="Q41" s="511" t="s">
        <v>8</v>
      </c>
      <c r="R41" s="505">
        <v>45017</v>
      </c>
      <c r="S41" s="505">
        <v>45107</v>
      </c>
      <c r="T41" s="514" t="s">
        <v>614</v>
      </c>
    </row>
    <row r="42" spans="1:20" ht="14.45" customHeight="1" x14ac:dyDescent="0.25">
      <c r="A42" s="521"/>
      <c r="B42" s="521"/>
      <c r="C42" s="521"/>
      <c r="D42" s="521"/>
      <c r="E42" s="521"/>
      <c r="F42" s="521"/>
      <c r="G42" s="521"/>
      <c r="H42" s="494"/>
      <c r="I42" s="497"/>
      <c r="J42" s="500"/>
      <c r="K42" s="503"/>
      <c r="L42" s="503"/>
      <c r="M42" s="518"/>
      <c r="N42" s="503"/>
      <c r="O42" s="509"/>
      <c r="P42" s="509"/>
      <c r="Q42" s="512"/>
      <c r="R42" s="506"/>
      <c r="S42" s="506"/>
      <c r="T42" s="515"/>
    </row>
    <row r="43" spans="1:20" ht="14.45" customHeight="1" x14ac:dyDescent="0.25">
      <c r="A43" s="521"/>
      <c r="B43" s="521"/>
      <c r="C43" s="521"/>
      <c r="D43" s="521"/>
      <c r="E43" s="521"/>
      <c r="F43" s="521"/>
      <c r="G43" s="521"/>
      <c r="H43" s="494"/>
      <c r="I43" s="497"/>
      <c r="J43" s="500"/>
      <c r="K43" s="503"/>
      <c r="L43" s="503"/>
      <c r="M43" s="518"/>
      <c r="N43" s="503"/>
      <c r="O43" s="509"/>
      <c r="P43" s="509"/>
      <c r="Q43" s="512"/>
      <c r="R43" s="506"/>
      <c r="S43" s="506"/>
      <c r="T43" s="515"/>
    </row>
    <row r="44" spans="1:20" x14ac:dyDescent="0.25">
      <c r="A44" s="521"/>
      <c r="B44" s="521"/>
      <c r="C44" s="521"/>
      <c r="D44" s="521"/>
      <c r="E44" s="521"/>
      <c r="F44" s="521"/>
      <c r="G44" s="521"/>
      <c r="H44" s="494"/>
      <c r="I44" s="497"/>
      <c r="J44" s="500"/>
      <c r="K44" s="503"/>
      <c r="L44" s="503"/>
      <c r="M44" s="518"/>
      <c r="N44" s="503"/>
      <c r="O44" s="509"/>
      <c r="P44" s="509"/>
      <c r="Q44" s="512"/>
      <c r="R44" s="506"/>
      <c r="S44" s="506"/>
      <c r="T44" s="515"/>
    </row>
    <row r="45" spans="1:20" ht="14.45" customHeight="1" x14ac:dyDescent="0.25">
      <c r="A45" s="522"/>
      <c r="B45" s="522"/>
      <c r="C45" s="522"/>
      <c r="D45" s="522"/>
      <c r="E45" s="522"/>
      <c r="F45" s="522"/>
      <c r="G45" s="522"/>
      <c r="H45" s="495"/>
      <c r="I45" s="498"/>
      <c r="J45" s="501"/>
      <c r="K45" s="504"/>
      <c r="L45" s="504"/>
      <c r="M45" s="519"/>
      <c r="N45" s="504"/>
      <c r="O45" s="510"/>
      <c r="P45" s="510"/>
      <c r="Q45" s="513"/>
      <c r="R45" s="507"/>
      <c r="S45" s="507"/>
      <c r="T45" s="516"/>
    </row>
  </sheetData>
  <mergeCells count="159">
    <mergeCell ref="S31:S35"/>
    <mergeCell ref="T31:T35"/>
    <mergeCell ref="J26:J30"/>
    <mergeCell ref="K26:K30"/>
    <mergeCell ref="A26:A30"/>
    <mergeCell ref="N41:N45"/>
    <mergeCell ref="O41:O45"/>
    <mergeCell ref="P41:P45"/>
    <mergeCell ref="Q41:Q45"/>
    <mergeCell ref="R41:R45"/>
    <mergeCell ref="S41:S45"/>
    <mergeCell ref="T41:T45"/>
    <mergeCell ref="K36:K40"/>
    <mergeCell ref="L36:L40"/>
    <mergeCell ref="M36:M40"/>
    <mergeCell ref="N36:N40"/>
    <mergeCell ref="O36:O40"/>
    <mergeCell ref="P36:P40"/>
    <mergeCell ref="Q36:Q40"/>
    <mergeCell ref="R36:R40"/>
    <mergeCell ref="S36:S40"/>
    <mergeCell ref="J31:J35"/>
    <mergeCell ref="K31:K35"/>
    <mergeCell ref="L31:L35"/>
    <mergeCell ref="O31:O35"/>
    <mergeCell ref="P31:P35"/>
    <mergeCell ref="Q31:Q35"/>
    <mergeCell ref="R31:R35"/>
    <mergeCell ref="A31:A35"/>
    <mergeCell ref="B31:B35"/>
    <mergeCell ref="C31:C35"/>
    <mergeCell ref="D31:D35"/>
    <mergeCell ref="E31:E35"/>
    <mergeCell ref="F31:F35"/>
    <mergeCell ref="G31:G35"/>
    <mergeCell ref="H31:H35"/>
    <mergeCell ref="I31:I35"/>
    <mergeCell ref="B26:B30"/>
    <mergeCell ref="C26:C30"/>
    <mergeCell ref="D26:D30"/>
    <mergeCell ref="E26:E30"/>
    <mergeCell ref="F26:F30"/>
    <mergeCell ref="G26:G30"/>
    <mergeCell ref="H26:H30"/>
    <mergeCell ref="I26:I30"/>
    <mergeCell ref="O7:O8"/>
    <mergeCell ref="J15:J19"/>
    <mergeCell ref="K15:K19"/>
    <mergeCell ref="L15:L19"/>
    <mergeCell ref="M15:M19"/>
    <mergeCell ref="N15:N19"/>
    <mergeCell ref="B15:B19"/>
    <mergeCell ref="B20:B24"/>
    <mergeCell ref="B10:B14"/>
    <mergeCell ref="L26:L30"/>
    <mergeCell ref="M26:M30"/>
    <mergeCell ref="N26:N30"/>
    <mergeCell ref="O26:O30"/>
    <mergeCell ref="J20:J24"/>
    <mergeCell ref="K20:K24"/>
    <mergeCell ref="L20:L24"/>
    <mergeCell ref="H7:J7"/>
    <mergeCell ref="K7:M7"/>
    <mergeCell ref="N7:N8"/>
    <mergeCell ref="F10:F14"/>
    <mergeCell ref="G10:G14"/>
    <mergeCell ref="J10:J14"/>
    <mergeCell ref="K10:K14"/>
    <mergeCell ref="L10:L14"/>
    <mergeCell ref="M10:M14"/>
    <mergeCell ref="N10:N14"/>
    <mergeCell ref="A20:A24"/>
    <mergeCell ref="C20:C24"/>
    <mergeCell ref="A15:A19"/>
    <mergeCell ref="C15:C19"/>
    <mergeCell ref="D15:D19"/>
    <mergeCell ref="E15:E19"/>
    <mergeCell ref="H15:H19"/>
    <mergeCell ref="I15:I19"/>
    <mergeCell ref="F15:F19"/>
    <mergeCell ref="G15:G19"/>
    <mergeCell ref="D20:D24"/>
    <mergeCell ref="E20:E24"/>
    <mergeCell ref="F20:F24"/>
    <mergeCell ref="G20:G24"/>
    <mergeCell ref="H20:H24"/>
    <mergeCell ref="I20:I24"/>
    <mergeCell ref="R1:T3"/>
    <mergeCell ref="D1:Q3"/>
    <mergeCell ref="R7:S7"/>
    <mergeCell ref="T7:T8"/>
    <mergeCell ref="A9:N9"/>
    <mergeCell ref="A10:A14"/>
    <mergeCell ref="C10:C14"/>
    <mergeCell ref="D10:D14"/>
    <mergeCell ref="E10:E14"/>
    <mergeCell ref="H10:H14"/>
    <mergeCell ref="A6:C6"/>
    <mergeCell ref="D6:N6"/>
    <mergeCell ref="A7:F7"/>
    <mergeCell ref="A1:C2"/>
    <mergeCell ref="A4:C4"/>
    <mergeCell ref="D4:N4"/>
    <mergeCell ref="O4:Q4"/>
    <mergeCell ref="A5:C5"/>
    <mergeCell ref="D5:N5"/>
    <mergeCell ref="O10:O14"/>
    <mergeCell ref="P10:P14"/>
    <mergeCell ref="Q10:Q14"/>
    <mergeCell ref="I10:I14"/>
    <mergeCell ref="P7:Q7"/>
    <mergeCell ref="H36:H40"/>
    <mergeCell ref="P26:P30"/>
    <mergeCell ref="Q26:Q30"/>
    <mergeCell ref="R26:R30"/>
    <mergeCell ref="S26:S30"/>
    <mergeCell ref="T10:T14"/>
    <mergeCell ref="R10:R14"/>
    <mergeCell ref="S10:S14"/>
    <mergeCell ref="T20:T24"/>
    <mergeCell ref="N20:N24"/>
    <mergeCell ref="T15:T19"/>
    <mergeCell ref="O15:O19"/>
    <mergeCell ref="P15:P19"/>
    <mergeCell ref="Q15:Q19"/>
    <mergeCell ref="R15:R19"/>
    <mergeCell ref="S15:S19"/>
    <mergeCell ref="T26:T30"/>
    <mergeCell ref="O20:O24"/>
    <mergeCell ref="P20:P24"/>
    <mergeCell ref="Q20:Q24"/>
    <mergeCell ref="R20:R24"/>
    <mergeCell ref="S20:S24"/>
    <mergeCell ref="M31:M35"/>
    <mergeCell ref="N31:N35"/>
    <mergeCell ref="I36:I40"/>
    <mergeCell ref="M20:M24"/>
    <mergeCell ref="J36:J40"/>
    <mergeCell ref="A41:A45"/>
    <mergeCell ref="B41:B45"/>
    <mergeCell ref="C41:C45"/>
    <mergeCell ref="D41:D45"/>
    <mergeCell ref="E41:E45"/>
    <mergeCell ref="T36:T40"/>
    <mergeCell ref="L41:L45"/>
    <mergeCell ref="M41:M45"/>
    <mergeCell ref="F41:F45"/>
    <mergeCell ref="G41:G45"/>
    <mergeCell ref="H41:H45"/>
    <mergeCell ref="I41:I45"/>
    <mergeCell ref="J41:J45"/>
    <mergeCell ref="K41:K45"/>
    <mergeCell ref="A36:A40"/>
    <mergeCell ref="B36:B40"/>
    <mergeCell ref="C36:C40"/>
    <mergeCell ref="D36:D40"/>
    <mergeCell ref="E36:E40"/>
    <mergeCell ref="F36:F40"/>
    <mergeCell ref="G36:G40"/>
  </mergeCells>
  <conditionalFormatting sqref="A7:B7 H7 H46:J1048576">
    <cfRule type="containsText" dxfId="491" priority="945" operator="containsText" text="1- Bajo">
      <formula>NOT(ISERROR(SEARCH("1- Bajo",A7)))</formula>
    </cfRule>
    <cfRule type="containsText" dxfId="490" priority="943" operator="containsText" text="3- Bajo">
      <formula>NOT(ISERROR(SEARCH("3- Bajo",A7)))</formula>
    </cfRule>
    <cfRule type="containsText" dxfId="489" priority="944" operator="containsText" text="4- Bajo">
      <formula>NOT(ISERROR(SEARCH("4- Bajo",A7)))</formula>
    </cfRule>
  </conditionalFormatting>
  <conditionalFormatting sqref="A15:D15">
    <cfRule type="containsText" dxfId="488" priority="170" operator="containsText" text="3- Moderado">
      <formula>NOT(ISERROR(SEARCH("3- Moderado",A15)))</formula>
    </cfRule>
    <cfRule type="containsText" dxfId="487" priority="171" operator="containsText" text="6- Moderado">
      <formula>NOT(ISERROR(SEARCH("6- Moderado",A15)))</formula>
    </cfRule>
    <cfRule type="containsText" dxfId="486" priority="175" operator="containsText" text="1- Bajo">
      <formula>NOT(ISERROR(SEARCH("1- Bajo",A15)))</formula>
    </cfRule>
    <cfRule type="containsText" dxfId="485" priority="174" operator="containsText" text="4- Bajo">
      <formula>NOT(ISERROR(SEARCH("4- Bajo",A15)))</formula>
    </cfRule>
    <cfRule type="containsText" dxfId="484" priority="173" operator="containsText" text="3- Bajo">
      <formula>NOT(ISERROR(SEARCH("3- Bajo",A15)))</formula>
    </cfRule>
    <cfRule type="containsText" dxfId="483" priority="172" operator="containsText" text="4- Moderado">
      <formula>NOT(ISERROR(SEARCH("4- Moderado",A15)))</formula>
    </cfRule>
  </conditionalFormatting>
  <conditionalFormatting sqref="A20:G20">
    <cfRule type="containsText" dxfId="482" priority="136" operator="containsText" text="6- Moderado">
      <formula>NOT(ISERROR(SEARCH("6- Moderado",A20)))</formula>
    </cfRule>
    <cfRule type="containsText" dxfId="481" priority="137" operator="containsText" text="4- Moderado">
      <formula>NOT(ISERROR(SEARCH("4- Moderado",A20)))</formula>
    </cfRule>
    <cfRule type="containsText" dxfId="480" priority="138" operator="containsText" text="3- Bajo">
      <formula>NOT(ISERROR(SEARCH("3- Bajo",A20)))</formula>
    </cfRule>
    <cfRule type="containsText" dxfId="479" priority="140" operator="containsText" text="1- Bajo">
      <formula>NOT(ISERROR(SEARCH("1- Bajo",A20)))</formula>
    </cfRule>
    <cfRule type="containsText" dxfId="478" priority="135" operator="containsText" text="3- Moderado">
      <formula>NOT(ISERROR(SEARCH("3- Moderado",A20)))</formula>
    </cfRule>
    <cfRule type="containsText" dxfId="477" priority="139" operator="containsText" text="4- Bajo">
      <formula>NOT(ISERROR(SEARCH("4- Bajo",A20)))</formula>
    </cfRule>
  </conditionalFormatting>
  <conditionalFormatting sqref="A31:G31 A36:G36">
    <cfRule type="containsText" dxfId="476" priority="67" operator="containsText" text="1- Bajo">
      <formula>NOT(ISERROR(SEARCH("1- Bajo",A31)))</formula>
    </cfRule>
    <cfRule type="containsText" dxfId="475" priority="66" operator="containsText" text="4- Bajo">
      <formula>NOT(ISERROR(SEARCH("4- Bajo",A31)))</formula>
    </cfRule>
    <cfRule type="containsText" dxfId="474" priority="65" operator="containsText" text="3- Bajo">
      <formula>NOT(ISERROR(SEARCH("3- Bajo",A31)))</formula>
    </cfRule>
    <cfRule type="containsText" dxfId="473" priority="64" operator="containsText" text="4- Moderado">
      <formula>NOT(ISERROR(SEARCH("4- Moderado",A31)))</formula>
    </cfRule>
    <cfRule type="containsText" dxfId="472" priority="63" operator="containsText" text="6- Moderado">
      <formula>NOT(ISERROR(SEARCH("6- Moderado",A31)))</formula>
    </cfRule>
    <cfRule type="containsText" dxfId="471" priority="62" operator="containsText" text="3- Moderado">
      <formula>NOT(ISERROR(SEARCH("3- Moderado",A31)))</formula>
    </cfRule>
  </conditionalFormatting>
  <conditionalFormatting sqref="A10:I10 E15:I15">
    <cfRule type="containsText" dxfId="470" priority="215" operator="containsText" text="6- Moderado">
      <formula>NOT(ISERROR(SEARCH("6- Moderado",A10)))</formula>
    </cfRule>
    <cfRule type="containsText" dxfId="469" priority="214" operator="containsText" text="3- Moderado">
      <formula>NOT(ISERROR(SEARCH("3- Moderado",A10)))</formula>
    </cfRule>
    <cfRule type="containsText" dxfId="468" priority="218" operator="containsText" text="4- Bajo">
      <formula>NOT(ISERROR(SEARCH("4- Bajo",A10)))</formula>
    </cfRule>
    <cfRule type="containsText" dxfId="467" priority="216" operator="containsText" text="4- Moderado">
      <formula>NOT(ISERROR(SEARCH("4- Moderado",A10)))</formula>
    </cfRule>
    <cfRule type="containsText" dxfId="466" priority="217" operator="containsText" text="3- Bajo">
      <formula>NOT(ISERROR(SEARCH("3- Bajo",A10)))</formula>
    </cfRule>
    <cfRule type="containsText" dxfId="465" priority="219" operator="containsText" text="1- Bajo">
      <formula>NOT(ISERROR(SEARCH("1- Bajo",A10)))</formula>
    </cfRule>
  </conditionalFormatting>
  <conditionalFormatting sqref="A26:I26">
    <cfRule type="containsText" dxfId="464" priority="114" operator="containsText" text="3- Bajo">
      <formula>NOT(ISERROR(SEARCH("3- Bajo",A26)))</formula>
    </cfRule>
    <cfRule type="containsText" dxfId="463" priority="115" operator="containsText" text="4- Bajo">
      <formula>NOT(ISERROR(SEARCH("4- Bajo",A26)))</formula>
    </cfRule>
    <cfRule type="containsText" dxfId="462" priority="111" operator="containsText" text="3- Moderado">
      <formula>NOT(ISERROR(SEARCH("3- Moderado",A26)))</formula>
    </cfRule>
    <cfRule type="containsText" dxfId="461" priority="112" operator="containsText" text="6- Moderado">
      <formula>NOT(ISERROR(SEARCH("6- Moderado",A26)))</formula>
    </cfRule>
    <cfRule type="containsText" dxfId="460" priority="113" operator="containsText" text="4- Moderado">
      <formula>NOT(ISERROR(SEARCH("4- Moderado",A26)))</formula>
    </cfRule>
    <cfRule type="containsText" dxfId="459" priority="116" operator="containsText" text="1- Bajo">
      <formula>NOT(ISERROR(SEARCH("1- Bajo",A26)))</formula>
    </cfRule>
  </conditionalFormatting>
  <conditionalFormatting sqref="A41:I41">
    <cfRule type="containsText" dxfId="458" priority="39" operator="containsText" text="6- Moderado">
      <formula>NOT(ISERROR(SEARCH("6- Moderado",A41)))</formula>
    </cfRule>
    <cfRule type="containsText" dxfId="457" priority="40" operator="containsText" text="4- Moderado">
      <formula>NOT(ISERROR(SEARCH("4- Moderado",A41)))</formula>
    </cfRule>
    <cfRule type="containsText" dxfId="456" priority="41" operator="containsText" text="3- Bajo">
      <formula>NOT(ISERROR(SEARCH("3- Bajo",A41)))</formula>
    </cfRule>
    <cfRule type="containsText" dxfId="455" priority="42" operator="containsText" text="4- Bajo">
      <formula>NOT(ISERROR(SEARCH("4- Bajo",A41)))</formula>
    </cfRule>
    <cfRule type="containsText" dxfId="454" priority="43" operator="containsText" text="1- Bajo">
      <formula>NOT(ISERROR(SEARCH("1- Bajo",A41)))</formula>
    </cfRule>
    <cfRule type="containsText" dxfId="453" priority="38" operator="containsText" text="3- Moderado">
      <formula>NOT(ISERROR(SEARCH("3- Moderado",A41)))</formula>
    </cfRule>
  </conditionalFormatting>
  <conditionalFormatting sqref="D8:J8">
    <cfRule type="containsText" dxfId="452" priority="937" operator="containsText" text="4- Bajo">
      <formula>NOT(ISERROR(SEARCH("4- Bajo",D8)))</formula>
    </cfRule>
    <cfRule type="containsText" dxfId="451" priority="939" operator="containsText" text="1- Bajo">
      <formula>NOT(ISERROR(SEARCH("1- Bajo",D8)))</formula>
    </cfRule>
    <cfRule type="containsText" dxfId="450" priority="936" operator="containsText" text="3- Bajo">
      <formula>NOT(ISERROR(SEARCH("3- Bajo",D8)))</formula>
    </cfRule>
    <cfRule type="containsText" dxfId="449" priority="935" operator="containsText" text="4- Moderado">
      <formula>NOT(ISERROR(SEARCH("4- Moderado",D8)))</formula>
    </cfRule>
    <cfRule type="containsText" dxfId="448" priority="934" operator="containsText" text="6- Moderado">
      <formula>NOT(ISERROR(SEARCH("6- Moderado",D8)))</formula>
    </cfRule>
    <cfRule type="containsText" dxfId="447" priority="933" operator="containsText" text="3- Moderado">
      <formula>NOT(ISERROR(SEARCH("3- Moderado",D8)))</formula>
    </cfRule>
  </conditionalFormatting>
  <conditionalFormatting sqref="H10:H24">
    <cfRule type="containsText" dxfId="446" priority="195" operator="containsText" text="Alta">
      <formula>NOT(ISERROR(SEARCH("Alta",H10)))</formula>
    </cfRule>
    <cfRule type="containsText" dxfId="445" priority="194" operator="containsText" text="Media">
      <formula>NOT(ISERROR(SEARCH("Media",H10)))</formula>
    </cfRule>
    <cfRule type="containsText" dxfId="444" priority="193" operator="containsText" text="Baja">
      <formula>NOT(ISERROR(SEARCH("Baja",H10)))</formula>
    </cfRule>
    <cfRule type="containsText" dxfId="443" priority="187" operator="containsText" text="Muy Alta">
      <formula>NOT(ISERROR(SEARCH("Muy Alta",H10)))</formula>
    </cfRule>
    <cfRule type="containsText" dxfId="442" priority="186" operator="containsText" text="Alta">
      <formula>NOT(ISERROR(SEARCH("Alta",H10)))</formula>
    </cfRule>
    <cfRule type="containsText" dxfId="441" priority="192" operator="containsText" text="Muy Baja">
      <formula>NOT(ISERROR(SEARCH("Muy Baja",H10)))</formula>
    </cfRule>
    <cfRule type="containsText" dxfId="440" priority="197" operator="containsText" text="Muy Alta">
      <formula>NOT(ISERROR(SEARCH("Muy Alta",H10)))</formula>
    </cfRule>
  </conditionalFormatting>
  <conditionalFormatting sqref="H10:H25">
    <cfRule type="containsText" dxfId="439" priority="27" operator="containsText" text="Muy Alta">
      <formula>NOT(ISERROR(SEARCH("Muy Alta",H10)))</formula>
    </cfRule>
  </conditionalFormatting>
  <conditionalFormatting sqref="H25">
    <cfRule type="containsText" dxfId="438" priority="25" operator="containsText" text="Alta">
      <formula>NOT(ISERROR(SEARCH("Alta",H25)))</formula>
    </cfRule>
    <cfRule type="containsText" dxfId="437" priority="22" operator="containsText" text="Muy Baja">
      <formula>NOT(ISERROR(SEARCH("Muy Baja",H25)))</formula>
    </cfRule>
    <cfRule type="containsText" dxfId="436" priority="23" operator="containsText" text="Baja">
      <formula>NOT(ISERROR(SEARCH("Baja",H25)))</formula>
    </cfRule>
    <cfRule type="containsText" dxfId="435" priority="17" operator="containsText" text="Muy Alta">
      <formula>NOT(ISERROR(SEARCH("Muy Alta",H25)))</formula>
    </cfRule>
    <cfRule type="containsText" dxfId="434" priority="16" operator="containsText" text="Alta">
      <formula>NOT(ISERROR(SEARCH("Alta",H25)))</formula>
    </cfRule>
    <cfRule type="containsText" dxfId="433" priority="15" operator="containsText" text="Muy Alta">
      <formula>NOT(ISERROR(SEARCH("Muy Alta",H25)))</formula>
    </cfRule>
    <cfRule type="containsText" dxfId="432" priority="24" operator="containsText" text="Media">
      <formula>NOT(ISERROR(SEARCH("Media",H25)))</formula>
    </cfRule>
  </conditionalFormatting>
  <conditionalFormatting sqref="H26:H45">
    <cfRule type="containsText" dxfId="431" priority="92" operator="containsText" text="Alta">
      <formula>NOT(ISERROR(SEARCH("Alta",H26)))</formula>
    </cfRule>
    <cfRule type="containsText" dxfId="430" priority="94" operator="containsText" text="Muy Alta">
      <formula>NOT(ISERROR(SEARCH("Muy Alta",H26)))</formula>
    </cfRule>
    <cfRule type="containsText" dxfId="429" priority="83" operator="containsText" text="Alta">
      <formula>NOT(ISERROR(SEARCH("Alta",H26)))</formula>
    </cfRule>
    <cfRule type="containsText" dxfId="428" priority="82" operator="containsText" text="Muy Alta">
      <formula>NOT(ISERROR(SEARCH("Muy Alta",H26)))</formula>
    </cfRule>
    <cfRule type="containsText" dxfId="427" priority="84" operator="containsText" text="Muy Alta">
      <formula>NOT(ISERROR(SEARCH("Muy Alta",H26)))</formula>
    </cfRule>
    <cfRule type="containsText" dxfId="426" priority="89" operator="containsText" text="Muy Baja">
      <formula>NOT(ISERROR(SEARCH("Muy Baja",H26)))</formula>
    </cfRule>
    <cfRule type="containsText" dxfId="425" priority="90" operator="containsText" text="Baja">
      <formula>NOT(ISERROR(SEARCH("Baja",H26)))</formula>
    </cfRule>
    <cfRule type="containsText" dxfId="424" priority="91" operator="containsText" text="Media">
      <formula>NOT(ISERROR(SEARCH("Media",H26)))</formula>
    </cfRule>
  </conditionalFormatting>
  <conditionalFormatting sqref="H20:I20">
    <cfRule type="containsText" dxfId="423" priority="231" operator="containsText" text="1- Bajo">
      <formula>NOT(ISERROR(SEARCH("1- Bajo",H20)))</formula>
    </cfRule>
    <cfRule type="containsText" dxfId="422" priority="230" operator="containsText" text="4- Bajo">
      <formula>NOT(ISERROR(SEARCH("4- Bajo",H20)))</formula>
    </cfRule>
    <cfRule type="containsText" dxfId="421" priority="229" operator="containsText" text="3- Bajo">
      <formula>NOT(ISERROR(SEARCH("3- Bajo",H20)))</formula>
    </cfRule>
    <cfRule type="containsText" dxfId="420" priority="226" operator="containsText" text="3- Moderado">
      <formula>NOT(ISERROR(SEARCH("3- Moderado",H20)))</formula>
    </cfRule>
    <cfRule type="containsText" dxfId="419" priority="227" operator="containsText" text="6- Moderado">
      <formula>NOT(ISERROR(SEARCH("6- Moderado",H20)))</formula>
    </cfRule>
    <cfRule type="containsText" dxfId="418" priority="228" operator="containsText" text="4- Moderado">
      <formula>NOT(ISERROR(SEARCH("4- Moderado",H20)))</formula>
    </cfRule>
  </conditionalFormatting>
  <conditionalFormatting sqref="H31:I31 H36:I36">
    <cfRule type="containsText" dxfId="417" priority="128" operator="containsText" text="1- Bajo">
      <formula>NOT(ISERROR(SEARCH("1- Bajo",H31)))</formula>
    </cfRule>
    <cfRule type="containsText" dxfId="416" priority="124" operator="containsText" text="6- Moderado">
      <formula>NOT(ISERROR(SEARCH("6- Moderado",H31)))</formula>
    </cfRule>
    <cfRule type="containsText" dxfId="415" priority="127" operator="containsText" text="4- Bajo">
      <formula>NOT(ISERROR(SEARCH("4- Bajo",H31)))</formula>
    </cfRule>
    <cfRule type="containsText" dxfId="414" priority="126" operator="containsText" text="3- Bajo">
      <formula>NOT(ISERROR(SEARCH("3- Bajo",H31)))</formula>
    </cfRule>
    <cfRule type="containsText" dxfId="413" priority="125" operator="containsText" text="4- Moderado">
      <formula>NOT(ISERROR(SEARCH("4- Moderado",H31)))</formula>
    </cfRule>
    <cfRule type="containsText" dxfId="412" priority="123" operator="containsText" text="3- Moderado">
      <formula>NOT(ISERROR(SEARCH("3- Moderado",H31)))</formula>
    </cfRule>
  </conditionalFormatting>
  <conditionalFormatting sqref="H46:J1048576 A7:B7 H7">
    <cfRule type="containsText" dxfId="411" priority="942" operator="containsText" text="4- Moderado">
      <formula>NOT(ISERROR(SEARCH("4- Moderado",A7)))</formula>
    </cfRule>
    <cfRule type="containsText" dxfId="410" priority="941" operator="containsText" text="6- Moderado">
      <formula>NOT(ISERROR(SEARCH("6- Moderado",A7)))</formula>
    </cfRule>
    <cfRule type="containsText" dxfId="409" priority="940" operator="containsText" text="3- Moderado">
      <formula>NOT(ISERROR(SEARCH("3- Moderado",A7)))</formula>
    </cfRule>
  </conditionalFormatting>
  <conditionalFormatting sqref="I10:I25">
    <cfRule type="containsText" dxfId="408" priority="21" operator="containsText" text="Leve">
      <formula>NOT(ISERROR(SEARCH("Leve",I10)))</formula>
    </cfRule>
    <cfRule type="containsText" dxfId="407" priority="26" operator="containsText" text="Moderado">
      <formula>NOT(ISERROR(SEARCH("Moderado",I10)))</formula>
    </cfRule>
    <cfRule type="containsText" dxfId="406" priority="18" operator="containsText" text="Catastrófico">
      <formula>NOT(ISERROR(SEARCH("Catastrófico",I10)))</formula>
    </cfRule>
    <cfRule type="containsText" dxfId="405" priority="19" operator="containsText" text="Mayor">
      <formula>NOT(ISERROR(SEARCH("Mayor",I10)))</formula>
    </cfRule>
    <cfRule type="containsText" dxfId="404" priority="20" operator="containsText" text="Menor">
      <formula>NOT(ISERROR(SEARCH("Menor",I10)))</formula>
    </cfRule>
  </conditionalFormatting>
  <conditionalFormatting sqref="I26:I45">
    <cfRule type="containsText" dxfId="403" priority="85" operator="containsText" text="Catastrófico">
      <formula>NOT(ISERROR(SEARCH("Catastrófico",I26)))</formula>
    </cfRule>
    <cfRule type="containsText" dxfId="402" priority="86" operator="containsText" text="Mayor">
      <formula>NOT(ISERROR(SEARCH("Mayor",I26)))</formula>
    </cfRule>
    <cfRule type="containsText" dxfId="401" priority="87" operator="containsText" text="Menor">
      <formula>NOT(ISERROR(SEARCH("Menor",I26)))</formula>
    </cfRule>
    <cfRule type="containsText" dxfId="400" priority="88" operator="containsText" text="Leve">
      <formula>NOT(ISERROR(SEARCH("Leve",I26)))</formula>
    </cfRule>
    <cfRule type="containsText" dxfId="399" priority="93" operator="containsText" text="Moderado">
      <formula>NOT(ISERROR(SEARCH("Moderado",I26)))</formula>
    </cfRule>
  </conditionalFormatting>
  <conditionalFormatting sqref="J8 J46:J1048576">
    <cfRule type="containsText" dxfId="398" priority="927" operator="containsText" text="12- Alto">
      <formula>NOT(ISERROR(SEARCH("12- Alto",J8)))</formula>
    </cfRule>
    <cfRule type="containsText" dxfId="397" priority="926" operator="containsText" text="5- Extremo">
      <formula>NOT(ISERROR(SEARCH("5- Extremo",J8)))</formula>
    </cfRule>
    <cfRule type="containsText" dxfId="396" priority="932" operator="containsText" text="4- Alto">
      <formula>NOT(ISERROR(SEARCH("4- Alto",J8)))</formula>
    </cfRule>
    <cfRule type="containsText" dxfId="395" priority="938" operator="containsText" text="2- Bajo">
      <formula>NOT(ISERROR(SEARCH("2- Bajo",J8)))</formula>
    </cfRule>
    <cfRule type="containsText" dxfId="394" priority="925" operator="containsText" text="10- Extremo">
      <formula>NOT(ISERROR(SEARCH("10- Extremo",J8)))</formula>
    </cfRule>
    <cfRule type="containsText" dxfId="393" priority="922" operator="containsText" text="25- Extremo">
      <formula>NOT(ISERROR(SEARCH("25- Extremo",J8)))</formula>
    </cfRule>
    <cfRule type="containsText" dxfId="392" priority="924" operator="containsText" text="15- Extremo">
      <formula>NOT(ISERROR(SEARCH("15- Extremo",J8)))</formula>
    </cfRule>
    <cfRule type="containsText" dxfId="391" priority="923" operator="containsText" text="20- Extremo">
      <formula>NOT(ISERROR(SEARCH("20- Extremo",J8)))</formula>
    </cfRule>
    <cfRule type="containsText" dxfId="390" priority="930" operator="containsText" text="8- Alto">
      <formula>NOT(ISERROR(SEARCH("8- Alto",J8)))</formula>
    </cfRule>
    <cfRule type="containsText" dxfId="389" priority="928" operator="containsText" text="10- Alto">
      <formula>NOT(ISERROR(SEARCH("10- Alto",J8)))</formula>
    </cfRule>
    <cfRule type="containsText" dxfId="388" priority="929" operator="containsText" text="9- Alto">
      <formula>NOT(ISERROR(SEARCH("9- Alto",J8)))</formula>
    </cfRule>
    <cfRule type="containsText" dxfId="387" priority="931" operator="containsText" text="5- Alto">
      <formula>NOT(ISERROR(SEARCH("5- Alto",J8)))</formula>
    </cfRule>
  </conditionalFormatting>
  <conditionalFormatting sqref="J10:J24">
    <cfRule type="colorScale" priority="213">
      <colorScale>
        <cfvo type="min"/>
        <cfvo type="max"/>
        <color rgb="FFFF7128"/>
        <color rgb="FFFFEF9C"/>
      </colorScale>
    </cfRule>
  </conditionalFormatting>
  <conditionalFormatting sqref="J10:J45">
    <cfRule type="containsText" dxfId="386" priority="35" operator="containsText" text="Alto">
      <formula>NOT(ISERROR(SEARCH("Alto",J10)))</formula>
    </cfRule>
    <cfRule type="containsText" dxfId="385" priority="34" operator="containsText" text="Moderado">
      <formula>NOT(ISERROR(SEARCH("Moderado",J10)))</formula>
    </cfRule>
    <cfRule type="containsText" dxfId="384" priority="33" operator="containsText" text="Bajo">
      <formula>NOT(ISERROR(SEARCH("Bajo",J10)))</formula>
    </cfRule>
    <cfRule type="containsText" dxfId="383" priority="10" operator="containsText" text="Extremo">
      <formula>NOT(ISERROR(SEARCH("Extremo",J10)))</formula>
    </cfRule>
    <cfRule type="containsText" dxfId="382" priority="11" operator="containsText" text="Moderado">
      <formula>NOT(ISERROR(SEARCH("Moderado",J10)))</formula>
    </cfRule>
    <cfRule type="containsText" dxfId="381" priority="36" operator="containsText" text="Extremo">
      <formula>NOT(ISERROR(SEARCH("Extremo",J10)))</formula>
    </cfRule>
    <cfRule type="containsText" dxfId="380" priority="9" operator="containsText" text="Bajo">
      <formula>NOT(ISERROR(SEARCH("Bajo",J10)))</formula>
    </cfRule>
  </conditionalFormatting>
  <conditionalFormatting sqref="J25">
    <cfRule type="colorScale" priority="37">
      <colorScale>
        <cfvo type="min"/>
        <cfvo type="max"/>
        <color rgb="FFFF7128"/>
        <color rgb="FFFFEF9C"/>
      </colorScale>
    </cfRule>
  </conditionalFormatting>
  <conditionalFormatting sqref="J26:J45">
    <cfRule type="colorScale" priority="110">
      <colorScale>
        <cfvo type="min"/>
        <cfvo type="max"/>
        <color rgb="FFFF7128"/>
        <color rgb="FFFFEF9C"/>
      </colorScale>
    </cfRule>
  </conditionalFormatting>
  <conditionalFormatting sqref="K10:K25">
    <cfRule type="containsText" dxfId="379" priority="5" operator="containsText" text="Muy Alta">
      <formula>NOT(ISERROR(SEARCH("Muy Alta",K10)))</formula>
    </cfRule>
    <cfRule type="containsText" dxfId="378" priority="6" operator="containsText" text="Alta">
      <formula>NOT(ISERROR(SEARCH("Alta",K10)))</formula>
    </cfRule>
    <cfRule type="containsText" dxfId="377" priority="13" operator="containsText" text="Media">
      <formula>NOT(ISERROR(SEARCH("Media",K10)))</formula>
    </cfRule>
    <cfRule type="containsText" dxfId="376" priority="8" operator="containsText" text="Muy Baja">
      <formula>NOT(ISERROR(SEARCH("Muy Baja",K10)))</formula>
    </cfRule>
    <cfRule type="containsText" dxfId="375" priority="7" operator="containsText" text="Baja">
      <formula>NOT(ISERROR(SEARCH("Baja",K10)))</formula>
    </cfRule>
  </conditionalFormatting>
  <conditionalFormatting sqref="K26:K45">
    <cfRule type="containsText" dxfId="374" priority="73" operator="containsText" text="Alta">
      <formula>NOT(ISERROR(SEARCH("Alta",K26)))</formula>
    </cfRule>
    <cfRule type="containsText" dxfId="373" priority="80" operator="containsText" text="Media">
      <formula>NOT(ISERROR(SEARCH("Media",K26)))</formula>
    </cfRule>
    <cfRule type="containsText" dxfId="372" priority="72" operator="containsText" text="Muy Alta">
      <formula>NOT(ISERROR(SEARCH("Muy Alta",K26)))</formula>
    </cfRule>
    <cfRule type="containsText" dxfId="371" priority="75" operator="containsText" text="Muy Baja">
      <formula>NOT(ISERROR(SEARCH("Muy Baja",K26)))</formula>
    </cfRule>
    <cfRule type="containsText" dxfId="370" priority="74" operator="containsText" text="Baja">
      <formula>NOT(ISERROR(SEARCH("Baja",K26)))</formula>
    </cfRule>
  </conditionalFormatting>
  <conditionalFormatting sqref="K10:L10 K15:L15 K20:L20">
    <cfRule type="containsText" dxfId="369" priority="235" operator="containsText" text="3- Bajo">
      <formula>NOT(ISERROR(SEARCH("3- Bajo",K10)))</formula>
    </cfRule>
    <cfRule type="containsText" dxfId="368" priority="236" operator="containsText" text="4- Bajo">
      <formula>NOT(ISERROR(SEARCH("4- Bajo",K10)))</formula>
    </cfRule>
    <cfRule type="containsText" dxfId="367" priority="232" operator="containsText" text="3- Moderado">
      <formula>NOT(ISERROR(SEARCH("3- Moderado",K10)))</formula>
    </cfRule>
    <cfRule type="containsText" dxfId="366" priority="233" operator="containsText" text="6- Moderado">
      <formula>NOT(ISERROR(SEARCH("6- Moderado",K10)))</formula>
    </cfRule>
    <cfRule type="containsText" dxfId="365" priority="234" operator="containsText" text="4- Moderado">
      <formula>NOT(ISERROR(SEARCH("4- Moderado",K10)))</formula>
    </cfRule>
    <cfRule type="containsText" dxfId="364" priority="237" operator="containsText" text="1- Bajo">
      <formula>NOT(ISERROR(SEARCH("1- Bajo",K10)))</formula>
    </cfRule>
  </conditionalFormatting>
  <conditionalFormatting sqref="K26:L26 K31:L31 K36:L36">
    <cfRule type="containsText" dxfId="363" priority="129" operator="containsText" text="3- Moderado">
      <formula>NOT(ISERROR(SEARCH("3- Moderado",K26)))</formula>
    </cfRule>
    <cfRule type="containsText" dxfId="362" priority="130" operator="containsText" text="6- Moderado">
      <formula>NOT(ISERROR(SEARCH("6- Moderado",K26)))</formula>
    </cfRule>
    <cfRule type="containsText" dxfId="361" priority="131" operator="containsText" text="4- Moderado">
      <formula>NOT(ISERROR(SEARCH("4- Moderado",K26)))</formula>
    </cfRule>
    <cfRule type="containsText" dxfId="360" priority="132" operator="containsText" text="3- Bajo">
      <formula>NOT(ISERROR(SEARCH("3- Bajo",K26)))</formula>
    </cfRule>
    <cfRule type="containsText" dxfId="359" priority="133" operator="containsText" text="4- Bajo">
      <formula>NOT(ISERROR(SEARCH("4- Bajo",K26)))</formula>
    </cfRule>
    <cfRule type="containsText" dxfId="358" priority="134" operator="containsText" text="1- Bajo">
      <formula>NOT(ISERROR(SEARCH("1- Bajo",K26)))</formula>
    </cfRule>
  </conditionalFormatting>
  <conditionalFormatting sqref="K41:L41">
    <cfRule type="containsText" dxfId="357" priority="56" operator="containsText" text="3- Moderado">
      <formula>NOT(ISERROR(SEARCH("3- Moderado",K41)))</formula>
    </cfRule>
    <cfRule type="containsText" dxfId="356" priority="60" operator="containsText" text="4- Bajo">
      <formula>NOT(ISERROR(SEARCH("4- Bajo",K41)))</formula>
    </cfRule>
    <cfRule type="containsText" dxfId="355" priority="61" operator="containsText" text="1- Bajo">
      <formula>NOT(ISERROR(SEARCH("1- Bajo",K41)))</formula>
    </cfRule>
    <cfRule type="containsText" dxfId="354" priority="59" operator="containsText" text="3- Bajo">
      <formula>NOT(ISERROR(SEARCH("3- Bajo",K41)))</formula>
    </cfRule>
    <cfRule type="containsText" dxfId="353" priority="58" operator="containsText" text="4- Moderado">
      <formula>NOT(ISERROR(SEARCH("4- Moderado",K41)))</formula>
    </cfRule>
    <cfRule type="containsText" dxfId="352" priority="57" operator="containsText" text="6- Moderado">
      <formula>NOT(ISERROR(SEARCH("6- Moderado",K41)))</formula>
    </cfRule>
  </conditionalFormatting>
  <conditionalFormatting sqref="K8:M8">
    <cfRule type="containsText" dxfId="351" priority="881" operator="containsText" text="6- Moderado">
      <formula>NOT(ISERROR(SEARCH("6- Moderado",K8)))</formula>
    </cfRule>
    <cfRule type="containsText" dxfId="350" priority="883" operator="containsText" text="3- Bajo">
      <formula>NOT(ISERROR(SEARCH("3- Bajo",K8)))</formula>
    </cfRule>
    <cfRule type="containsText" dxfId="349" priority="884" operator="containsText" text="4- Bajo">
      <formula>NOT(ISERROR(SEARCH("4- Bajo",K8)))</formula>
    </cfRule>
    <cfRule type="containsText" dxfId="348" priority="885" operator="containsText" text="1- Bajo">
      <formula>NOT(ISERROR(SEARCH("1- Bajo",K8)))</formula>
    </cfRule>
    <cfRule type="containsText" dxfId="347" priority="882" operator="containsText" text="4- Moderado">
      <formula>NOT(ISERROR(SEARCH("4- Moderado",K8)))</formula>
    </cfRule>
    <cfRule type="containsText" dxfId="346" priority="880" operator="containsText" text="3- Moderado">
      <formula>NOT(ISERROR(SEARCH("3- Moderado",K8)))</formula>
    </cfRule>
  </conditionalFormatting>
  <conditionalFormatting sqref="L10:L25">
    <cfRule type="containsText" dxfId="345" priority="1" operator="containsText" text="Catastrófico">
      <formula>NOT(ISERROR(SEARCH("Catastrófico",L10)))</formula>
    </cfRule>
    <cfRule type="containsText" dxfId="344" priority="2" operator="containsText" text="Mayor">
      <formula>NOT(ISERROR(SEARCH("Mayor",L10)))</formula>
    </cfRule>
    <cfRule type="containsText" dxfId="343" priority="3" operator="containsText" text="Menor">
      <formula>NOT(ISERROR(SEARCH("Menor",L10)))</formula>
    </cfRule>
    <cfRule type="containsText" dxfId="342" priority="4" operator="containsText" text="Leve">
      <formula>NOT(ISERROR(SEARCH("Leve",L10)))</formula>
    </cfRule>
  </conditionalFormatting>
  <conditionalFormatting sqref="L26:L45">
    <cfRule type="containsText" dxfId="341" priority="71" operator="containsText" text="Leve">
      <formula>NOT(ISERROR(SEARCH("Leve",L26)))</formula>
    </cfRule>
    <cfRule type="containsText" dxfId="340" priority="70" operator="containsText" text="Menor">
      <formula>NOT(ISERROR(SEARCH("Menor",L26)))</formula>
    </cfRule>
    <cfRule type="containsText" dxfId="339" priority="68" operator="containsText" text="Catastrófico">
      <formula>NOT(ISERROR(SEARCH("Catastrófico",L26)))</formula>
    </cfRule>
    <cfRule type="containsText" dxfId="338" priority="69" operator="containsText" text="Mayor">
      <formula>NOT(ISERROR(SEARCH("Mayor",L26)))</formula>
    </cfRule>
  </conditionalFormatting>
  <conditionalFormatting sqref="L10:M25">
    <cfRule type="containsText" dxfId="337" priority="12" operator="containsText" text="Moderado">
      <formula>NOT(ISERROR(SEARCH("Moderado",L10)))</formula>
    </cfRule>
  </conditionalFormatting>
  <conditionalFormatting sqref="L26:M45">
    <cfRule type="containsText" dxfId="336" priority="79" operator="containsText" text="Moderado">
      <formula>NOT(ISERROR(SEARCH("Moderado",L26)))</formula>
    </cfRule>
  </conditionalFormatting>
  <conditionalFormatting sqref="M10:M24">
    <cfRule type="colorScale" priority="208">
      <colorScale>
        <cfvo type="min"/>
        <cfvo type="max"/>
        <color rgb="FFFF7128"/>
        <color rgb="FFFFEF9C"/>
      </colorScale>
    </cfRule>
  </conditionalFormatting>
  <conditionalFormatting sqref="M10:M25">
    <cfRule type="containsText" dxfId="335" priority="29" operator="containsText" text="Moderado">
      <formula>NOT(ISERROR(SEARCH("Moderado",M10)))</formula>
    </cfRule>
    <cfRule type="containsText" dxfId="334" priority="28" operator="containsText" text="Bajo">
      <formula>NOT(ISERROR(SEARCH("Bajo",M10)))</formula>
    </cfRule>
    <cfRule type="containsText" dxfId="333" priority="31" operator="containsText" text="Extremo">
      <formula>NOT(ISERROR(SEARCH("Extremo",M10)))</formula>
    </cfRule>
    <cfRule type="containsText" dxfId="332" priority="30" operator="containsText" text="Alto">
      <formula>NOT(ISERROR(SEARCH("Alto",M10)))</formula>
    </cfRule>
  </conditionalFormatting>
  <conditionalFormatting sqref="M25">
    <cfRule type="colorScale" priority="32">
      <colorScale>
        <cfvo type="min"/>
        <cfvo type="max"/>
        <color rgb="FFFF7128"/>
        <color rgb="FFFFEF9C"/>
      </colorScale>
    </cfRule>
  </conditionalFormatting>
  <conditionalFormatting sqref="M26:M45">
    <cfRule type="containsText" dxfId="331" priority="101" operator="containsText" text="Bajo">
      <formula>NOT(ISERROR(SEARCH("Bajo",M26)))</formula>
    </cfRule>
    <cfRule type="containsText" dxfId="330" priority="102" operator="containsText" text="Moderado">
      <formula>NOT(ISERROR(SEARCH("Moderado",M26)))</formula>
    </cfRule>
    <cfRule type="containsText" dxfId="329" priority="103" operator="containsText" text="Alto">
      <formula>NOT(ISERROR(SEARCH("Alto",M26)))</formula>
    </cfRule>
    <cfRule type="colorScale" priority="105">
      <colorScale>
        <cfvo type="min"/>
        <cfvo type="max"/>
        <color rgb="FFFF7128"/>
        <color rgb="FFFFEF9C"/>
      </colorScale>
    </cfRule>
    <cfRule type="containsText" dxfId="328" priority="104" operator="containsText" text="Extremo">
      <formula>NOT(ISERROR(SEARCH("Extremo",M26)))</formula>
    </cfRule>
  </conditionalFormatting>
  <conditionalFormatting sqref="N10 N15 N20">
    <cfRule type="containsText" dxfId="327" priority="198" operator="containsText" text="3- Moderado">
      <formula>NOT(ISERROR(SEARCH("3- Moderado",N10)))</formula>
    </cfRule>
    <cfRule type="containsText" dxfId="326" priority="199" operator="containsText" text="6- Moderado">
      <formula>NOT(ISERROR(SEARCH("6- Moderado",N10)))</formula>
    </cfRule>
    <cfRule type="containsText" dxfId="325" priority="200" operator="containsText" text="4- Moderado">
      <formula>NOT(ISERROR(SEARCH("4- Moderado",N10)))</formula>
    </cfRule>
    <cfRule type="containsText" dxfId="324" priority="201" operator="containsText" text="3- Bajo">
      <formula>NOT(ISERROR(SEARCH("3- Bajo",N10)))</formula>
    </cfRule>
    <cfRule type="containsText" dxfId="323" priority="202" operator="containsText" text="4- Bajo">
      <formula>NOT(ISERROR(SEARCH("4- Bajo",N10)))</formula>
    </cfRule>
    <cfRule type="containsText" dxfId="322" priority="203" operator="containsText" text="1- Bajo">
      <formula>NOT(ISERROR(SEARCH("1- Bajo",N10)))</formula>
    </cfRule>
  </conditionalFormatting>
  <conditionalFormatting sqref="N26 N31 N36">
    <cfRule type="containsText" dxfId="321" priority="96" operator="containsText" text="6- Moderado">
      <formula>NOT(ISERROR(SEARCH("6- Moderado",N26)))</formula>
    </cfRule>
    <cfRule type="containsText" dxfId="320" priority="97" operator="containsText" text="4- Moderado">
      <formula>NOT(ISERROR(SEARCH("4- Moderado",N26)))</formula>
    </cfRule>
    <cfRule type="containsText" dxfId="319" priority="100" operator="containsText" text="1- Bajo">
      <formula>NOT(ISERROR(SEARCH("1- Bajo",N26)))</formula>
    </cfRule>
    <cfRule type="containsText" dxfId="318" priority="95" operator="containsText" text="3- Moderado">
      <formula>NOT(ISERROR(SEARCH("3- Moderado",N26)))</formula>
    </cfRule>
    <cfRule type="containsText" dxfId="317" priority="98" operator="containsText" text="3- Bajo">
      <formula>NOT(ISERROR(SEARCH("3- Bajo",N26)))</formula>
    </cfRule>
    <cfRule type="containsText" dxfId="316" priority="99" operator="containsText" text="4- Bajo">
      <formula>NOT(ISERROR(SEARCH("4- Bajo",N26)))</formula>
    </cfRule>
  </conditionalFormatting>
  <conditionalFormatting sqref="N41">
    <cfRule type="containsText" dxfId="315" priority="47" operator="containsText" text="3- Bajo">
      <formula>NOT(ISERROR(SEARCH("3- Bajo",N41)))</formula>
    </cfRule>
    <cfRule type="containsText" dxfId="314" priority="48" operator="containsText" text="4- Bajo">
      <formula>NOT(ISERROR(SEARCH("4- Bajo",N41)))</formula>
    </cfRule>
    <cfRule type="containsText" dxfId="313" priority="46" operator="containsText" text="4- Moderado">
      <formula>NOT(ISERROR(SEARCH("4- Moderado",N41)))</formula>
    </cfRule>
    <cfRule type="containsText" dxfId="312" priority="45" operator="containsText" text="6- Moderado">
      <formula>NOT(ISERROR(SEARCH("6- Moderado",N41)))</formula>
    </cfRule>
    <cfRule type="containsText" dxfId="311" priority="44" operator="containsText" text="3- Moderado">
      <formula>NOT(ISERROR(SEARCH("3- Moderado",N41)))</formula>
    </cfRule>
    <cfRule type="containsText" dxfId="310" priority="49" operator="containsText" text="1- Bajo">
      <formula>NOT(ISERROR(SEARCH("1- Bajo",N41)))</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9659CF0-4867-4EBB-BC3A-C52304C64B36}">
          <x14:formula1>
            <xm:f>LISTA!$C$3:$C$10</xm:f>
          </x14:formula1>
          <xm:sqref>G25</xm:sqref>
        </x14:dataValidation>
        <x14:dataValidation type="list" allowBlank="1" showInputMessage="1" showErrorMessage="1" xr:uid="{1D2AB4F4-9C73-4283-84EF-F5419CBBC96A}">
          <x14:formula1>
            <xm:f>LISTA!$B$3:$B$9</xm:f>
          </x14:formula1>
          <xm:sqref>C25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45"/>
  <sheetViews>
    <sheetView topLeftCell="I24" zoomScale="71" zoomScaleNormal="71" workbookViewId="0">
      <selection activeCell="T25" sqref="T2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36.5703125" customWidth="1"/>
    <col min="21" max="176" width="11.42578125" style="7"/>
  </cols>
  <sheetData>
    <row r="1" spans="1:278" s="140" customFormat="1" ht="16.5" customHeight="1" x14ac:dyDescent="0.3">
      <c r="A1" s="397"/>
      <c r="B1" s="398"/>
      <c r="C1" s="398"/>
      <c r="D1" s="541" t="s">
        <v>617</v>
      </c>
      <c r="E1" s="541"/>
      <c r="F1" s="541"/>
      <c r="G1" s="541"/>
      <c r="H1" s="541"/>
      <c r="I1" s="541"/>
      <c r="J1" s="541"/>
      <c r="K1" s="541"/>
      <c r="L1" s="541"/>
      <c r="M1" s="541"/>
      <c r="N1" s="541"/>
      <c r="O1" s="541"/>
      <c r="P1" s="541"/>
      <c r="Q1" s="542"/>
      <c r="R1" s="416" t="s">
        <v>263</v>
      </c>
      <c r="S1" s="416"/>
      <c r="T1" s="416"/>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99"/>
      <c r="B2" s="400"/>
      <c r="C2" s="400"/>
      <c r="D2" s="543"/>
      <c r="E2" s="543"/>
      <c r="F2" s="543"/>
      <c r="G2" s="543"/>
      <c r="H2" s="543"/>
      <c r="I2" s="543"/>
      <c r="J2" s="543"/>
      <c r="K2" s="543"/>
      <c r="L2" s="543"/>
      <c r="M2" s="543"/>
      <c r="N2" s="543"/>
      <c r="O2" s="543"/>
      <c r="P2" s="543"/>
      <c r="Q2" s="544"/>
      <c r="R2" s="416"/>
      <c r="S2" s="416"/>
      <c r="T2" s="416"/>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43"/>
      <c r="E3" s="543"/>
      <c r="F3" s="543"/>
      <c r="G3" s="543"/>
      <c r="H3" s="543"/>
      <c r="I3" s="543"/>
      <c r="J3" s="543"/>
      <c r="K3" s="543"/>
      <c r="L3" s="543"/>
      <c r="M3" s="543"/>
      <c r="N3" s="543"/>
      <c r="O3" s="543"/>
      <c r="P3" s="543"/>
      <c r="Q3" s="544"/>
      <c r="R3" s="416"/>
      <c r="S3" s="416"/>
      <c r="T3" s="416"/>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01" t="s">
        <v>264</v>
      </c>
      <c r="B4" s="402"/>
      <c r="C4" s="403"/>
      <c r="D4" s="407" t="str">
        <f>'Mapa Final'!D4</f>
        <v>GESTION DE LA FORMACION JUDICIAL</v>
      </c>
      <c r="E4" s="408"/>
      <c r="F4" s="408"/>
      <c r="G4" s="408"/>
      <c r="H4" s="408"/>
      <c r="I4" s="408"/>
      <c r="J4" s="408"/>
      <c r="K4" s="408"/>
      <c r="L4" s="408"/>
      <c r="M4" s="408"/>
      <c r="N4" s="409"/>
      <c r="O4" s="410"/>
      <c r="P4" s="410"/>
      <c r="Q4" s="41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01" t="s">
        <v>265</v>
      </c>
      <c r="B5" s="402"/>
      <c r="C5" s="403"/>
      <c r="D5" s="404"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405"/>
      <c r="F5" s="405"/>
      <c r="G5" s="405"/>
      <c r="H5" s="405"/>
      <c r="I5" s="405"/>
      <c r="J5" s="405"/>
      <c r="K5" s="405"/>
      <c r="L5" s="405"/>
      <c r="M5" s="405"/>
      <c r="N5" s="406"/>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401" t="s">
        <v>267</v>
      </c>
      <c r="B6" s="402"/>
      <c r="C6" s="403"/>
      <c r="D6" s="404" t="str">
        <f>'Mapa Final'!D6</f>
        <v>Nivel Central y Seccional</v>
      </c>
      <c r="E6" s="405"/>
      <c r="F6" s="405"/>
      <c r="G6" s="405"/>
      <c r="H6" s="405"/>
      <c r="I6" s="405"/>
      <c r="J6" s="405"/>
      <c r="K6" s="405"/>
      <c r="L6" s="405"/>
      <c r="M6" s="405"/>
      <c r="N6" s="406"/>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39.75" customHeight="1" thickTop="1" thickBot="1" x14ac:dyDescent="0.3">
      <c r="A7" s="536" t="s">
        <v>595</v>
      </c>
      <c r="B7" s="537"/>
      <c r="C7" s="537"/>
      <c r="D7" s="537"/>
      <c r="E7" s="537"/>
      <c r="F7" s="538"/>
      <c r="G7" s="158"/>
      <c r="H7" s="539" t="s">
        <v>596</v>
      </c>
      <c r="I7" s="539"/>
      <c r="J7" s="539"/>
      <c r="K7" s="539" t="s">
        <v>597</v>
      </c>
      <c r="L7" s="539"/>
      <c r="M7" s="539"/>
      <c r="N7" s="540" t="s">
        <v>598</v>
      </c>
      <c r="O7" s="545" t="s">
        <v>599</v>
      </c>
      <c r="P7" s="547" t="s">
        <v>600</v>
      </c>
      <c r="Q7" s="548"/>
      <c r="R7" s="547" t="s">
        <v>601</v>
      </c>
      <c r="S7" s="548"/>
      <c r="T7" s="549" t="s">
        <v>618</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thickTop="1" thickBot="1" x14ac:dyDescent="0.3">
      <c r="A8" s="167" t="s">
        <v>26</v>
      </c>
      <c r="B8" s="167" t="s">
        <v>274</v>
      </c>
      <c r="C8" s="168" t="s">
        <v>216</v>
      </c>
      <c r="D8" s="159" t="s">
        <v>275</v>
      </c>
      <c r="E8" s="160" t="s">
        <v>220</v>
      </c>
      <c r="F8" s="160" t="s">
        <v>222</v>
      </c>
      <c r="G8" s="160" t="s">
        <v>224</v>
      </c>
      <c r="H8" s="161" t="s">
        <v>603</v>
      </c>
      <c r="I8" s="161" t="s">
        <v>551</v>
      </c>
      <c r="J8" s="161" t="s">
        <v>604</v>
      </c>
      <c r="K8" s="161" t="s">
        <v>603</v>
      </c>
      <c r="L8" s="161" t="s">
        <v>605</v>
      </c>
      <c r="M8" s="161" t="s">
        <v>604</v>
      </c>
      <c r="N8" s="540"/>
      <c r="O8" s="546"/>
      <c r="P8" s="162" t="s">
        <v>606</v>
      </c>
      <c r="Q8" s="162" t="s">
        <v>607</v>
      </c>
      <c r="R8" s="162" t="s">
        <v>608</v>
      </c>
      <c r="S8" s="162" t="s">
        <v>609</v>
      </c>
      <c r="T8" s="549"/>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34"/>
      <c r="B9" s="535"/>
      <c r="C9" s="535"/>
      <c r="D9" s="535"/>
      <c r="E9" s="535"/>
      <c r="F9" s="535"/>
      <c r="G9" s="535"/>
      <c r="H9" s="535"/>
      <c r="I9" s="535"/>
      <c r="J9" s="535"/>
      <c r="K9" s="535"/>
      <c r="L9" s="535"/>
      <c r="M9" s="535"/>
      <c r="N9" s="535"/>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520">
        <f>'Mapa Final'!A10</f>
        <v>1</v>
      </c>
      <c r="B10" s="526" t="str">
        <f>'Mapa Final'!B10</f>
        <v>DEMORA</v>
      </c>
      <c r="C10" s="528" t="str">
        <f>'Mapa Final'!C10</f>
        <v>Incumplimiento de las metas establecidas</v>
      </c>
      <c r="D10" s="528" t="str">
        <f>'Mapa Final'!D10</f>
        <v>Falta de la comunicación oportuna en la información de las capacitaciones a realizar</v>
      </c>
      <c r="E10" s="531" t="str">
        <f>'Mapa Final'!E10</f>
        <v>Daños de los medios tecnologicos.</v>
      </c>
      <c r="F10" s="531" t="str">
        <f>'Mapa Final'!F10</f>
        <v xml:space="preserve">Demora en la comunicación de las actividades del proceso. </v>
      </c>
      <c r="G10" s="531" t="str">
        <f>'Mapa Final'!G10</f>
        <v>Fallas Tecnológicas</v>
      </c>
      <c r="H10" s="493" t="str">
        <f>'Mapa Final'!I10</f>
        <v>Baja</v>
      </c>
      <c r="I10" s="496" t="str">
        <f>'Mapa Final'!L10</f>
        <v>Leve</v>
      </c>
      <c r="J10" s="499" t="str">
        <f>'Mapa Final'!N10</f>
        <v>Bajo</v>
      </c>
      <c r="K10" s="502" t="str">
        <f>'Mapa Final'!AA10</f>
        <v>Baja</v>
      </c>
      <c r="L10" s="502" t="str">
        <f>'Mapa Final'!AE10</f>
        <v>Leve</v>
      </c>
      <c r="M10" s="517" t="str">
        <f>'Mapa Final'!AG10</f>
        <v>Bajo</v>
      </c>
      <c r="N10" s="502" t="str">
        <f>'Mapa Final'!AH10</f>
        <v>Aceptar</v>
      </c>
      <c r="O10" s="508"/>
      <c r="P10" s="508"/>
      <c r="Q10" s="511" t="s">
        <v>8</v>
      </c>
      <c r="R10" s="550">
        <v>45108</v>
      </c>
      <c r="S10" s="550">
        <v>45199</v>
      </c>
      <c r="T10" s="514"/>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521"/>
      <c r="B11" s="361"/>
      <c r="C11" s="529"/>
      <c r="D11" s="529"/>
      <c r="E11" s="532"/>
      <c r="F11" s="532"/>
      <c r="G11" s="532"/>
      <c r="H11" s="494"/>
      <c r="I11" s="497"/>
      <c r="J11" s="500"/>
      <c r="K11" s="503"/>
      <c r="L11" s="503"/>
      <c r="M11" s="518"/>
      <c r="N11" s="503"/>
      <c r="O11" s="509"/>
      <c r="P11" s="509"/>
      <c r="Q11" s="512"/>
      <c r="R11" s="551"/>
      <c r="S11" s="551"/>
      <c r="T11" s="51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521"/>
      <c r="B12" s="361"/>
      <c r="C12" s="529"/>
      <c r="D12" s="529"/>
      <c r="E12" s="532"/>
      <c r="F12" s="532"/>
      <c r="G12" s="532"/>
      <c r="H12" s="494"/>
      <c r="I12" s="497"/>
      <c r="J12" s="500"/>
      <c r="K12" s="503"/>
      <c r="L12" s="503"/>
      <c r="M12" s="518"/>
      <c r="N12" s="503"/>
      <c r="O12" s="509"/>
      <c r="P12" s="509"/>
      <c r="Q12" s="512"/>
      <c r="R12" s="551"/>
      <c r="S12" s="551"/>
      <c r="T12" s="51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521"/>
      <c r="B13" s="361"/>
      <c r="C13" s="529"/>
      <c r="D13" s="529"/>
      <c r="E13" s="532"/>
      <c r="F13" s="532"/>
      <c r="G13" s="532"/>
      <c r="H13" s="494"/>
      <c r="I13" s="497"/>
      <c r="J13" s="500"/>
      <c r="K13" s="503"/>
      <c r="L13" s="503"/>
      <c r="M13" s="518"/>
      <c r="N13" s="503"/>
      <c r="O13" s="509"/>
      <c r="P13" s="509"/>
      <c r="Q13" s="512"/>
      <c r="R13" s="551"/>
      <c r="S13" s="551"/>
      <c r="T13" s="51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22"/>
      <c r="B14" s="527"/>
      <c r="C14" s="530"/>
      <c r="D14" s="530"/>
      <c r="E14" s="533"/>
      <c r="F14" s="533"/>
      <c r="G14" s="533"/>
      <c r="H14" s="495"/>
      <c r="I14" s="498"/>
      <c r="J14" s="501"/>
      <c r="K14" s="504"/>
      <c r="L14" s="504"/>
      <c r="M14" s="519"/>
      <c r="N14" s="504"/>
      <c r="O14" s="510"/>
      <c r="P14" s="510"/>
      <c r="Q14" s="513"/>
      <c r="R14" s="552"/>
      <c r="S14" s="552"/>
      <c r="T14" s="516"/>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520">
        <f>'Mapa Final'!A14</f>
        <v>2</v>
      </c>
      <c r="B15" s="526"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31" t="str">
        <f>'Mapa Final'!E14</f>
        <v>Difundir y divulgar la información académica extemporaneamente</v>
      </c>
      <c r="F15" s="531" t="str">
        <f>'Mapa Final'!F14</f>
        <v>Incumplimiento de las metas propuestas en el Plan de Formación de la Seccional</v>
      </c>
      <c r="G15" s="531" t="str">
        <f>'Mapa Final'!G14</f>
        <v>Ejecución y Administración de Procesos</v>
      </c>
      <c r="H15" s="493" t="str">
        <f>'Mapa Final'!I14</f>
        <v>Baja</v>
      </c>
      <c r="I15" s="496" t="str">
        <f>'Mapa Final'!L14</f>
        <v>Leve</v>
      </c>
      <c r="J15" s="499" t="str">
        <f>'Mapa Final'!N14</f>
        <v>Bajo</v>
      </c>
      <c r="K15" s="502" t="str">
        <f>'Mapa Final'!AA14</f>
        <v>Baja</v>
      </c>
      <c r="L15" s="502" t="str">
        <f>'Mapa Final'!AE14</f>
        <v>Leve</v>
      </c>
      <c r="M15" s="517" t="str">
        <f>'Mapa Final'!AG14</f>
        <v>Bajo</v>
      </c>
      <c r="N15" s="502" t="str">
        <f>'Mapa Final'!AH14</f>
        <v>Aceptar</v>
      </c>
      <c r="O15" s="508"/>
      <c r="P15" s="508"/>
      <c r="Q15" s="511" t="s">
        <v>8</v>
      </c>
      <c r="R15" s="550">
        <v>45108</v>
      </c>
      <c r="S15" s="550">
        <v>45199</v>
      </c>
      <c r="T15" s="514"/>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521"/>
      <c r="B16" s="361"/>
      <c r="C16" s="529"/>
      <c r="D16" s="529"/>
      <c r="E16" s="532"/>
      <c r="F16" s="532"/>
      <c r="G16" s="532"/>
      <c r="H16" s="494"/>
      <c r="I16" s="497"/>
      <c r="J16" s="500"/>
      <c r="K16" s="503"/>
      <c r="L16" s="503"/>
      <c r="M16" s="518"/>
      <c r="N16" s="503"/>
      <c r="O16" s="509"/>
      <c r="P16" s="509"/>
      <c r="Q16" s="512"/>
      <c r="R16" s="551"/>
      <c r="S16" s="551"/>
      <c r="T16" s="51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521"/>
      <c r="B17" s="361"/>
      <c r="C17" s="529"/>
      <c r="D17" s="529"/>
      <c r="E17" s="532"/>
      <c r="F17" s="532"/>
      <c r="G17" s="532"/>
      <c r="H17" s="494"/>
      <c r="I17" s="497"/>
      <c r="J17" s="500"/>
      <c r="K17" s="503"/>
      <c r="L17" s="503"/>
      <c r="M17" s="518"/>
      <c r="N17" s="503"/>
      <c r="O17" s="509"/>
      <c r="P17" s="509"/>
      <c r="Q17" s="512"/>
      <c r="R17" s="551"/>
      <c r="S17" s="551"/>
      <c r="T17" s="51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521"/>
      <c r="B18" s="361"/>
      <c r="C18" s="529"/>
      <c r="D18" s="529"/>
      <c r="E18" s="532"/>
      <c r="F18" s="532"/>
      <c r="G18" s="532"/>
      <c r="H18" s="494"/>
      <c r="I18" s="497"/>
      <c r="J18" s="500"/>
      <c r="K18" s="503"/>
      <c r="L18" s="503"/>
      <c r="M18" s="518"/>
      <c r="N18" s="503"/>
      <c r="O18" s="509"/>
      <c r="P18" s="509"/>
      <c r="Q18" s="512"/>
      <c r="R18" s="551"/>
      <c r="S18" s="551"/>
      <c r="T18" s="51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22"/>
      <c r="B19" s="527"/>
      <c r="C19" s="530"/>
      <c r="D19" s="530"/>
      <c r="E19" s="533"/>
      <c r="F19" s="533"/>
      <c r="G19" s="533"/>
      <c r="H19" s="495"/>
      <c r="I19" s="498"/>
      <c r="J19" s="501"/>
      <c r="K19" s="504"/>
      <c r="L19" s="504"/>
      <c r="M19" s="519"/>
      <c r="N19" s="504"/>
      <c r="O19" s="510"/>
      <c r="P19" s="510"/>
      <c r="Q19" s="513"/>
      <c r="R19" s="552"/>
      <c r="S19" s="552"/>
      <c r="T19" s="516"/>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20">
        <f>'Mapa Final'!A15</f>
        <v>3</v>
      </c>
      <c r="B20" s="526"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31" t="str">
        <f>'Mapa Final'!E15</f>
        <v>Cese de actividades promovido por ASONAL</v>
      </c>
      <c r="F20" s="531" t="str">
        <f>'Mapa Final'!F15</f>
        <v>Suspensión de las actividades del Plan Anual de Formación</v>
      </c>
      <c r="G20" s="531" t="str">
        <f>'Mapa Final'!G15</f>
        <v>Ejecución y Administración de Procesos</v>
      </c>
      <c r="H20" s="493" t="str">
        <f>'Mapa Final'!I15</f>
        <v>Media</v>
      </c>
      <c r="I20" s="496" t="str">
        <f>'Mapa Final'!L15</f>
        <v>Leve</v>
      </c>
      <c r="J20" s="499" t="str">
        <f>'Mapa Final'!N15</f>
        <v>Moderado</v>
      </c>
      <c r="K20" s="502" t="str">
        <f>'Mapa Final'!AA15</f>
        <v>Baja</v>
      </c>
      <c r="L20" s="502" t="str">
        <f>'Mapa Final'!AE15</f>
        <v>Leve</v>
      </c>
      <c r="M20" s="517" t="str">
        <f>'Mapa Final'!AG15</f>
        <v>Bajo</v>
      </c>
      <c r="N20" s="502" t="str">
        <f>'Mapa Final'!AH15</f>
        <v>Aceptar</v>
      </c>
      <c r="O20" s="508"/>
      <c r="P20" s="508"/>
      <c r="Q20" s="511" t="s">
        <v>8</v>
      </c>
      <c r="R20" s="550">
        <v>45108</v>
      </c>
      <c r="S20" s="550">
        <v>45199</v>
      </c>
      <c r="T20" s="514"/>
      <c r="U20" s="35"/>
      <c r="V20" s="35"/>
    </row>
    <row r="21" spans="1:176" ht="14.45" customHeight="1" x14ac:dyDescent="0.25">
      <c r="A21" s="521"/>
      <c r="B21" s="361"/>
      <c r="C21" s="529"/>
      <c r="D21" s="529"/>
      <c r="E21" s="532"/>
      <c r="F21" s="532"/>
      <c r="G21" s="532"/>
      <c r="H21" s="494"/>
      <c r="I21" s="497"/>
      <c r="J21" s="500"/>
      <c r="K21" s="503"/>
      <c r="L21" s="503"/>
      <c r="M21" s="518"/>
      <c r="N21" s="503"/>
      <c r="O21" s="509"/>
      <c r="P21" s="509"/>
      <c r="Q21" s="512"/>
      <c r="R21" s="551"/>
      <c r="S21" s="551"/>
      <c r="T21" s="515"/>
      <c r="U21" s="35"/>
      <c r="V21" s="35"/>
    </row>
    <row r="22" spans="1:176" ht="14.45" customHeight="1" x14ac:dyDescent="0.25">
      <c r="A22" s="521"/>
      <c r="B22" s="361"/>
      <c r="C22" s="529"/>
      <c r="D22" s="529"/>
      <c r="E22" s="532"/>
      <c r="F22" s="532"/>
      <c r="G22" s="532"/>
      <c r="H22" s="494"/>
      <c r="I22" s="497"/>
      <c r="J22" s="500"/>
      <c r="K22" s="503"/>
      <c r="L22" s="503"/>
      <c r="M22" s="518"/>
      <c r="N22" s="503"/>
      <c r="O22" s="509"/>
      <c r="P22" s="509"/>
      <c r="Q22" s="512"/>
      <c r="R22" s="551"/>
      <c r="S22" s="551"/>
      <c r="T22" s="515"/>
      <c r="U22" s="35"/>
      <c r="V22" s="35"/>
    </row>
    <row r="23" spans="1:176" ht="14.45" customHeight="1" x14ac:dyDescent="0.25">
      <c r="A23" s="521"/>
      <c r="B23" s="361"/>
      <c r="C23" s="529"/>
      <c r="D23" s="529"/>
      <c r="E23" s="532"/>
      <c r="F23" s="532"/>
      <c r="G23" s="532"/>
      <c r="H23" s="494"/>
      <c r="I23" s="497"/>
      <c r="J23" s="500"/>
      <c r="K23" s="503"/>
      <c r="L23" s="503"/>
      <c r="M23" s="518"/>
      <c r="N23" s="503"/>
      <c r="O23" s="509"/>
      <c r="P23" s="509"/>
      <c r="Q23" s="512"/>
      <c r="R23" s="551"/>
      <c r="S23" s="551"/>
      <c r="T23" s="515"/>
      <c r="U23" s="35"/>
      <c r="V23" s="35"/>
    </row>
    <row r="24" spans="1:176" ht="307.5" customHeight="1" x14ac:dyDescent="0.25">
      <c r="A24" s="522"/>
      <c r="B24" s="527"/>
      <c r="C24" s="530"/>
      <c r="D24" s="530"/>
      <c r="E24" s="533"/>
      <c r="F24" s="533"/>
      <c r="G24" s="533"/>
      <c r="H24" s="495"/>
      <c r="I24" s="498"/>
      <c r="J24" s="501"/>
      <c r="K24" s="504"/>
      <c r="L24" s="504"/>
      <c r="M24" s="519"/>
      <c r="N24" s="504"/>
      <c r="O24" s="510"/>
      <c r="P24" s="510"/>
      <c r="Q24" s="513"/>
      <c r="R24" s="552"/>
      <c r="S24" s="552"/>
      <c r="T24" s="516"/>
      <c r="U24" s="35"/>
      <c r="V24" s="35"/>
    </row>
    <row r="25" spans="1:176" ht="157.5" customHeight="1" x14ac:dyDescent="0.25">
      <c r="A25" s="186">
        <v>4</v>
      </c>
      <c r="B25" s="180" t="s">
        <v>611</v>
      </c>
      <c r="C25" s="125" t="s">
        <v>320</v>
      </c>
      <c r="D25" s="182" t="s">
        <v>612</v>
      </c>
      <c r="E25" s="125" t="s">
        <v>328</v>
      </c>
      <c r="F25" s="125" t="s">
        <v>613</v>
      </c>
      <c r="G25" s="125" t="s">
        <v>316</v>
      </c>
      <c r="H25" s="187" t="str">
        <f>'Mapa Final'!I16</f>
        <v>Media</v>
      </c>
      <c r="I25" s="187" t="str">
        <f>'Mapa Final'!L16</f>
        <v>Moderado</v>
      </c>
      <c r="J25" s="185" t="str">
        <f>'Mapa Final'!N16</f>
        <v>Moderado</v>
      </c>
      <c r="K25" s="280" t="str">
        <f>'Mapa Final'!AA16</f>
        <v>Baja</v>
      </c>
      <c r="L25" s="280" t="str">
        <f>'Mapa Final'!AE16</f>
        <v>Moderado</v>
      </c>
      <c r="M25" s="185" t="str">
        <f>'Mapa Final'!AG16</f>
        <v>Moderado</v>
      </c>
      <c r="N25" s="270" t="str">
        <f>'Mapa Final'!AH16</f>
        <v>Aceptar</v>
      </c>
      <c r="O25" s="184"/>
      <c r="P25" s="184"/>
      <c r="Q25" s="281" t="s">
        <v>8</v>
      </c>
      <c r="R25" s="282">
        <v>45108</v>
      </c>
      <c r="S25" s="289">
        <v>45199</v>
      </c>
      <c r="T25" s="279"/>
    </row>
    <row r="26" spans="1:176" ht="14.45" customHeight="1" x14ac:dyDescent="0.25">
      <c r="A26" s="520">
        <f>'Mapa Final'!A17</f>
        <v>5</v>
      </c>
      <c r="B26" s="526" t="str">
        <f>'Mapa Final'!B17</f>
        <v>Falsificación o alteración de los actos administrativos emitidos por el Consejo Seccional de la Judicatura del Cesar</v>
      </c>
      <c r="C26" s="528" t="str">
        <f>'Mapa Final'!C17</f>
        <v>Reputacional</v>
      </c>
      <c r="D26" s="528" t="str">
        <f>'Mapa Final'!D17</f>
        <v>Creación de archivos o documentos sin emplear métodos tecnológicos para identificar al autor y sin asegurar la integridad del documento.</v>
      </c>
      <c r="E26" s="531" t="str">
        <f>'Mapa Final'!E17</f>
        <v xml:space="preserve">Carencia de transparencia, etica y valores . </v>
      </c>
      <c r="F26" s="531" t="str">
        <f>'Mapa Final'!F17</f>
        <v>Modificación y/o alteración fraudulenta del contendio de los actos administrativos emitidos por el Consejo Seccional de la Judicatura del Cesar</v>
      </c>
      <c r="G26" s="531" t="str">
        <f>'Mapa Final'!G17</f>
        <v>Fraude Interno</v>
      </c>
      <c r="H26" s="493" t="str">
        <f>'Mapa Final'!I17</f>
        <v>Muy Alta</v>
      </c>
      <c r="I26" s="493" t="str">
        <f>'Mapa Final'!L17</f>
        <v>Mayor</v>
      </c>
      <c r="J26" s="517" t="str">
        <f>'Mapa Final'!N17</f>
        <v xml:space="preserve">Alto </v>
      </c>
      <c r="K26" s="523" t="str">
        <f>'Mapa Final'!AA17</f>
        <v>Media</v>
      </c>
      <c r="L26" s="523" t="str">
        <f>'Mapa Final'!AE17</f>
        <v>Mayor</v>
      </c>
      <c r="M26" s="517" t="str">
        <f>'Mapa Final'!AG17</f>
        <v xml:space="preserve">Alto </v>
      </c>
      <c r="N26" s="502" t="str">
        <f>'Mapa Final'!AH17</f>
        <v>Reducir(mitigar)</v>
      </c>
      <c r="O26" s="508"/>
      <c r="P26" s="508"/>
      <c r="Q26" s="511" t="s">
        <v>8</v>
      </c>
      <c r="R26" s="550">
        <v>45108</v>
      </c>
      <c r="S26" s="550">
        <v>45199</v>
      </c>
      <c r="T26" s="514"/>
    </row>
    <row r="27" spans="1:176" ht="14.45" customHeight="1" x14ac:dyDescent="0.25">
      <c r="A27" s="521"/>
      <c r="B27" s="361"/>
      <c r="C27" s="529"/>
      <c r="D27" s="529"/>
      <c r="E27" s="532"/>
      <c r="F27" s="532"/>
      <c r="G27" s="532"/>
      <c r="H27" s="494"/>
      <c r="I27" s="494"/>
      <c r="J27" s="518"/>
      <c r="K27" s="524"/>
      <c r="L27" s="524"/>
      <c r="M27" s="518"/>
      <c r="N27" s="503"/>
      <c r="O27" s="509"/>
      <c r="P27" s="509"/>
      <c r="Q27" s="512"/>
      <c r="R27" s="551"/>
      <c r="S27" s="551"/>
      <c r="T27" s="515"/>
    </row>
    <row r="28" spans="1:176" ht="14.45" customHeight="1" x14ac:dyDescent="0.25">
      <c r="A28" s="521"/>
      <c r="B28" s="361"/>
      <c r="C28" s="529"/>
      <c r="D28" s="529"/>
      <c r="E28" s="532"/>
      <c r="F28" s="532"/>
      <c r="G28" s="532"/>
      <c r="H28" s="494"/>
      <c r="I28" s="494"/>
      <c r="J28" s="518"/>
      <c r="K28" s="524"/>
      <c r="L28" s="524"/>
      <c r="M28" s="518"/>
      <c r="N28" s="503"/>
      <c r="O28" s="509"/>
      <c r="P28" s="509"/>
      <c r="Q28" s="512"/>
      <c r="R28" s="551"/>
      <c r="S28" s="551"/>
      <c r="T28" s="515"/>
    </row>
    <row r="29" spans="1:176" ht="277.5" customHeight="1" x14ac:dyDescent="0.25">
      <c r="A29" s="521"/>
      <c r="B29" s="361"/>
      <c r="C29" s="529"/>
      <c r="D29" s="529"/>
      <c r="E29" s="532"/>
      <c r="F29" s="532"/>
      <c r="G29" s="532"/>
      <c r="H29" s="494"/>
      <c r="I29" s="494"/>
      <c r="J29" s="518"/>
      <c r="K29" s="524"/>
      <c r="L29" s="524"/>
      <c r="M29" s="518"/>
      <c r="N29" s="503"/>
      <c r="O29" s="509"/>
      <c r="P29" s="509"/>
      <c r="Q29" s="512"/>
      <c r="R29" s="551"/>
      <c r="S29" s="551"/>
      <c r="T29" s="515"/>
    </row>
    <row r="30" spans="1:176" ht="14.45" customHeight="1" x14ac:dyDescent="0.25">
      <c r="A30" s="522"/>
      <c r="B30" s="527"/>
      <c r="C30" s="530"/>
      <c r="D30" s="530"/>
      <c r="E30" s="533"/>
      <c r="F30" s="533"/>
      <c r="G30" s="533"/>
      <c r="H30" s="495"/>
      <c r="I30" s="495"/>
      <c r="J30" s="519"/>
      <c r="K30" s="525"/>
      <c r="L30" s="525"/>
      <c r="M30" s="519"/>
      <c r="N30" s="504"/>
      <c r="O30" s="510"/>
      <c r="P30" s="510"/>
      <c r="Q30" s="513"/>
      <c r="R30" s="552"/>
      <c r="S30" s="552"/>
      <c r="T30" s="516"/>
    </row>
    <row r="31" spans="1:176" ht="14.45" customHeight="1" x14ac:dyDescent="0.25">
      <c r="A31" s="520">
        <f>'Mapa Final'!A22</f>
        <v>6</v>
      </c>
      <c r="B31" s="520" t="str">
        <f>'Mapa Final'!B22</f>
        <v>Corrupción</v>
      </c>
      <c r="C31" s="520" t="str">
        <f>'Mapa Final'!C22</f>
        <v>Reputacional(Corrupción)</v>
      </c>
      <c r="D31" s="520" t="str">
        <f>'Mapa Final'!D22</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1" s="520" t="str">
        <f>'Mapa Final'!E22</f>
        <v xml:space="preserve">Carencia de transparencia, etica y valores . </v>
      </c>
      <c r="F31" s="520" t="str">
        <f>'Mapa Final'!F22</f>
        <v xml:space="preserve">Posibilidad de actos indebidos de  los servidores judiciales debido a  la carencia en transparencia, etica y valores </v>
      </c>
      <c r="G31" s="520" t="str">
        <f>'Mapa Final'!G22</f>
        <v>Fraude Interno</v>
      </c>
      <c r="H31" s="493" t="str">
        <f>'Mapa Final'!I22</f>
        <v>Muy Alta</v>
      </c>
      <c r="I31" s="496" t="str">
        <f>'Mapa Final'!L22</f>
        <v>Mayor</v>
      </c>
      <c r="J31" s="499" t="str">
        <f>'Mapa Final'!N22</f>
        <v xml:space="preserve">Alto </v>
      </c>
      <c r="K31" s="502" t="str">
        <f>'Mapa Final'!AA22</f>
        <v>Media</v>
      </c>
      <c r="L31" s="502" t="str">
        <f>'Mapa Final'!AE22</f>
        <v>Mayor</v>
      </c>
      <c r="M31" s="517" t="str">
        <f>'Mapa Final'!AG22</f>
        <v xml:space="preserve">Alto </v>
      </c>
      <c r="N31" s="502" t="str">
        <f>'Mapa Final'!AH22</f>
        <v>Reducir(mitigar)</v>
      </c>
      <c r="O31" s="508"/>
      <c r="P31" s="508"/>
      <c r="Q31" s="553" t="s">
        <v>8</v>
      </c>
      <c r="R31" s="550">
        <v>45108</v>
      </c>
      <c r="S31" s="550">
        <v>45199</v>
      </c>
      <c r="T31" s="514"/>
    </row>
    <row r="32" spans="1:176" ht="14.45" customHeight="1" x14ac:dyDescent="0.25">
      <c r="A32" s="521"/>
      <c r="B32" s="521"/>
      <c r="C32" s="521"/>
      <c r="D32" s="521"/>
      <c r="E32" s="521"/>
      <c r="F32" s="521"/>
      <c r="G32" s="521"/>
      <c r="H32" s="494"/>
      <c r="I32" s="497"/>
      <c r="J32" s="500"/>
      <c r="K32" s="503"/>
      <c r="L32" s="503"/>
      <c r="M32" s="518"/>
      <c r="N32" s="503"/>
      <c r="O32" s="509"/>
      <c r="P32" s="509"/>
      <c r="Q32" s="554"/>
      <c r="R32" s="551"/>
      <c r="S32" s="551"/>
      <c r="T32" s="515"/>
    </row>
    <row r="33" spans="1:20" ht="14.45" customHeight="1" x14ac:dyDescent="0.25">
      <c r="A33" s="521"/>
      <c r="B33" s="521"/>
      <c r="C33" s="521"/>
      <c r="D33" s="521"/>
      <c r="E33" s="521"/>
      <c r="F33" s="521"/>
      <c r="G33" s="521"/>
      <c r="H33" s="494"/>
      <c r="I33" s="497"/>
      <c r="J33" s="500"/>
      <c r="K33" s="503"/>
      <c r="L33" s="503"/>
      <c r="M33" s="518"/>
      <c r="N33" s="503"/>
      <c r="O33" s="509"/>
      <c r="P33" s="509"/>
      <c r="Q33" s="554"/>
      <c r="R33" s="551"/>
      <c r="S33" s="551"/>
      <c r="T33" s="515"/>
    </row>
    <row r="34" spans="1:20" ht="102.75" customHeight="1" x14ac:dyDescent="0.25">
      <c r="A34" s="521"/>
      <c r="B34" s="521"/>
      <c r="C34" s="521"/>
      <c r="D34" s="521"/>
      <c r="E34" s="521"/>
      <c r="F34" s="521"/>
      <c r="G34" s="521"/>
      <c r="H34" s="494"/>
      <c r="I34" s="497"/>
      <c r="J34" s="500"/>
      <c r="K34" s="503"/>
      <c r="L34" s="503"/>
      <c r="M34" s="518"/>
      <c r="N34" s="503"/>
      <c r="O34" s="509"/>
      <c r="P34" s="509"/>
      <c r="Q34" s="554"/>
      <c r="R34" s="551"/>
      <c r="S34" s="551"/>
      <c r="T34" s="515"/>
    </row>
    <row r="35" spans="1:20" ht="14.45" customHeight="1" x14ac:dyDescent="0.25">
      <c r="A35" s="522"/>
      <c r="B35" s="522"/>
      <c r="C35" s="522"/>
      <c r="D35" s="522"/>
      <c r="E35" s="522"/>
      <c r="F35" s="522"/>
      <c r="G35" s="522"/>
      <c r="H35" s="495"/>
      <c r="I35" s="498"/>
      <c r="J35" s="501"/>
      <c r="K35" s="504"/>
      <c r="L35" s="504"/>
      <c r="M35" s="519"/>
      <c r="N35" s="504"/>
      <c r="O35" s="510"/>
      <c r="P35" s="510"/>
      <c r="Q35" s="555"/>
      <c r="R35" s="552"/>
      <c r="S35" s="552"/>
      <c r="T35" s="516"/>
    </row>
    <row r="36" spans="1:20" ht="14.45" customHeight="1" x14ac:dyDescent="0.25">
      <c r="A36" s="520">
        <f>'Mapa Final'!A27</f>
        <v>7</v>
      </c>
      <c r="B36" s="520" t="str">
        <f>'Mapa Final'!B27</f>
        <v>Interrupción o demora en el Servicio Público de Administrar  Justicia.</v>
      </c>
      <c r="C36" s="520" t="str">
        <f>'Mapa Final'!C27</f>
        <v>Afectación en la Prestación del Servicio de Justicia</v>
      </c>
      <c r="D36" s="520" t="str">
        <f>'Mapa Final'!D27</f>
        <v>1. Paros que afecten la prestación del servicio.  
2. Huelgas, protestas ciudadana
3. Disturbios o hechos violentos
4.Pandemia
5.Emergencias Ambientales</v>
      </c>
      <c r="E36" s="520" t="str">
        <f>'Mapa Final'!E27</f>
        <v>Suceso de fuerza mayor que imposibilitan la gestión judicial</v>
      </c>
      <c r="F36" s="520" t="str">
        <f>'Mapa Final'!F27</f>
        <v>Posibilidad de  afectación en la Prestación del Servicio de Justicia debido a un suceso de fuerza mayor que imposibilita la gestión judicial</v>
      </c>
      <c r="G36" s="520" t="str">
        <f>'Mapa Final'!G27</f>
        <v>Usuarios, productos y prácticas organizacionales</v>
      </c>
      <c r="H36" s="493" t="str">
        <f>'Mapa Final'!I27</f>
        <v>Muy Alta</v>
      </c>
      <c r="I36" s="496" t="str">
        <f>'Mapa Final'!L27</f>
        <v>Moderado</v>
      </c>
      <c r="J36" s="499" t="str">
        <f>'Mapa Final'!N27</f>
        <v xml:space="preserve">Alto </v>
      </c>
      <c r="K36" s="502" t="str">
        <f>'Mapa Final'!AA27</f>
        <v>Media</v>
      </c>
      <c r="L36" s="502" t="str">
        <f>'Mapa Final'!AE27</f>
        <v>Moderado</v>
      </c>
      <c r="M36" s="517" t="str">
        <f>'Mapa Final'!AG27</f>
        <v>Moderado</v>
      </c>
      <c r="N36" s="502" t="str">
        <f>'Mapa Final'!AH27</f>
        <v>Aceptar</v>
      </c>
      <c r="O36" s="508"/>
      <c r="P36" s="508"/>
      <c r="Q36" s="511" t="s">
        <v>8</v>
      </c>
      <c r="R36" s="550">
        <v>45108</v>
      </c>
      <c r="S36" s="550">
        <v>45199</v>
      </c>
      <c r="T36" s="514"/>
    </row>
    <row r="37" spans="1:20" ht="14.45" customHeight="1" x14ac:dyDescent="0.25">
      <c r="A37" s="521"/>
      <c r="B37" s="521"/>
      <c r="C37" s="521"/>
      <c r="D37" s="521"/>
      <c r="E37" s="521"/>
      <c r="F37" s="521"/>
      <c r="G37" s="521"/>
      <c r="H37" s="494"/>
      <c r="I37" s="497"/>
      <c r="J37" s="500"/>
      <c r="K37" s="503"/>
      <c r="L37" s="503"/>
      <c r="M37" s="518"/>
      <c r="N37" s="503"/>
      <c r="O37" s="509"/>
      <c r="P37" s="509"/>
      <c r="Q37" s="512"/>
      <c r="R37" s="551"/>
      <c r="S37" s="551"/>
      <c r="T37" s="515"/>
    </row>
    <row r="38" spans="1:20" ht="14.45" customHeight="1" x14ac:dyDescent="0.25">
      <c r="A38" s="521"/>
      <c r="B38" s="521"/>
      <c r="C38" s="521"/>
      <c r="D38" s="521"/>
      <c r="E38" s="521"/>
      <c r="F38" s="521"/>
      <c r="G38" s="521"/>
      <c r="H38" s="494"/>
      <c r="I38" s="497"/>
      <c r="J38" s="500"/>
      <c r="K38" s="503"/>
      <c r="L38" s="503"/>
      <c r="M38" s="518"/>
      <c r="N38" s="503"/>
      <c r="O38" s="509"/>
      <c r="P38" s="509"/>
      <c r="Q38" s="512"/>
      <c r="R38" s="551"/>
      <c r="S38" s="551"/>
      <c r="T38" s="515"/>
    </row>
    <row r="39" spans="1:20" ht="278.25" customHeight="1" x14ac:dyDescent="0.25">
      <c r="A39" s="521"/>
      <c r="B39" s="521"/>
      <c r="C39" s="521"/>
      <c r="D39" s="521"/>
      <c r="E39" s="521"/>
      <c r="F39" s="521"/>
      <c r="G39" s="521"/>
      <c r="H39" s="494"/>
      <c r="I39" s="497"/>
      <c r="J39" s="500"/>
      <c r="K39" s="503"/>
      <c r="L39" s="503"/>
      <c r="M39" s="518"/>
      <c r="N39" s="503"/>
      <c r="O39" s="509"/>
      <c r="P39" s="509"/>
      <c r="Q39" s="512"/>
      <c r="R39" s="551"/>
      <c r="S39" s="551"/>
      <c r="T39" s="515"/>
    </row>
    <row r="40" spans="1:20" ht="14.45" customHeight="1" x14ac:dyDescent="0.25">
      <c r="A40" s="522"/>
      <c r="B40" s="522"/>
      <c r="C40" s="522"/>
      <c r="D40" s="522"/>
      <c r="E40" s="522"/>
      <c r="F40" s="522"/>
      <c r="G40" s="522"/>
      <c r="H40" s="495"/>
      <c r="I40" s="498"/>
      <c r="J40" s="501"/>
      <c r="K40" s="504"/>
      <c r="L40" s="504"/>
      <c r="M40" s="519"/>
      <c r="N40" s="504"/>
      <c r="O40" s="510"/>
      <c r="P40" s="510"/>
      <c r="Q40" s="513"/>
      <c r="R40" s="552"/>
      <c r="S40" s="552"/>
      <c r="T40" s="516"/>
    </row>
    <row r="41" spans="1:20" ht="14.45" customHeight="1" x14ac:dyDescent="0.25">
      <c r="A41" s="520">
        <f>'Mapa Final'!A32</f>
        <v>8</v>
      </c>
      <c r="B41" s="520" t="str">
        <f>'Mapa Final'!B32</f>
        <v>Inaplicabilidad de la normavidad ambiental vigente</v>
      </c>
      <c r="C41" s="520" t="str">
        <f>'Mapa Final'!C32</f>
        <v xml:space="preserve"> Afectación Ambiental</v>
      </c>
      <c r="D41" s="520" t="str">
        <f>'Mapa Final'!D32</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1" s="520" t="str">
        <f>'Mapa Final'!E32</f>
        <v>Desconocimiento de los lineamientos ambientales y normatividad  ambiental vigente</v>
      </c>
      <c r="F41" s="520" t="str">
        <f>'Mapa Final'!F32</f>
        <v>Posibilidad de afectación ambiental debido al desconocimiento de las lineamientos ambientales y normatividad ambiental vigente</v>
      </c>
      <c r="G41" s="520" t="str">
        <f>'Mapa Final'!G32</f>
        <v>Eventos Ambientales Internos</v>
      </c>
      <c r="H41" s="493" t="str">
        <f>'Mapa Final'!I32</f>
        <v>Media</v>
      </c>
      <c r="I41" s="496" t="str">
        <f>'Mapa Final'!L32</f>
        <v>Moderado</v>
      </c>
      <c r="J41" s="499" t="str">
        <f>'Mapa Final'!N32</f>
        <v>Moderado</v>
      </c>
      <c r="K41" s="502" t="str">
        <f>'Mapa Final'!AA32</f>
        <v>Baja</v>
      </c>
      <c r="L41" s="502" t="str">
        <f>'Mapa Final'!AE32</f>
        <v>Moderado</v>
      </c>
      <c r="M41" s="517" t="str">
        <f>'Mapa Final'!AG32</f>
        <v>Moderado</v>
      </c>
      <c r="N41" s="502" t="str">
        <f>'Mapa Final'!AH32</f>
        <v>Aceptar</v>
      </c>
      <c r="O41" s="508"/>
      <c r="P41" s="508"/>
      <c r="Q41" s="556" t="s">
        <v>8</v>
      </c>
      <c r="R41" s="550">
        <v>45108</v>
      </c>
      <c r="S41" s="550">
        <v>45199</v>
      </c>
      <c r="T41" s="514"/>
    </row>
    <row r="42" spans="1:20" ht="14.45" customHeight="1" x14ac:dyDescent="0.25">
      <c r="A42" s="521"/>
      <c r="B42" s="521"/>
      <c r="C42" s="521"/>
      <c r="D42" s="521"/>
      <c r="E42" s="521"/>
      <c r="F42" s="521"/>
      <c r="G42" s="521"/>
      <c r="H42" s="494"/>
      <c r="I42" s="497"/>
      <c r="J42" s="500"/>
      <c r="K42" s="503"/>
      <c r="L42" s="503"/>
      <c r="M42" s="518"/>
      <c r="N42" s="503"/>
      <c r="O42" s="509"/>
      <c r="P42" s="509"/>
      <c r="Q42" s="512"/>
      <c r="R42" s="551"/>
      <c r="S42" s="551"/>
      <c r="T42" s="515"/>
    </row>
    <row r="43" spans="1:20" ht="14.45" customHeight="1" x14ac:dyDescent="0.25">
      <c r="A43" s="521"/>
      <c r="B43" s="521"/>
      <c r="C43" s="521"/>
      <c r="D43" s="521"/>
      <c r="E43" s="521"/>
      <c r="F43" s="521"/>
      <c r="G43" s="521"/>
      <c r="H43" s="494"/>
      <c r="I43" s="497"/>
      <c r="J43" s="500"/>
      <c r="K43" s="503"/>
      <c r="L43" s="503"/>
      <c r="M43" s="518"/>
      <c r="N43" s="503"/>
      <c r="O43" s="509"/>
      <c r="P43" s="509"/>
      <c r="Q43" s="512"/>
      <c r="R43" s="551"/>
      <c r="S43" s="551"/>
      <c r="T43" s="515"/>
    </row>
    <row r="44" spans="1:20" x14ac:dyDescent="0.25">
      <c r="A44" s="521"/>
      <c r="B44" s="521"/>
      <c r="C44" s="521"/>
      <c r="D44" s="521"/>
      <c r="E44" s="521"/>
      <c r="F44" s="521"/>
      <c r="G44" s="521"/>
      <c r="H44" s="494"/>
      <c r="I44" s="497"/>
      <c r="J44" s="500"/>
      <c r="K44" s="503"/>
      <c r="L44" s="503"/>
      <c r="M44" s="518"/>
      <c r="N44" s="503"/>
      <c r="O44" s="509"/>
      <c r="P44" s="509"/>
      <c r="Q44" s="512"/>
      <c r="R44" s="551"/>
      <c r="S44" s="551"/>
      <c r="T44" s="515"/>
    </row>
    <row r="45" spans="1:20" ht="14.45" customHeight="1" x14ac:dyDescent="0.25">
      <c r="A45" s="522"/>
      <c r="B45" s="522"/>
      <c r="C45" s="522"/>
      <c r="D45" s="522"/>
      <c r="E45" s="522"/>
      <c r="F45" s="522"/>
      <c r="G45" s="522"/>
      <c r="H45" s="495"/>
      <c r="I45" s="498"/>
      <c r="J45" s="501"/>
      <c r="K45" s="504"/>
      <c r="L45" s="504"/>
      <c r="M45" s="519"/>
      <c r="N45" s="504"/>
      <c r="O45" s="510"/>
      <c r="P45" s="510"/>
      <c r="Q45" s="513"/>
      <c r="R45" s="552"/>
      <c r="S45" s="552"/>
      <c r="T45" s="516"/>
    </row>
  </sheetData>
  <mergeCells count="159">
    <mergeCell ref="N41:N45"/>
    <mergeCell ref="O41:O45"/>
    <mergeCell ref="P41:P45"/>
    <mergeCell ref="Q41:Q45"/>
    <mergeCell ref="R41:R45"/>
    <mergeCell ref="S41:S45"/>
    <mergeCell ref="T41:T45"/>
    <mergeCell ref="A41:A45"/>
    <mergeCell ref="B41:B45"/>
    <mergeCell ref="C41:C45"/>
    <mergeCell ref="D41:D45"/>
    <mergeCell ref="E41:E45"/>
    <mergeCell ref="F41:F45"/>
    <mergeCell ref="G41:G45"/>
    <mergeCell ref="H41:H45"/>
    <mergeCell ref="I41:I45"/>
    <mergeCell ref="Q31:Q35"/>
    <mergeCell ref="R31:R35"/>
    <mergeCell ref="S31:S35"/>
    <mergeCell ref="T31:T35"/>
    <mergeCell ref="A36:A40"/>
    <mergeCell ref="B36:B40"/>
    <mergeCell ref="C36:C40"/>
    <mergeCell ref="D36:D40"/>
    <mergeCell ref="E36:E40"/>
    <mergeCell ref="F36:F40"/>
    <mergeCell ref="G36:G40"/>
    <mergeCell ref="H36:H40"/>
    <mergeCell ref="I36:I40"/>
    <mergeCell ref="J36:J40"/>
    <mergeCell ref="K36:K40"/>
    <mergeCell ref="L36:L40"/>
    <mergeCell ref="M36:M40"/>
    <mergeCell ref="N36:N40"/>
    <mergeCell ref="O36:O40"/>
    <mergeCell ref="P36:P40"/>
    <mergeCell ref="Q36:Q40"/>
    <mergeCell ref="R36:R40"/>
    <mergeCell ref="S36:S40"/>
    <mergeCell ref="T36:T40"/>
    <mergeCell ref="T7:T8"/>
    <mergeCell ref="N26:N30"/>
    <mergeCell ref="O26:O30"/>
    <mergeCell ref="P26:P30"/>
    <mergeCell ref="Q26:Q30"/>
    <mergeCell ref="R26:R30"/>
    <mergeCell ref="S26:S30"/>
    <mergeCell ref="T26:T30"/>
    <mergeCell ref="A31:A35"/>
    <mergeCell ref="B31:B35"/>
    <mergeCell ref="C31:C35"/>
    <mergeCell ref="D31:D35"/>
    <mergeCell ref="E31:E35"/>
    <mergeCell ref="F31:F35"/>
    <mergeCell ref="G31:G35"/>
    <mergeCell ref="H31:H35"/>
    <mergeCell ref="I31:I35"/>
    <mergeCell ref="J31:J35"/>
    <mergeCell ref="K31:K35"/>
    <mergeCell ref="L31:L35"/>
    <mergeCell ref="M31:M35"/>
    <mergeCell ref="N31:N35"/>
    <mergeCell ref="O31:O35"/>
    <mergeCell ref="P31:P35"/>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A20:A24"/>
    <mergeCell ref="C20:C24"/>
    <mergeCell ref="D20:D24"/>
    <mergeCell ref="E20:E24"/>
    <mergeCell ref="F20:F24"/>
    <mergeCell ref="J15:J19"/>
    <mergeCell ref="K15:K19"/>
    <mergeCell ref="L15:L19"/>
    <mergeCell ref="M15:M19"/>
    <mergeCell ref="S20:S24"/>
    <mergeCell ref="T20:T24"/>
    <mergeCell ref="M20:M24"/>
    <mergeCell ref="N20:N24"/>
    <mergeCell ref="O20:O24"/>
    <mergeCell ref="P20:P24"/>
    <mergeCell ref="Q20:Q24"/>
    <mergeCell ref="R20:R24"/>
    <mergeCell ref="G20:G24"/>
    <mergeCell ref="H20:H24"/>
    <mergeCell ref="I20:I24"/>
    <mergeCell ref="J20:J24"/>
    <mergeCell ref="K20:K24"/>
    <mergeCell ref="L20:L24"/>
    <mergeCell ref="A26:A30"/>
    <mergeCell ref="B26:B30"/>
    <mergeCell ref="C26:C30"/>
    <mergeCell ref="D26:D30"/>
    <mergeCell ref="E26:E30"/>
    <mergeCell ref="F26:F30"/>
    <mergeCell ref="G26:G30"/>
    <mergeCell ref="H26:H30"/>
    <mergeCell ref="I26:I30"/>
    <mergeCell ref="J26:J30"/>
    <mergeCell ref="K26:K30"/>
    <mergeCell ref="L26:L30"/>
    <mergeCell ref="M26:M30"/>
    <mergeCell ref="J41:J45"/>
    <mergeCell ref="K41:K45"/>
    <mergeCell ref="L41:L45"/>
    <mergeCell ref="M41:M45"/>
    <mergeCell ref="B10:B14"/>
    <mergeCell ref="B15:B19"/>
    <mergeCell ref="B20:B24"/>
    <mergeCell ref="I10:I14"/>
    <mergeCell ref="J10:J14"/>
    <mergeCell ref="K10:K14"/>
    <mergeCell ref="L10:L14"/>
  </mergeCells>
  <conditionalFormatting sqref="A7:B7 H7 H46:J1048576">
    <cfRule type="containsText" dxfId="309" priority="868" operator="containsText" text="1- Bajo">
      <formula>NOT(ISERROR(SEARCH("1- Bajo",A7)))</formula>
    </cfRule>
    <cfRule type="containsText" dxfId="308" priority="866" operator="containsText" text="3- Bajo">
      <formula>NOT(ISERROR(SEARCH("3- Bajo",A7)))</formula>
    </cfRule>
    <cfRule type="containsText" dxfId="307" priority="867" operator="containsText" text="4- Bajo">
      <formula>NOT(ISERROR(SEARCH("4- Bajo",A7)))</formula>
    </cfRule>
  </conditionalFormatting>
  <conditionalFormatting sqref="A15:D15">
    <cfRule type="containsText" dxfId="306" priority="138" operator="containsText" text="1- Bajo">
      <formula>NOT(ISERROR(SEARCH("1- Bajo",A15)))</formula>
    </cfRule>
    <cfRule type="containsText" dxfId="305" priority="137" operator="containsText" text="4- Bajo">
      <formula>NOT(ISERROR(SEARCH("4- Bajo",A15)))</formula>
    </cfRule>
    <cfRule type="containsText" dxfId="304" priority="136" operator="containsText" text="3- Bajo">
      <formula>NOT(ISERROR(SEARCH("3- Bajo",A15)))</formula>
    </cfRule>
    <cfRule type="containsText" dxfId="303" priority="135" operator="containsText" text="4- Moderado">
      <formula>NOT(ISERROR(SEARCH("4- Moderado",A15)))</formula>
    </cfRule>
    <cfRule type="containsText" dxfId="302" priority="134" operator="containsText" text="6- Moderado">
      <formula>NOT(ISERROR(SEARCH("6- Moderado",A15)))</formula>
    </cfRule>
    <cfRule type="containsText" dxfId="301" priority="133" operator="containsText" text="3- Moderado">
      <formula>NOT(ISERROR(SEARCH("3- Moderado",A15)))</formula>
    </cfRule>
  </conditionalFormatting>
  <conditionalFormatting sqref="A20:G20">
    <cfRule type="containsText" dxfId="300" priority="103" operator="containsText" text="1- Bajo">
      <formula>NOT(ISERROR(SEARCH("1- Bajo",A20)))</formula>
    </cfRule>
    <cfRule type="containsText" dxfId="299" priority="102" operator="containsText" text="4- Bajo">
      <formula>NOT(ISERROR(SEARCH("4- Bajo",A20)))</formula>
    </cfRule>
    <cfRule type="containsText" dxfId="298" priority="101" operator="containsText" text="3- Bajo">
      <formula>NOT(ISERROR(SEARCH("3- Bajo",A20)))</formula>
    </cfRule>
    <cfRule type="containsText" dxfId="297" priority="100" operator="containsText" text="4- Moderado">
      <formula>NOT(ISERROR(SEARCH("4- Moderado",A20)))</formula>
    </cfRule>
    <cfRule type="containsText" dxfId="296" priority="99" operator="containsText" text="6- Moderado">
      <formula>NOT(ISERROR(SEARCH("6- Moderado",A20)))</formula>
    </cfRule>
    <cfRule type="containsText" dxfId="295" priority="98" operator="containsText" text="3- Moderado">
      <formula>NOT(ISERROR(SEARCH("3- Moderado",A20)))</formula>
    </cfRule>
  </conditionalFormatting>
  <conditionalFormatting sqref="A31:G31 A36:G36">
    <cfRule type="containsText" dxfId="294" priority="26" operator="containsText" text="6- Moderado">
      <formula>NOT(ISERROR(SEARCH("6- Moderado",A31)))</formula>
    </cfRule>
    <cfRule type="containsText" dxfId="293" priority="27" operator="containsText" text="4- Moderado">
      <formula>NOT(ISERROR(SEARCH("4- Moderado",A31)))</formula>
    </cfRule>
    <cfRule type="containsText" dxfId="292" priority="28" operator="containsText" text="3- Bajo">
      <formula>NOT(ISERROR(SEARCH("3- Bajo",A31)))</formula>
    </cfRule>
    <cfRule type="containsText" dxfId="291" priority="29" operator="containsText" text="4- Bajo">
      <formula>NOT(ISERROR(SEARCH("4- Bajo",A31)))</formula>
    </cfRule>
    <cfRule type="containsText" dxfId="290" priority="30" operator="containsText" text="1- Bajo">
      <formula>NOT(ISERROR(SEARCH("1- Bajo",A31)))</formula>
    </cfRule>
    <cfRule type="containsText" dxfId="289" priority="25" operator="containsText" text="3- Moderado">
      <formula>NOT(ISERROR(SEARCH("3- Moderado",A31)))</formula>
    </cfRule>
  </conditionalFormatting>
  <conditionalFormatting sqref="A10:I10 E15:I15">
    <cfRule type="containsText" dxfId="288" priority="181" operator="containsText" text="4- Bajo">
      <formula>NOT(ISERROR(SEARCH("4- Bajo",A10)))</formula>
    </cfRule>
    <cfRule type="containsText" dxfId="287" priority="178" operator="containsText" text="6- Moderado">
      <formula>NOT(ISERROR(SEARCH("6- Moderado",A10)))</formula>
    </cfRule>
    <cfRule type="containsText" dxfId="286" priority="182" operator="containsText" text="1- Bajo">
      <formula>NOT(ISERROR(SEARCH("1- Bajo",A10)))</formula>
    </cfRule>
    <cfRule type="containsText" dxfId="285" priority="180" operator="containsText" text="3- Bajo">
      <formula>NOT(ISERROR(SEARCH("3- Bajo",A10)))</formula>
    </cfRule>
    <cfRule type="containsText" dxfId="284" priority="179" operator="containsText" text="4- Moderado">
      <formula>NOT(ISERROR(SEARCH("4- Moderado",A10)))</formula>
    </cfRule>
    <cfRule type="containsText" dxfId="283" priority="177" operator="containsText" text="3- Moderado">
      <formula>NOT(ISERROR(SEARCH("3- Moderado",A10)))</formula>
    </cfRule>
  </conditionalFormatting>
  <conditionalFormatting sqref="A26:I26">
    <cfRule type="containsText" dxfId="282" priority="74" operator="containsText" text="3- Moderado">
      <formula>NOT(ISERROR(SEARCH("3- Moderado",A26)))</formula>
    </cfRule>
    <cfRule type="containsText" dxfId="281" priority="75" operator="containsText" text="6- Moderado">
      <formula>NOT(ISERROR(SEARCH("6- Moderado",A26)))</formula>
    </cfRule>
    <cfRule type="containsText" dxfId="280" priority="76" operator="containsText" text="4- Moderado">
      <formula>NOT(ISERROR(SEARCH("4- Moderado",A26)))</formula>
    </cfRule>
    <cfRule type="containsText" dxfId="279" priority="77" operator="containsText" text="3- Bajo">
      <formula>NOT(ISERROR(SEARCH("3- Bajo",A26)))</formula>
    </cfRule>
    <cfRule type="containsText" dxfId="278" priority="79" operator="containsText" text="1- Bajo">
      <formula>NOT(ISERROR(SEARCH("1- Bajo",A26)))</formula>
    </cfRule>
    <cfRule type="containsText" dxfId="277" priority="78" operator="containsText" text="4- Bajo">
      <formula>NOT(ISERROR(SEARCH("4- Bajo",A26)))</formula>
    </cfRule>
  </conditionalFormatting>
  <conditionalFormatting sqref="A41:I41">
    <cfRule type="containsText" dxfId="276" priority="2" operator="containsText" text="6- Moderado">
      <formula>NOT(ISERROR(SEARCH("6- Moderado",A41)))</formula>
    </cfRule>
    <cfRule type="containsText" dxfId="275" priority="3" operator="containsText" text="4- Moderado">
      <formula>NOT(ISERROR(SEARCH("4- Moderado",A41)))</formula>
    </cfRule>
    <cfRule type="containsText" dxfId="274" priority="4" operator="containsText" text="3- Bajo">
      <formula>NOT(ISERROR(SEARCH("3- Bajo",A41)))</formula>
    </cfRule>
    <cfRule type="containsText" dxfId="273" priority="5" operator="containsText" text="4- Bajo">
      <formula>NOT(ISERROR(SEARCH("4- Bajo",A41)))</formula>
    </cfRule>
    <cfRule type="containsText" dxfId="272" priority="6" operator="containsText" text="1- Bajo">
      <formula>NOT(ISERROR(SEARCH("1- Bajo",A41)))</formula>
    </cfRule>
    <cfRule type="containsText" dxfId="271" priority="1" operator="containsText" text="3- Moderado">
      <formula>NOT(ISERROR(SEARCH("3- Moderado",A41)))</formula>
    </cfRule>
  </conditionalFormatting>
  <conditionalFormatting sqref="D8:J8">
    <cfRule type="containsText" dxfId="270" priority="858" operator="containsText" text="4- Moderado">
      <formula>NOT(ISERROR(SEARCH("4- Moderado",D8)))</formula>
    </cfRule>
    <cfRule type="containsText" dxfId="269" priority="857" operator="containsText" text="6- Moderado">
      <formula>NOT(ISERROR(SEARCH("6- Moderado",D8)))</formula>
    </cfRule>
    <cfRule type="containsText" dxfId="268" priority="856" operator="containsText" text="3- Moderado">
      <formula>NOT(ISERROR(SEARCH("3- Moderado",D8)))</formula>
    </cfRule>
    <cfRule type="containsText" dxfId="267" priority="862" operator="containsText" text="1- Bajo">
      <formula>NOT(ISERROR(SEARCH("1- Bajo",D8)))</formula>
    </cfRule>
    <cfRule type="containsText" dxfId="266" priority="860" operator="containsText" text="4- Bajo">
      <formula>NOT(ISERROR(SEARCH("4- Bajo",D8)))</formula>
    </cfRule>
    <cfRule type="containsText" dxfId="265" priority="859" operator="containsText" text="3- Bajo">
      <formula>NOT(ISERROR(SEARCH("3- Bajo",D8)))</formula>
    </cfRule>
  </conditionalFormatting>
  <conditionalFormatting sqref="H10:H25">
    <cfRule type="containsText" dxfId="264" priority="155" operator="containsText" text="Muy Baja">
      <formula>NOT(ISERROR(SEARCH("Muy Baja",H10)))</formula>
    </cfRule>
    <cfRule type="containsText" dxfId="263" priority="149" operator="containsText" text="Alta">
      <formula>NOT(ISERROR(SEARCH("Alta",H10)))</formula>
    </cfRule>
    <cfRule type="containsText" dxfId="262" priority="160" operator="containsText" text="Muy Alta">
      <formula>NOT(ISERROR(SEARCH("Muy Alta",H10)))</formula>
    </cfRule>
    <cfRule type="containsText" dxfId="261" priority="158" operator="containsText" text="Alta">
      <formula>NOT(ISERROR(SEARCH("Alta",H10)))</formula>
    </cfRule>
    <cfRule type="containsText" dxfId="260" priority="157" operator="containsText" text="Media">
      <formula>NOT(ISERROR(SEARCH("Media",H10)))</formula>
    </cfRule>
    <cfRule type="containsText" dxfId="259" priority="156" operator="containsText" text="Baja">
      <formula>NOT(ISERROR(SEARCH("Baja",H10)))</formula>
    </cfRule>
    <cfRule type="containsText" dxfId="258" priority="150" operator="containsText" text="Muy Alta">
      <formula>NOT(ISERROR(SEARCH("Muy Alta",H10)))</formula>
    </cfRule>
  </conditionalFormatting>
  <conditionalFormatting sqref="H10:H45">
    <cfRule type="containsText" dxfId="257" priority="57" operator="containsText" text="Muy Alta">
      <formula>NOT(ISERROR(SEARCH("Muy Alta",H10)))</formula>
    </cfRule>
  </conditionalFormatting>
  <conditionalFormatting sqref="H26:H45">
    <cfRule type="containsText" dxfId="256" priority="45" operator="containsText" text="Muy Alta">
      <formula>NOT(ISERROR(SEARCH("Muy Alta",H26)))</formula>
    </cfRule>
    <cfRule type="containsText" dxfId="255" priority="54" operator="containsText" text="Media">
      <formula>NOT(ISERROR(SEARCH("Media",H26)))</formula>
    </cfRule>
    <cfRule type="containsText" dxfId="254" priority="55" operator="containsText" text="Alta">
      <formula>NOT(ISERROR(SEARCH("Alta",H26)))</formula>
    </cfRule>
    <cfRule type="containsText" dxfId="253" priority="47" operator="containsText" text="Muy Alta">
      <formula>NOT(ISERROR(SEARCH("Muy Alta",H26)))</formula>
    </cfRule>
    <cfRule type="containsText" dxfId="252" priority="46" operator="containsText" text="Alta">
      <formula>NOT(ISERROR(SEARCH("Alta",H26)))</formula>
    </cfRule>
    <cfRule type="containsText" dxfId="251" priority="52" operator="containsText" text="Muy Baja">
      <formula>NOT(ISERROR(SEARCH("Muy Baja",H26)))</formula>
    </cfRule>
    <cfRule type="containsText" dxfId="250" priority="53" operator="containsText" text="Baja">
      <formula>NOT(ISERROR(SEARCH("Baja",H26)))</formula>
    </cfRule>
  </conditionalFormatting>
  <conditionalFormatting sqref="H20:I20">
    <cfRule type="containsText" dxfId="249" priority="194" operator="containsText" text="1- Bajo">
      <formula>NOT(ISERROR(SEARCH("1- Bajo",H20)))</formula>
    </cfRule>
    <cfRule type="containsText" dxfId="248" priority="192" operator="containsText" text="3- Bajo">
      <formula>NOT(ISERROR(SEARCH("3- Bajo",H20)))</formula>
    </cfRule>
    <cfRule type="containsText" dxfId="247" priority="189" operator="containsText" text="3- Moderado">
      <formula>NOT(ISERROR(SEARCH("3- Moderado",H20)))</formula>
    </cfRule>
    <cfRule type="containsText" dxfId="246" priority="190" operator="containsText" text="6- Moderado">
      <formula>NOT(ISERROR(SEARCH("6- Moderado",H20)))</formula>
    </cfRule>
    <cfRule type="containsText" dxfId="245" priority="191" operator="containsText" text="4- Moderado">
      <formula>NOT(ISERROR(SEARCH("4- Moderado",H20)))</formula>
    </cfRule>
    <cfRule type="containsText" dxfId="244" priority="193" operator="containsText" text="4- Bajo">
      <formula>NOT(ISERROR(SEARCH("4- Bajo",H20)))</formula>
    </cfRule>
  </conditionalFormatting>
  <conditionalFormatting sqref="H31:I31 H36:I36">
    <cfRule type="containsText" dxfId="243" priority="88" operator="containsText" text="4- Moderado">
      <formula>NOT(ISERROR(SEARCH("4- Moderado",H31)))</formula>
    </cfRule>
    <cfRule type="containsText" dxfId="242" priority="86" operator="containsText" text="3- Moderado">
      <formula>NOT(ISERROR(SEARCH("3- Moderado",H31)))</formula>
    </cfRule>
    <cfRule type="containsText" dxfId="241" priority="91" operator="containsText" text="1- Bajo">
      <formula>NOT(ISERROR(SEARCH("1- Bajo",H31)))</formula>
    </cfRule>
    <cfRule type="containsText" dxfId="240" priority="90" operator="containsText" text="4- Bajo">
      <formula>NOT(ISERROR(SEARCH("4- Bajo",H31)))</formula>
    </cfRule>
    <cfRule type="containsText" dxfId="239" priority="89" operator="containsText" text="3- Bajo">
      <formula>NOT(ISERROR(SEARCH("3- Bajo",H31)))</formula>
    </cfRule>
    <cfRule type="containsText" dxfId="238" priority="87" operator="containsText" text="6- Moderado">
      <formula>NOT(ISERROR(SEARCH("6- Moderado",H31)))</formula>
    </cfRule>
  </conditionalFormatting>
  <conditionalFormatting sqref="H46:J1048576 A7:B7 H7">
    <cfRule type="containsText" dxfId="237" priority="864" operator="containsText" text="6- Moderado">
      <formula>NOT(ISERROR(SEARCH("6- Moderado",A7)))</formula>
    </cfRule>
    <cfRule type="containsText" dxfId="236" priority="863" operator="containsText" text="3- Moderado">
      <formula>NOT(ISERROR(SEARCH("3- Moderado",A7)))</formula>
    </cfRule>
    <cfRule type="containsText" dxfId="235" priority="865" operator="containsText" text="4- Moderado">
      <formula>NOT(ISERROR(SEARCH("4- Moderado",A7)))</formula>
    </cfRule>
  </conditionalFormatting>
  <conditionalFormatting sqref="I10:I45">
    <cfRule type="containsText" dxfId="234" priority="50" operator="containsText" text="Menor">
      <formula>NOT(ISERROR(SEARCH("Menor",I10)))</formula>
    </cfRule>
    <cfRule type="containsText" dxfId="233" priority="49" operator="containsText" text="Mayor">
      <formula>NOT(ISERROR(SEARCH("Mayor",I10)))</formula>
    </cfRule>
    <cfRule type="containsText" dxfId="232" priority="51" operator="containsText" text="Leve">
      <formula>NOT(ISERROR(SEARCH("Leve",I10)))</formula>
    </cfRule>
    <cfRule type="containsText" dxfId="231" priority="56" operator="containsText" text="Moderado">
      <formula>NOT(ISERROR(SEARCH("Moderado",I10)))</formula>
    </cfRule>
    <cfRule type="containsText" dxfId="230" priority="48" operator="containsText" text="Catastrófico">
      <formula>NOT(ISERROR(SEARCH("Catastrófico",I10)))</formula>
    </cfRule>
  </conditionalFormatting>
  <conditionalFormatting sqref="J8 J46:J1048576">
    <cfRule type="containsText" dxfId="229" priority="855" operator="containsText" text="4- Alto">
      <formula>NOT(ISERROR(SEARCH("4- Alto",J8)))</formula>
    </cfRule>
    <cfRule type="containsText" dxfId="228" priority="854" operator="containsText" text="5- Alto">
      <formula>NOT(ISERROR(SEARCH("5- Alto",J8)))</formula>
    </cfRule>
    <cfRule type="containsText" dxfId="227" priority="853" operator="containsText" text="8- Alto">
      <formula>NOT(ISERROR(SEARCH("8- Alto",J8)))</formula>
    </cfRule>
    <cfRule type="containsText" dxfId="226" priority="852" operator="containsText" text="9- Alto">
      <formula>NOT(ISERROR(SEARCH("9- Alto",J8)))</formula>
    </cfRule>
    <cfRule type="containsText" dxfId="225" priority="851" operator="containsText" text="10- Alto">
      <formula>NOT(ISERROR(SEARCH("10- Alto",J8)))</formula>
    </cfRule>
    <cfRule type="containsText" dxfId="224" priority="850" operator="containsText" text="12- Alto">
      <formula>NOT(ISERROR(SEARCH("12- Alto",J8)))</formula>
    </cfRule>
    <cfRule type="containsText" dxfId="223" priority="849" operator="containsText" text="5- Extremo">
      <formula>NOT(ISERROR(SEARCH("5- Extremo",J8)))</formula>
    </cfRule>
    <cfRule type="containsText" dxfId="222" priority="845" operator="containsText" text="25- Extremo">
      <formula>NOT(ISERROR(SEARCH("25- Extremo",J8)))</formula>
    </cfRule>
    <cfRule type="containsText" dxfId="221" priority="846" operator="containsText" text="20- Extremo">
      <formula>NOT(ISERROR(SEARCH("20- Extremo",J8)))</formula>
    </cfRule>
    <cfRule type="containsText" dxfId="220" priority="861" operator="containsText" text="2- Bajo">
      <formula>NOT(ISERROR(SEARCH("2- Bajo",J8)))</formula>
    </cfRule>
    <cfRule type="containsText" dxfId="219" priority="848" operator="containsText" text="10- Extremo">
      <formula>NOT(ISERROR(SEARCH("10- Extremo",J8)))</formula>
    </cfRule>
    <cfRule type="containsText" dxfId="218" priority="847" operator="containsText" text="15- Extremo">
      <formula>NOT(ISERROR(SEARCH("15- Extremo",J8)))</formula>
    </cfRule>
  </conditionalFormatting>
  <conditionalFormatting sqref="J10:J25">
    <cfRule type="colorScale" priority="176">
      <colorScale>
        <cfvo type="min"/>
        <cfvo type="max"/>
        <color rgb="FFFF7128"/>
        <color rgb="FFFFEF9C"/>
      </colorScale>
    </cfRule>
  </conditionalFormatting>
  <conditionalFormatting sqref="J10:J45">
    <cfRule type="containsText" dxfId="217" priority="69" operator="containsText" text="Bajo">
      <formula>NOT(ISERROR(SEARCH("Bajo",J10)))</formula>
    </cfRule>
    <cfRule type="containsText" dxfId="216" priority="71" operator="containsText" text="Alto">
      <formula>NOT(ISERROR(SEARCH("Alto",J10)))</formula>
    </cfRule>
    <cfRule type="containsText" dxfId="215" priority="41" operator="containsText" text="Moderado">
      <formula>NOT(ISERROR(SEARCH("Moderado",J10)))</formula>
    </cfRule>
    <cfRule type="containsText" dxfId="214" priority="70" operator="containsText" text="Moderado">
      <formula>NOT(ISERROR(SEARCH("Moderado",J10)))</formula>
    </cfRule>
    <cfRule type="containsText" dxfId="213" priority="72" operator="containsText" text="Extremo">
      <formula>NOT(ISERROR(SEARCH("Extremo",J10)))</formula>
    </cfRule>
    <cfRule type="containsText" dxfId="212" priority="39" operator="containsText" text="Bajo">
      <formula>NOT(ISERROR(SEARCH("Bajo",J10)))</formula>
    </cfRule>
    <cfRule type="containsText" dxfId="211" priority="40" operator="containsText" text="Extremo">
      <formula>NOT(ISERROR(SEARCH("Extremo",J10)))</formula>
    </cfRule>
  </conditionalFormatting>
  <conditionalFormatting sqref="J26:J45">
    <cfRule type="colorScale" priority="73">
      <colorScale>
        <cfvo type="min"/>
        <cfvo type="max"/>
        <color rgb="FFFF7128"/>
        <color rgb="FFFFEF9C"/>
      </colorScale>
    </cfRule>
  </conditionalFormatting>
  <conditionalFormatting sqref="K10:K45">
    <cfRule type="containsText" dxfId="210" priority="37" operator="containsText" text="Baja">
      <formula>NOT(ISERROR(SEARCH("Baja",K10)))</formula>
    </cfRule>
    <cfRule type="containsText" dxfId="209" priority="43" operator="containsText" text="Media">
      <formula>NOT(ISERROR(SEARCH("Media",K10)))</formula>
    </cfRule>
    <cfRule type="containsText" dxfId="208" priority="36" operator="containsText" text="Alta">
      <formula>NOT(ISERROR(SEARCH("Alta",K10)))</formula>
    </cfRule>
    <cfRule type="containsText" dxfId="207" priority="35" operator="containsText" text="Muy Alta">
      <formula>NOT(ISERROR(SEARCH("Muy Alta",K10)))</formula>
    </cfRule>
    <cfRule type="containsText" dxfId="206" priority="38" operator="containsText" text="Muy Baja">
      <formula>NOT(ISERROR(SEARCH("Muy Baja",K10)))</formula>
    </cfRule>
  </conditionalFormatting>
  <conditionalFormatting sqref="K10:L10 K15:L15 K20:L20">
    <cfRule type="containsText" dxfId="205" priority="200" operator="containsText" text="1- Bajo">
      <formula>NOT(ISERROR(SEARCH("1- Bajo",K10)))</formula>
    </cfRule>
    <cfRule type="containsText" dxfId="204" priority="199" operator="containsText" text="4- Bajo">
      <formula>NOT(ISERROR(SEARCH("4- Bajo",K10)))</formula>
    </cfRule>
    <cfRule type="containsText" dxfId="203" priority="198" operator="containsText" text="3- Bajo">
      <formula>NOT(ISERROR(SEARCH("3- Bajo",K10)))</formula>
    </cfRule>
    <cfRule type="containsText" dxfId="202" priority="197" operator="containsText" text="4- Moderado">
      <formula>NOT(ISERROR(SEARCH("4- Moderado",K10)))</formula>
    </cfRule>
    <cfRule type="containsText" dxfId="201" priority="195" operator="containsText" text="3- Moderado">
      <formula>NOT(ISERROR(SEARCH("3- Moderado",K10)))</formula>
    </cfRule>
    <cfRule type="containsText" dxfId="200" priority="196" operator="containsText" text="6- Moderado">
      <formula>NOT(ISERROR(SEARCH("6- Moderado",K10)))</formula>
    </cfRule>
  </conditionalFormatting>
  <conditionalFormatting sqref="K26:L26 K31:L31 K36:L36">
    <cfRule type="containsText" dxfId="199" priority="94" operator="containsText" text="4- Moderado">
      <formula>NOT(ISERROR(SEARCH("4- Moderado",K26)))</formula>
    </cfRule>
    <cfRule type="containsText" dxfId="198" priority="95" operator="containsText" text="3- Bajo">
      <formula>NOT(ISERROR(SEARCH("3- Bajo",K26)))</formula>
    </cfRule>
    <cfRule type="containsText" dxfId="197" priority="92" operator="containsText" text="3- Moderado">
      <formula>NOT(ISERROR(SEARCH("3- Moderado",K26)))</formula>
    </cfRule>
    <cfRule type="containsText" dxfId="196" priority="97" operator="containsText" text="1- Bajo">
      <formula>NOT(ISERROR(SEARCH("1- Bajo",K26)))</formula>
    </cfRule>
    <cfRule type="containsText" dxfId="195" priority="96" operator="containsText" text="4- Bajo">
      <formula>NOT(ISERROR(SEARCH("4- Bajo",K26)))</formula>
    </cfRule>
    <cfRule type="containsText" dxfId="194" priority="93" operator="containsText" text="6- Moderado">
      <formula>NOT(ISERROR(SEARCH("6- Moderado",K26)))</formula>
    </cfRule>
  </conditionalFormatting>
  <conditionalFormatting sqref="K41:L41">
    <cfRule type="containsText" dxfId="193" priority="24" operator="containsText" text="1- Bajo">
      <formula>NOT(ISERROR(SEARCH("1- Bajo",K41)))</formula>
    </cfRule>
    <cfRule type="containsText" dxfId="192" priority="19" operator="containsText" text="3- Moderado">
      <formula>NOT(ISERROR(SEARCH("3- Moderado",K41)))</formula>
    </cfRule>
    <cfRule type="containsText" dxfId="191" priority="20" operator="containsText" text="6- Moderado">
      <formula>NOT(ISERROR(SEARCH("6- Moderado",K41)))</formula>
    </cfRule>
    <cfRule type="containsText" dxfId="190" priority="21" operator="containsText" text="4- Moderado">
      <formula>NOT(ISERROR(SEARCH("4- Moderado",K41)))</formula>
    </cfRule>
    <cfRule type="containsText" dxfId="189" priority="22" operator="containsText" text="3- Bajo">
      <formula>NOT(ISERROR(SEARCH("3- Bajo",K41)))</formula>
    </cfRule>
    <cfRule type="containsText" dxfId="188" priority="23" operator="containsText" text="4- Bajo">
      <formula>NOT(ISERROR(SEARCH("4- Bajo",K41)))</formula>
    </cfRule>
  </conditionalFormatting>
  <conditionalFormatting sqref="K8:M8">
    <cfRule type="containsText" dxfId="187" priority="803" operator="containsText" text="3- Moderado">
      <formula>NOT(ISERROR(SEARCH("3- Moderado",K8)))</formula>
    </cfRule>
    <cfRule type="containsText" dxfId="186" priority="804" operator="containsText" text="6- Moderado">
      <formula>NOT(ISERROR(SEARCH("6- Moderado",K8)))</formula>
    </cfRule>
    <cfRule type="containsText" dxfId="185" priority="805" operator="containsText" text="4- Moderado">
      <formula>NOT(ISERROR(SEARCH("4- Moderado",K8)))</formula>
    </cfRule>
    <cfRule type="containsText" dxfId="184" priority="806" operator="containsText" text="3- Bajo">
      <formula>NOT(ISERROR(SEARCH("3- Bajo",K8)))</formula>
    </cfRule>
    <cfRule type="containsText" dxfId="183" priority="807" operator="containsText" text="4- Bajo">
      <formula>NOT(ISERROR(SEARCH("4- Bajo",K8)))</formula>
    </cfRule>
    <cfRule type="containsText" dxfId="182" priority="808" operator="containsText" text="1- Bajo">
      <formula>NOT(ISERROR(SEARCH("1- Bajo",K8)))</formula>
    </cfRule>
  </conditionalFormatting>
  <conditionalFormatting sqref="L10:L45">
    <cfRule type="containsText" dxfId="181" priority="31" operator="containsText" text="Catastrófico">
      <formula>NOT(ISERROR(SEARCH("Catastrófico",L10)))</formula>
    </cfRule>
    <cfRule type="containsText" dxfId="180" priority="34" operator="containsText" text="Leve">
      <formula>NOT(ISERROR(SEARCH("Leve",L10)))</formula>
    </cfRule>
    <cfRule type="containsText" dxfId="179" priority="33" operator="containsText" text="Menor">
      <formula>NOT(ISERROR(SEARCH("Menor",L10)))</formula>
    </cfRule>
    <cfRule type="containsText" dxfId="178" priority="32" operator="containsText" text="Mayor">
      <formula>NOT(ISERROR(SEARCH("Mayor",L10)))</formula>
    </cfRule>
  </conditionalFormatting>
  <conditionalFormatting sqref="L10:M45">
    <cfRule type="containsText" dxfId="177" priority="42" operator="containsText" text="Moderado">
      <formula>NOT(ISERROR(SEARCH("Moderado",L10)))</formula>
    </cfRule>
  </conditionalFormatting>
  <conditionalFormatting sqref="M10:M25">
    <cfRule type="colorScale" priority="171">
      <colorScale>
        <cfvo type="min"/>
        <cfvo type="max"/>
        <color rgb="FFFF7128"/>
        <color rgb="FFFFEF9C"/>
      </colorScale>
    </cfRule>
  </conditionalFormatting>
  <conditionalFormatting sqref="M10:M45">
    <cfRule type="containsText" dxfId="176" priority="64" operator="containsText" text="Bajo">
      <formula>NOT(ISERROR(SEARCH("Bajo",M10)))</formula>
    </cfRule>
    <cfRule type="containsText" dxfId="175" priority="65" operator="containsText" text="Moderado">
      <formula>NOT(ISERROR(SEARCH("Moderado",M10)))</formula>
    </cfRule>
    <cfRule type="containsText" dxfId="174" priority="66" operator="containsText" text="Alto">
      <formula>NOT(ISERROR(SEARCH("Alto",M10)))</formula>
    </cfRule>
    <cfRule type="containsText" dxfId="173" priority="67" operator="containsText" text="Extremo">
      <formula>NOT(ISERROR(SEARCH("Extremo",M10)))</formula>
    </cfRule>
  </conditionalFormatting>
  <conditionalFormatting sqref="M26:M45">
    <cfRule type="colorScale" priority="68">
      <colorScale>
        <cfvo type="min"/>
        <cfvo type="max"/>
        <color rgb="FFFF7128"/>
        <color rgb="FFFFEF9C"/>
      </colorScale>
    </cfRule>
  </conditionalFormatting>
  <conditionalFormatting sqref="N10 N15 N20">
    <cfRule type="containsText" dxfId="172" priority="166" operator="containsText" text="1- Bajo">
      <formula>NOT(ISERROR(SEARCH("1- Bajo",N10)))</formula>
    </cfRule>
    <cfRule type="containsText" dxfId="171" priority="165" operator="containsText" text="4- Bajo">
      <formula>NOT(ISERROR(SEARCH("4- Bajo",N10)))</formula>
    </cfRule>
    <cfRule type="containsText" dxfId="170" priority="164" operator="containsText" text="3- Bajo">
      <formula>NOT(ISERROR(SEARCH("3- Bajo",N10)))</formula>
    </cfRule>
    <cfRule type="containsText" dxfId="169" priority="163" operator="containsText" text="4- Moderado">
      <formula>NOT(ISERROR(SEARCH("4- Moderado",N10)))</formula>
    </cfRule>
    <cfRule type="containsText" dxfId="168" priority="162" operator="containsText" text="6- Moderado">
      <formula>NOT(ISERROR(SEARCH("6- Moderado",N10)))</formula>
    </cfRule>
    <cfRule type="containsText" dxfId="167" priority="161" operator="containsText" text="3- Moderado">
      <formula>NOT(ISERROR(SEARCH("3- Moderado",N10)))</formula>
    </cfRule>
  </conditionalFormatting>
  <conditionalFormatting sqref="N26 N31 N36">
    <cfRule type="containsText" dxfId="166" priority="60" operator="containsText" text="4- Moderado">
      <formula>NOT(ISERROR(SEARCH("4- Moderado",N26)))</formula>
    </cfRule>
    <cfRule type="containsText" dxfId="165" priority="59" operator="containsText" text="6- Moderado">
      <formula>NOT(ISERROR(SEARCH("6- Moderado",N26)))</formula>
    </cfRule>
    <cfRule type="containsText" dxfId="164" priority="63" operator="containsText" text="1- Bajo">
      <formula>NOT(ISERROR(SEARCH("1- Bajo",N26)))</formula>
    </cfRule>
    <cfRule type="containsText" dxfId="163" priority="58" operator="containsText" text="3- Moderado">
      <formula>NOT(ISERROR(SEARCH("3- Moderado",N26)))</formula>
    </cfRule>
    <cfRule type="containsText" dxfId="162" priority="61" operator="containsText" text="3- Bajo">
      <formula>NOT(ISERROR(SEARCH("3- Bajo",N26)))</formula>
    </cfRule>
    <cfRule type="containsText" dxfId="161" priority="62" operator="containsText" text="4- Bajo">
      <formula>NOT(ISERROR(SEARCH("4- Bajo",N26)))</formula>
    </cfRule>
  </conditionalFormatting>
  <conditionalFormatting sqref="N41">
    <cfRule type="containsText" dxfId="160" priority="9" operator="containsText" text="4- Moderado">
      <formula>NOT(ISERROR(SEARCH("4- Moderado",N41)))</formula>
    </cfRule>
    <cfRule type="containsText" dxfId="159" priority="7" operator="containsText" text="3- Moderado">
      <formula>NOT(ISERROR(SEARCH("3- Moderado",N41)))</formula>
    </cfRule>
    <cfRule type="containsText" dxfId="158" priority="8" operator="containsText" text="6- Moderado">
      <formula>NOT(ISERROR(SEARCH("6- Moderado",N41)))</formula>
    </cfRule>
    <cfRule type="containsText" dxfId="157" priority="11" operator="containsText" text="4- Bajo">
      <formula>NOT(ISERROR(SEARCH("4- Bajo",N41)))</formula>
    </cfRule>
    <cfRule type="containsText" dxfId="156" priority="10" operator="containsText" text="3- Bajo">
      <formula>NOT(ISERROR(SEARCH("3- Bajo",N41)))</formula>
    </cfRule>
    <cfRule type="containsText" dxfId="155" priority="12" operator="containsText" text="1- Bajo">
      <formula>NOT(ISERROR(SEARCH("1- Bajo",N41)))</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B6FE6CD-392A-4250-9846-4C3E9FED2380}">
          <x14:formula1>
            <xm:f>LISTA!$C$3:$C$10</xm:f>
          </x14:formula1>
          <xm:sqref>G25</xm:sqref>
        </x14:dataValidation>
        <x14:dataValidation type="list" allowBlank="1" showInputMessage="1" showErrorMessage="1" xr:uid="{215B75A5-D56A-4985-B567-BEA7B4061B2C}">
          <x14:formula1>
            <xm:f>LISTA!$B$3:$B$9</xm:f>
          </x14:formula1>
          <xm:sqref>C25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45"/>
  <sheetViews>
    <sheetView topLeftCell="D19" zoomScale="71" zoomScaleNormal="71" workbookViewId="0">
      <selection activeCell="T25" sqref="T2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55" customWidth="1"/>
    <col min="6" max="6" width="40.140625" customWidth="1"/>
    <col min="7" max="7" width="20.42578125" customWidth="1"/>
    <col min="8" max="8" width="10.42578125" style="156" customWidth="1"/>
    <col min="9" max="9" width="11.42578125" style="156" customWidth="1"/>
    <col min="10" max="10" width="10.140625" style="157" customWidth="1"/>
    <col min="11" max="11" width="11.42578125" style="156" customWidth="1"/>
    <col min="12" max="12" width="10.85546875" style="156" customWidth="1"/>
    <col min="13" max="13" width="18.28515625" style="156"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49.28515625" customWidth="1"/>
    <col min="21" max="176" width="11.42578125" style="7"/>
  </cols>
  <sheetData>
    <row r="1" spans="1:278" s="140" customFormat="1" ht="16.5" customHeight="1" x14ac:dyDescent="0.3">
      <c r="A1" s="397"/>
      <c r="B1" s="398"/>
      <c r="C1" s="398"/>
      <c r="D1" s="541" t="s">
        <v>619</v>
      </c>
      <c r="E1" s="541"/>
      <c r="F1" s="541"/>
      <c r="G1" s="541"/>
      <c r="H1" s="541"/>
      <c r="I1" s="541"/>
      <c r="J1" s="541"/>
      <c r="K1" s="541"/>
      <c r="L1" s="541"/>
      <c r="M1" s="541"/>
      <c r="N1" s="541"/>
      <c r="O1" s="541"/>
      <c r="P1" s="541"/>
      <c r="Q1" s="542"/>
      <c r="R1" s="416" t="s">
        <v>263</v>
      </c>
      <c r="S1" s="416"/>
      <c r="T1" s="416"/>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399"/>
      <c r="B2" s="400"/>
      <c r="C2" s="400"/>
      <c r="D2" s="543"/>
      <c r="E2" s="543"/>
      <c r="F2" s="543"/>
      <c r="G2" s="543"/>
      <c r="H2" s="543"/>
      <c r="I2" s="543"/>
      <c r="J2" s="543"/>
      <c r="K2" s="543"/>
      <c r="L2" s="543"/>
      <c r="M2" s="543"/>
      <c r="N2" s="543"/>
      <c r="O2" s="543"/>
      <c r="P2" s="543"/>
      <c r="Q2" s="544"/>
      <c r="R2" s="416"/>
      <c r="S2" s="416"/>
      <c r="T2" s="416"/>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543"/>
      <c r="E3" s="543"/>
      <c r="F3" s="543"/>
      <c r="G3" s="543"/>
      <c r="H3" s="543"/>
      <c r="I3" s="543"/>
      <c r="J3" s="543"/>
      <c r="K3" s="543"/>
      <c r="L3" s="543"/>
      <c r="M3" s="543"/>
      <c r="N3" s="543"/>
      <c r="O3" s="543"/>
      <c r="P3" s="543"/>
      <c r="Q3" s="544"/>
      <c r="R3" s="416"/>
      <c r="S3" s="416"/>
      <c r="T3" s="416"/>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01" t="s">
        <v>264</v>
      </c>
      <c r="B4" s="402"/>
      <c r="C4" s="403"/>
      <c r="D4" s="407" t="str">
        <f>'Mapa Final'!D4</f>
        <v>GESTION DE LA FORMACION JUDICIAL</v>
      </c>
      <c r="E4" s="408"/>
      <c r="F4" s="408"/>
      <c r="G4" s="408"/>
      <c r="H4" s="408"/>
      <c r="I4" s="408"/>
      <c r="J4" s="408"/>
      <c r="K4" s="408"/>
      <c r="L4" s="408"/>
      <c r="M4" s="408"/>
      <c r="N4" s="409"/>
      <c r="O4" s="410"/>
      <c r="P4" s="410"/>
      <c r="Q4" s="41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01" t="s">
        <v>265</v>
      </c>
      <c r="B5" s="402"/>
      <c r="C5" s="403"/>
      <c r="D5" s="404" t="str">
        <f>'Mapa Final'!D5</f>
        <v>Contribuir a través de la formación judicial al fortalecimiento de las competencias requeridas para el ejercicio de la función judicial tanto en los magistrados (as), jueces y empleados (as) judiciales como en los jueces y juezas de paz y en las autoridades indígenas que administran justicia, mediante el desarrollo y seguimiento del plan de formación de la Rama Judicial de acuerdo con los recursos asignados.</v>
      </c>
      <c r="E5" s="405"/>
      <c r="F5" s="405"/>
      <c r="G5" s="405"/>
      <c r="H5" s="405"/>
      <c r="I5" s="405"/>
      <c r="J5" s="405"/>
      <c r="K5" s="405"/>
      <c r="L5" s="405"/>
      <c r="M5" s="405"/>
      <c r="N5" s="406"/>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401" t="s">
        <v>267</v>
      </c>
      <c r="B6" s="402"/>
      <c r="C6" s="403"/>
      <c r="D6" s="404" t="str">
        <f>'Mapa Final'!D6</f>
        <v>Nivel Central y Seccional</v>
      </c>
      <c r="E6" s="405"/>
      <c r="F6" s="405"/>
      <c r="G6" s="405"/>
      <c r="H6" s="405"/>
      <c r="I6" s="405"/>
      <c r="J6" s="405"/>
      <c r="K6" s="405"/>
      <c r="L6" s="405"/>
      <c r="M6" s="405"/>
      <c r="N6" s="406"/>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1" customFormat="1" ht="38.25" customHeight="1" thickTop="1" thickBot="1" x14ac:dyDescent="0.3">
      <c r="A7" s="536" t="s">
        <v>595</v>
      </c>
      <c r="B7" s="537"/>
      <c r="C7" s="537"/>
      <c r="D7" s="537"/>
      <c r="E7" s="537"/>
      <c r="F7" s="538"/>
      <c r="G7" s="158"/>
      <c r="H7" s="539" t="s">
        <v>596</v>
      </c>
      <c r="I7" s="539"/>
      <c r="J7" s="539"/>
      <c r="K7" s="539" t="s">
        <v>597</v>
      </c>
      <c r="L7" s="539"/>
      <c r="M7" s="539"/>
      <c r="N7" s="540" t="s">
        <v>598</v>
      </c>
      <c r="O7" s="545" t="s">
        <v>599</v>
      </c>
      <c r="P7" s="547" t="s">
        <v>600</v>
      </c>
      <c r="Q7" s="548"/>
      <c r="R7" s="547" t="s">
        <v>601</v>
      </c>
      <c r="S7" s="548"/>
      <c r="T7" s="549" t="s">
        <v>620</v>
      </c>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row>
    <row r="8" spans="1:278" s="152" customFormat="1" ht="60.95" customHeight="1" thickTop="1" thickBot="1" x14ac:dyDescent="0.3">
      <c r="A8" s="167" t="s">
        <v>26</v>
      </c>
      <c r="B8" s="167" t="s">
        <v>274</v>
      </c>
      <c r="C8" s="168" t="s">
        <v>216</v>
      </c>
      <c r="D8" s="159" t="s">
        <v>275</v>
      </c>
      <c r="E8" s="160" t="s">
        <v>220</v>
      </c>
      <c r="F8" s="160" t="s">
        <v>222</v>
      </c>
      <c r="G8" s="160" t="s">
        <v>224</v>
      </c>
      <c r="H8" s="161" t="s">
        <v>603</v>
      </c>
      <c r="I8" s="161" t="s">
        <v>551</v>
      </c>
      <c r="J8" s="161" t="s">
        <v>604</v>
      </c>
      <c r="K8" s="161" t="s">
        <v>603</v>
      </c>
      <c r="L8" s="161" t="s">
        <v>605</v>
      </c>
      <c r="M8" s="161" t="s">
        <v>604</v>
      </c>
      <c r="N8" s="540"/>
      <c r="O8" s="546"/>
      <c r="P8" s="162" t="s">
        <v>606</v>
      </c>
      <c r="Q8" s="162" t="s">
        <v>607</v>
      </c>
      <c r="R8" s="162" t="s">
        <v>608</v>
      </c>
      <c r="S8" s="162" t="s">
        <v>609</v>
      </c>
      <c r="T8" s="549"/>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row>
    <row r="9" spans="1:278" s="153" customFormat="1" ht="10.5" customHeight="1" x14ac:dyDescent="0.25">
      <c r="A9" s="534"/>
      <c r="B9" s="535"/>
      <c r="C9" s="535"/>
      <c r="D9" s="535"/>
      <c r="E9" s="535"/>
      <c r="F9" s="535"/>
      <c r="G9" s="535"/>
      <c r="H9" s="535"/>
      <c r="I9" s="535"/>
      <c r="J9" s="535"/>
      <c r="K9" s="535"/>
      <c r="L9" s="535"/>
      <c r="M9" s="535"/>
      <c r="N9" s="535"/>
      <c r="T9" s="163"/>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row>
    <row r="10" spans="1:278" s="154" customFormat="1" ht="15" customHeight="1" x14ac:dyDescent="0.2">
      <c r="A10" s="520">
        <f>'Mapa Final'!A10</f>
        <v>1</v>
      </c>
      <c r="B10" s="526" t="str">
        <f>'Mapa Final'!B10</f>
        <v>DEMORA</v>
      </c>
      <c r="C10" s="528" t="str">
        <f>'Mapa Final'!C10</f>
        <v>Incumplimiento de las metas establecidas</v>
      </c>
      <c r="D10" s="528" t="str">
        <f>'Mapa Final'!D10</f>
        <v>Falta de la comunicación oportuna en la información de las capacitaciones a realizar</v>
      </c>
      <c r="E10" s="531" t="str">
        <f>'Mapa Final'!E10</f>
        <v>Daños de los medios tecnologicos.</v>
      </c>
      <c r="F10" s="531" t="str">
        <f>'Mapa Final'!F10</f>
        <v xml:space="preserve">Demora en la comunicación de las actividades del proceso. </v>
      </c>
      <c r="G10" s="531" t="str">
        <f>'Mapa Final'!G10</f>
        <v>Fallas Tecnológicas</v>
      </c>
      <c r="H10" s="493" t="str">
        <f>'Mapa Final'!I10</f>
        <v>Baja</v>
      </c>
      <c r="I10" s="496" t="str">
        <f>'Mapa Final'!L10</f>
        <v>Leve</v>
      </c>
      <c r="J10" s="499" t="str">
        <f>'Mapa Final'!N10</f>
        <v>Bajo</v>
      </c>
      <c r="K10" s="502" t="str">
        <f>'Mapa Final'!AA10</f>
        <v>Baja</v>
      </c>
      <c r="L10" s="502" t="str">
        <f>'Mapa Final'!AE10</f>
        <v>Leve</v>
      </c>
      <c r="M10" s="517" t="str">
        <f>'Mapa Final'!AG10</f>
        <v>Bajo</v>
      </c>
      <c r="N10" s="502" t="str">
        <f>'Mapa Final'!AH10</f>
        <v>Aceptar</v>
      </c>
      <c r="O10" s="508"/>
      <c r="P10" s="508"/>
      <c r="Q10" s="511" t="s">
        <v>8</v>
      </c>
      <c r="R10" s="550">
        <v>45200</v>
      </c>
      <c r="S10" s="550">
        <v>45291</v>
      </c>
      <c r="T10" s="514"/>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54" customFormat="1" ht="13.5" customHeight="1" x14ac:dyDescent="0.2">
      <c r="A11" s="521"/>
      <c r="B11" s="361"/>
      <c r="C11" s="529"/>
      <c r="D11" s="529"/>
      <c r="E11" s="532"/>
      <c r="F11" s="532"/>
      <c r="G11" s="532"/>
      <c r="H11" s="494"/>
      <c r="I11" s="497"/>
      <c r="J11" s="500"/>
      <c r="K11" s="503"/>
      <c r="L11" s="503"/>
      <c r="M11" s="518"/>
      <c r="N11" s="503"/>
      <c r="O11" s="509"/>
      <c r="P11" s="509"/>
      <c r="Q11" s="512"/>
      <c r="R11" s="551"/>
      <c r="S11" s="551"/>
      <c r="T11" s="51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54" customFormat="1" ht="13.5" customHeight="1" x14ac:dyDescent="0.2">
      <c r="A12" s="521"/>
      <c r="B12" s="361"/>
      <c r="C12" s="529"/>
      <c r="D12" s="529"/>
      <c r="E12" s="532"/>
      <c r="F12" s="532"/>
      <c r="G12" s="532"/>
      <c r="H12" s="494"/>
      <c r="I12" s="497"/>
      <c r="J12" s="500"/>
      <c r="K12" s="503"/>
      <c r="L12" s="503"/>
      <c r="M12" s="518"/>
      <c r="N12" s="503"/>
      <c r="O12" s="509"/>
      <c r="P12" s="509"/>
      <c r="Q12" s="512"/>
      <c r="R12" s="551"/>
      <c r="S12" s="551"/>
      <c r="T12" s="51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54" customFormat="1" ht="13.5" customHeight="1" x14ac:dyDescent="0.2">
      <c r="A13" s="521"/>
      <c r="B13" s="361"/>
      <c r="C13" s="529"/>
      <c r="D13" s="529"/>
      <c r="E13" s="532"/>
      <c r="F13" s="532"/>
      <c r="G13" s="532"/>
      <c r="H13" s="494"/>
      <c r="I13" s="497"/>
      <c r="J13" s="500"/>
      <c r="K13" s="503"/>
      <c r="L13" s="503"/>
      <c r="M13" s="518"/>
      <c r="N13" s="503"/>
      <c r="O13" s="509"/>
      <c r="P13" s="509"/>
      <c r="Q13" s="512"/>
      <c r="R13" s="551"/>
      <c r="S13" s="551"/>
      <c r="T13" s="51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54" customFormat="1" ht="238.5" customHeight="1" x14ac:dyDescent="0.2">
      <c r="A14" s="522"/>
      <c r="B14" s="527"/>
      <c r="C14" s="530"/>
      <c r="D14" s="530"/>
      <c r="E14" s="533"/>
      <c r="F14" s="533"/>
      <c r="G14" s="533"/>
      <c r="H14" s="495"/>
      <c r="I14" s="498"/>
      <c r="J14" s="501"/>
      <c r="K14" s="504"/>
      <c r="L14" s="504"/>
      <c r="M14" s="519"/>
      <c r="N14" s="504"/>
      <c r="O14" s="510"/>
      <c r="P14" s="510"/>
      <c r="Q14" s="513"/>
      <c r="R14" s="552"/>
      <c r="S14" s="552"/>
      <c r="T14" s="516"/>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54" customFormat="1" ht="15" customHeight="1" x14ac:dyDescent="0.2">
      <c r="A15" s="520">
        <f>'Mapa Final'!A14</f>
        <v>2</v>
      </c>
      <c r="B15" s="526" t="str">
        <f>'Mapa Final'!B14</f>
        <v>INCUMPLIMIENTO</v>
      </c>
      <c r="C15" s="528" t="str">
        <f>'Mapa Final'!C14</f>
        <v>Incumplimiento de las metas establecidas</v>
      </c>
      <c r="D15" s="528" t="str">
        <f>'Mapa Final'!D14</f>
        <v>1. Falta de asistencia por parte de los servidores judiciales a los eventos de formación. 2. Demora en el envío de las convocatorias, a nivel seccional</v>
      </c>
      <c r="E15" s="531" t="str">
        <f>'Mapa Final'!E14</f>
        <v>Difundir y divulgar la información académica extemporaneamente</v>
      </c>
      <c r="F15" s="531" t="str">
        <f>'Mapa Final'!F14</f>
        <v>Incumplimiento de las metas propuestas en el Plan de Formación de la Seccional</v>
      </c>
      <c r="G15" s="531" t="str">
        <f>'Mapa Final'!G14</f>
        <v>Ejecución y Administración de Procesos</v>
      </c>
      <c r="H15" s="493" t="str">
        <f>'Mapa Final'!I14</f>
        <v>Baja</v>
      </c>
      <c r="I15" s="496" t="str">
        <f>'Mapa Final'!L14</f>
        <v>Leve</v>
      </c>
      <c r="J15" s="499" t="str">
        <f>'Mapa Final'!N14</f>
        <v>Bajo</v>
      </c>
      <c r="K15" s="502" t="str">
        <f>'Mapa Final'!AA14</f>
        <v>Baja</v>
      </c>
      <c r="L15" s="502" t="str">
        <f>'Mapa Final'!AE14</f>
        <v>Leve</v>
      </c>
      <c r="M15" s="517" t="str">
        <f>'Mapa Final'!AG14</f>
        <v>Bajo</v>
      </c>
      <c r="N15" s="502" t="str">
        <f>'Mapa Final'!AH14</f>
        <v>Aceptar</v>
      </c>
      <c r="O15" s="508"/>
      <c r="P15" s="508"/>
      <c r="Q15" s="511" t="s">
        <v>8</v>
      </c>
      <c r="R15" s="550">
        <v>45200</v>
      </c>
      <c r="S15" s="550">
        <v>45291</v>
      </c>
      <c r="T15" s="514"/>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54" customFormat="1" ht="13.5" customHeight="1" x14ac:dyDescent="0.2">
      <c r="A16" s="521"/>
      <c r="B16" s="361"/>
      <c r="C16" s="529"/>
      <c r="D16" s="529"/>
      <c r="E16" s="532"/>
      <c r="F16" s="532"/>
      <c r="G16" s="532"/>
      <c r="H16" s="494"/>
      <c r="I16" s="497"/>
      <c r="J16" s="500"/>
      <c r="K16" s="503"/>
      <c r="L16" s="503"/>
      <c r="M16" s="518"/>
      <c r="N16" s="503"/>
      <c r="O16" s="509"/>
      <c r="P16" s="509"/>
      <c r="Q16" s="512"/>
      <c r="R16" s="551"/>
      <c r="S16" s="551"/>
      <c r="T16" s="51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54" customFormat="1" ht="13.5" customHeight="1" x14ac:dyDescent="0.2">
      <c r="A17" s="521"/>
      <c r="B17" s="361"/>
      <c r="C17" s="529"/>
      <c r="D17" s="529"/>
      <c r="E17" s="532"/>
      <c r="F17" s="532"/>
      <c r="G17" s="532"/>
      <c r="H17" s="494"/>
      <c r="I17" s="497"/>
      <c r="J17" s="500"/>
      <c r="K17" s="503"/>
      <c r="L17" s="503"/>
      <c r="M17" s="518"/>
      <c r="N17" s="503"/>
      <c r="O17" s="509"/>
      <c r="P17" s="509"/>
      <c r="Q17" s="512"/>
      <c r="R17" s="551"/>
      <c r="S17" s="551"/>
      <c r="T17" s="51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54" customFormat="1" ht="13.5" customHeight="1" x14ac:dyDescent="0.2">
      <c r="A18" s="521"/>
      <c r="B18" s="361"/>
      <c r="C18" s="529"/>
      <c r="D18" s="529"/>
      <c r="E18" s="532"/>
      <c r="F18" s="532"/>
      <c r="G18" s="532"/>
      <c r="H18" s="494"/>
      <c r="I18" s="497"/>
      <c r="J18" s="500"/>
      <c r="K18" s="503"/>
      <c r="L18" s="503"/>
      <c r="M18" s="518"/>
      <c r="N18" s="503"/>
      <c r="O18" s="509"/>
      <c r="P18" s="509"/>
      <c r="Q18" s="512"/>
      <c r="R18" s="551"/>
      <c r="S18" s="551"/>
      <c r="T18" s="51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54" customFormat="1" ht="255.75" customHeight="1" x14ac:dyDescent="0.2">
      <c r="A19" s="522"/>
      <c r="B19" s="527"/>
      <c r="C19" s="530"/>
      <c r="D19" s="530"/>
      <c r="E19" s="533"/>
      <c r="F19" s="533"/>
      <c r="G19" s="533"/>
      <c r="H19" s="495"/>
      <c r="I19" s="498"/>
      <c r="J19" s="501"/>
      <c r="K19" s="504"/>
      <c r="L19" s="504"/>
      <c r="M19" s="519"/>
      <c r="N19" s="504"/>
      <c r="O19" s="510"/>
      <c r="P19" s="510"/>
      <c r="Q19" s="513"/>
      <c r="R19" s="552"/>
      <c r="S19" s="552"/>
      <c r="T19" s="516"/>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20">
        <f>'Mapa Final'!A15</f>
        <v>3</v>
      </c>
      <c r="B20" s="526" t="str">
        <f>'Mapa Final'!B15</f>
        <v>CESE DE ACTIVIDADES</v>
      </c>
      <c r="C20" s="528" t="str">
        <f>'Mapa Final'!C15</f>
        <v>Afectación en la Prestación del Servicio de Justicia</v>
      </c>
      <c r="D20" s="528" t="str">
        <f>'Mapa Final'!D15</f>
        <v>No poder convocar a los Funcionarios y Empleados a las capacitaciones, debido al cese de actividades.</v>
      </c>
      <c r="E20" s="531" t="str">
        <f>'Mapa Final'!E15</f>
        <v>Cese de actividades promovido por ASONAL</v>
      </c>
      <c r="F20" s="531" t="str">
        <f>'Mapa Final'!F15</f>
        <v>Suspensión de las actividades del Plan Anual de Formación</v>
      </c>
      <c r="G20" s="531" t="str">
        <f>'Mapa Final'!G15</f>
        <v>Ejecución y Administración de Procesos</v>
      </c>
      <c r="H20" s="493" t="str">
        <f>'Mapa Final'!I15</f>
        <v>Media</v>
      </c>
      <c r="I20" s="496" t="str">
        <f>'Mapa Final'!L15</f>
        <v>Leve</v>
      </c>
      <c r="J20" s="499" t="str">
        <f>'Mapa Final'!N15</f>
        <v>Moderado</v>
      </c>
      <c r="K20" s="502" t="str">
        <f>'Mapa Final'!AA15</f>
        <v>Baja</v>
      </c>
      <c r="L20" s="502" t="str">
        <f>'Mapa Final'!AE15</f>
        <v>Leve</v>
      </c>
      <c r="M20" s="517" t="str">
        <f>'Mapa Final'!AG15</f>
        <v>Bajo</v>
      </c>
      <c r="N20" s="502" t="str">
        <f>'Mapa Final'!AH15</f>
        <v>Aceptar</v>
      </c>
      <c r="O20" s="508"/>
      <c r="P20" s="508"/>
      <c r="Q20" s="511" t="s">
        <v>8</v>
      </c>
      <c r="R20" s="550">
        <v>45200</v>
      </c>
      <c r="S20" s="550">
        <v>45291</v>
      </c>
      <c r="T20" s="514"/>
      <c r="U20" s="35"/>
      <c r="V20" s="35"/>
    </row>
    <row r="21" spans="1:176" ht="14.45" customHeight="1" x14ac:dyDescent="0.25">
      <c r="A21" s="521"/>
      <c r="B21" s="361"/>
      <c r="C21" s="529"/>
      <c r="D21" s="529"/>
      <c r="E21" s="532"/>
      <c r="F21" s="532"/>
      <c r="G21" s="532"/>
      <c r="H21" s="494"/>
      <c r="I21" s="497"/>
      <c r="J21" s="500"/>
      <c r="K21" s="503"/>
      <c r="L21" s="503"/>
      <c r="M21" s="518"/>
      <c r="N21" s="503"/>
      <c r="O21" s="509"/>
      <c r="P21" s="509"/>
      <c r="Q21" s="512"/>
      <c r="R21" s="551"/>
      <c r="S21" s="551"/>
      <c r="T21" s="515"/>
      <c r="U21" s="35"/>
      <c r="V21" s="35"/>
    </row>
    <row r="22" spans="1:176" ht="14.45" customHeight="1" x14ac:dyDescent="0.25">
      <c r="A22" s="521"/>
      <c r="B22" s="361"/>
      <c r="C22" s="529"/>
      <c r="D22" s="529"/>
      <c r="E22" s="532"/>
      <c r="F22" s="532"/>
      <c r="G22" s="532"/>
      <c r="H22" s="494"/>
      <c r="I22" s="497"/>
      <c r="J22" s="500"/>
      <c r="K22" s="503"/>
      <c r="L22" s="503"/>
      <c r="M22" s="518"/>
      <c r="N22" s="503"/>
      <c r="O22" s="509"/>
      <c r="P22" s="509"/>
      <c r="Q22" s="512"/>
      <c r="R22" s="551"/>
      <c r="S22" s="551"/>
      <c r="T22" s="515"/>
      <c r="U22" s="35"/>
      <c r="V22" s="35"/>
    </row>
    <row r="23" spans="1:176" ht="14.45" customHeight="1" x14ac:dyDescent="0.25">
      <c r="A23" s="521"/>
      <c r="B23" s="361"/>
      <c r="C23" s="529"/>
      <c r="D23" s="529"/>
      <c r="E23" s="532"/>
      <c r="F23" s="532"/>
      <c r="G23" s="532"/>
      <c r="H23" s="494"/>
      <c r="I23" s="497"/>
      <c r="J23" s="500"/>
      <c r="K23" s="503"/>
      <c r="L23" s="503"/>
      <c r="M23" s="518"/>
      <c r="N23" s="503"/>
      <c r="O23" s="509"/>
      <c r="P23" s="509"/>
      <c r="Q23" s="512"/>
      <c r="R23" s="551"/>
      <c r="S23" s="551"/>
      <c r="T23" s="515"/>
      <c r="U23" s="35"/>
      <c r="V23" s="35"/>
    </row>
    <row r="24" spans="1:176" ht="307.5" customHeight="1" x14ac:dyDescent="0.25">
      <c r="A24" s="522"/>
      <c r="B24" s="527"/>
      <c r="C24" s="530"/>
      <c r="D24" s="530"/>
      <c r="E24" s="533"/>
      <c r="F24" s="533"/>
      <c r="G24" s="533"/>
      <c r="H24" s="495"/>
      <c r="I24" s="498"/>
      <c r="J24" s="501"/>
      <c r="K24" s="504"/>
      <c r="L24" s="504"/>
      <c r="M24" s="519"/>
      <c r="N24" s="504"/>
      <c r="O24" s="510"/>
      <c r="P24" s="510"/>
      <c r="Q24" s="513"/>
      <c r="R24" s="552"/>
      <c r="S24" s="552"/>
      <c r="T24" s="516"/>
      <c r="U24" s="35"/>
      <c r="V24" s="35"/>
    </row>
    <row r="25" spans="1:176" ht="146.25" customHeight="1" x14ac:dyDescent="0.25">
      <c r="A25" s="186">
        <v>4</v>
      </c>
      <c r="B25" s="180" t="s">
        <v>611</v>
      </c>
      <c r="C25" s="125" t="s">
        <v>320</v>
      </c>
      <c r="D25" s="182" t="s">
        <v>612</v>
      </c>
      <c r="E25" s="125" t="s">
        <v>328</v>
      </c>
      <c r="F25" s="125" t="s">
        <v>613</v>
      </c>
      <c r="G25" s="125" t="s">
        <v>316</v>
      </c>
      <c r="H25" s="187" t="str">
        <f>'Mapa Final'!I16</f>
        <v>Media</v>
      </c>
      <c r="I25" s="187" t="str">
        <f>'Mapa Final'!L16</f>
        <v>Moderado</v>
      </c>
      <c r="J25" s="185" t="str">
        <f>'Mapa Final'!N16</f>
        <v>Moderado</v>
      </c>
      <c r="K25" s="280" t="str">
        <f>'Mapa Final'!AA16</f>
        <v>Baja</v>
      </c>
      <c r="L25" s="280" t="str">
        <f>'Mapa Final'!AE16</f>
        <v>Moderado</v>
      </c>
      <c r="M25" s="185" t="str">
        <f>'Mapa Final'!AG16</f>
        <v>Moderado</v>
      </c>
      <c r="N25" s="270" t="str">
        <f>'Mapa Final'!AH16</f>
        <v>Aceptar</v>
      </c>
      <c r="O25" s="184"/>
      <c r="P25" s="184"/>
      <c r="Q25" s="281" t="s">
        <v>8</v>
      </c>
      <c r="R25" s="282">
        <v>45200</v>
      </c>
      <c r="S25" s="289">
        <v>45291</v>
      </c>
      <c r="T25" s="279"/>
    </row>
    <row r="26" spans="1:176" ht="14.45" customHeight="1" x14ac:dyDescent="0.25">
      <c r="A26" s="520">
        <f>'Mapa Final'!A17</f>
        <v>5</v>
      </c>
      <c r="B26" s="526" t="str">
        <f>'Mapa Final'!B17</f>
        <v>Falsificación o alteración de los actos administrativos emitidos por el Consejo Seccional de la Judicatura del Cesar</v>
      </c>
      <c r="C26" s="528" t="str">
        <f>'Mapa Final'!C17</f>
        <v>Reputacional</v>
      </c>
      <c r="D26" s="528" t="str">
        <f>'Mapa Final'!D17</f>
        <v>Creación de archivos o documentos sin emplear métodos tecnológicos para identificar al autor y sin asegurar la integridad del documento.</v>
      </c>
      <c r="E26" s="531" t="str">
        <f>'Mapa Final'!E17</f>
        <v xml:space="preserve">Carencia de transparencia, etica y valores . </v>
      </c>
      <c r="F26" s="531" t="str">
        <f>'Mapa Final'!F17</f>
        <v>Modificación y/o alteración fraudulenta del contendio de los actos administrativos emitidos por el Consejo Seccional de la Judicatura del Cesar</v>
      </c>
      <c r="G26" s="531" t="str">
        <f>'Mapa Final'!G17</f>
        <v>Fraude Interno</v>
      </c>
      <c r="H26" s="493" t="str">
        <f>'Mapa Final'!I17</f>
        <v>Muy Alta</v>
      </c>
      <c r="I26" s="493" t="str">
        <f>'Mapa Final'!L17</f>
        <v>Mayor</v>
      </c>
      <c r="J26" s="517" t="str">
        <f>'Mapa Final'!N17</f>
        <v xml:space="preserve">Alto </v>
      </c>
      <c r="K26" s="523" t="str">
        <f>'Mapa Final'!AA17</f>
        <v>Media</v>
      </c>
      <c r="L26" s="523" t="str">
        <f>'Mapa Final'!AE17</f>
        <v>Mayor</v>
      </c>
      <c r="M26" s="517" t="str">
        <f>'Mapa Final'!AG17</f>
        <v xml:space="preserve">Alto </v>
      </c>
      <c r="N26" s="502" t="str">
        <f>'Mapa Final'!AH17</f>
        <v>Reducir(mitigar)</v>
      </c>
      <c r="O26" s="508"/>
      <c r="P26" s="508"/>
      <c r="Q26" s="511" t="s">
        <v>8</v>
      </c>
      <c r="R26" s="550">
        <v>45200</v>
      </c>
      <c r="S26" s="550">
        <v>45291</v>
      </c>
      <c r="T26" s="514"/>
    </row>
    <row r="27" spans="1:176" ht="14.45" customHeight="1" x14ac:dyDescent="0.25">
      <c r="A27" s="521"/>
      <c r="B27" s="361"/>
      <c r="C27" s="529"/>
      <c r="D27" s="529"/>
      <c r="E27" s="532"/>
      <c r="F27" s="532"/>
      <c r="G27" s="532"/>
      <c r="H27" s="494"/>
      <c r="I27" s="494"/>
      <c r="J27" s="518"/>
      <c r="K27" s="524"/>
      <c r="L27" s="524"/>
      <c r="M27" s="518"/>
      <c r="N27" s="503"/>
      <c r="O27" s="509"/>
      <c r="P27" s="509"/>
      <c r="Q27" s="512"/>
      <c r="R27" s="551"/>
      <c r="S27" s="551"/>
      <c r="T27" s="515"/>
    </row>
    <row r="28" spans="1:176" ht="14.45" customHeight="1" x14ac:dyDescent="0.25">
      <c r="A28" s="521"/>
      <c r="B28" s="361"/>
      <c r="C28" s="529"/>
      <c r="D28" s="529"/>
      <c r="E28" s="532"/>
      <c r="F28" s="532"/>
      <c r="G28" s="532"/>
      <c r="H28" s="494"/>
      <c r="I28" s="494"/>
      <c r="J28" s="518"/>
      <c r="K28" s="524"/>
      <c r="L28" s="524"/>
      <c r="M28" s="518"/>
      <c r="N28" s="503"/>
      <c r="O28" s="509"/>
      <c r="P28" s="509"/>
      <c r="Q28" s="512"/>
      <c r="R28" s="551"/>
      <c r="S28" s="551"/>
      <c r="T28" s="515"/>
    </row>
    <row r="29" spans="1:176" ht="277.5" customHeight="1" x14ac:dyDescent="0.25">
      <c r="A29" s="521"/>
      <c r="B29" s="361"/>
      <c r="C29" s="529"/>
      <c r="D29" s="529"/>
      <c r="E29" s="532"/>
      <c r="F29" s="532"/>
      <c r="G29" s="532"/>
      <c r="H29" s="494"/>
      <c r="I29" s="494"/>
      <c r="J29" s="518"/>
      <c r="K29" s="524"/>
      <c r="L29" s="524"/>
      <c r="M29" s="518"/>
      <c r="N29" s="503"/>
      <c r="O29" s="509"/>
      <c r="P29" s="509"/>
      <c r="Q29" s="512"/>
      <c r="R29" s="551"/>
      <c r="S29" s="551"/>
      <c r="T29" s="515"/>
    </row>
    <row r="30" spans="1:176" ht="14.45" customHeight="1" x14ac:dyDescent="0.25">
      <c r="A30" s="522"/>
      <c r="B30" s="527"/>
      <c r="C30" s="530"/>
      <c r="D30" s="530"/>
      <c r="E30" s="533"/>
      <c r="F30" s="533"/>
      <c r="G30" s="533"/>
      <c r="H30" s="495"/>
      <c r="I30" s="495"/>
      <c r="J30" s="519"/>
      <c r="K30" s="525"/>
      <c r="L30" s="525"/>
      <c r="M30" s="519"/>
      <c r="N30" s="504"/>
      <c r="O30" s="510"/>
      <c r="P30" s="510"/>
      <c r="Q30" s="513"/>
      <c r="R30" s="552"/>
      <c r="S30" s="552"/>
      <c r="T30" s="516"/>
    </row>
    <row r="31" spans="1:176" ht="14.45" customHeight="1" x14ac:dyDescent="0.25">
      <c r="A31" s="520">
        <f>'Mapa Final'!A22</f>
        <v>6</v>
      </c>
      <c r="B31" s="520" t="str">
        <f>'Mapa Final'!B22</f>
        <v>Corrupción</v>
      </c>
      <c r="C31" s="520" t="str">
        <f>'Mapa Final'!C22</f>
        <v>Reputacional(Corrupción)</v>
      </c>
      <c r="D31" s="520" t="str">
        <f>'Mapa Final'!D22</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31" s="520" t="str">
        <f>'Mapa Final'!E22</f>
        <v xml:space="preserve">Carencia de transparencia, etica y valores . </v>
      </c>
      <c r="F31" s="520" t="str">
        <f>'Mapa Final'!F22</f>
        <v xml:space="preserve">Posibilidad de actos indebidos de  los servidores judiciales debido a  la carencia en transparencia, etica y valores </v>
      </c>
      <c r="G31" s="520" t="str">
        <f>'Mapa Final'!G22</f>
        <v>Fraude Interno</v>
      </c>
      <c r="H31" s="493" t="str">
        <f>'Mapa Final'!I22</f>
        <v>Muy Alta</v>
      </c>
      <c r="I31" s="496" t="str">
        <f>'Mapa Final'!L22</f>
        <v>Mayor</v>
      </c>
      <c r="J31" s="499" t="str">
        <f>'Mapa Final'!N22</f>
        <v xml:space="preserve">Alto </v>
      </c>
      <c r="K31" s="502" t="str">
        <f>'Mapa Final'!AA22</f>
        <v>Media</v>
      </c>
      <c r="L31" s="502" t="str">
        <f>'Mapa Final'!AE22</f>
        <v>Mayor</v>
      </c>
      <c r="M31" s="517" t="str">
        <f>'Mapa Final'!AG22</f>
        <v xml:space="preserve">Alto </v>
      </c>
      <c r="N31" s="502" t="str">
        <f>'Mapa Final'!AH22</f>
        <v>Reducir(mitigar)</v>
      </c>
      <c r="O31" s="508"/>
      <c r="P31" s="508"/>
      <c r="Q31" s="553" t="s">
        <v>8</v>
      </c>
      <c r="R31" s="550">
        <v>45200</v>
      </c>
      <c r="S31" s="550">
        <v>45291</v>
      </c>
      <c r="T31" s="514"/>
    </row>
    <row r="32" spans="1:176" ht="14.45" customHeight="1" x14ac:dyDescent="0.25">
      <c r="A32" s="521"/>
      <c r="B32" s="521"/>
      <c r="C32" s="521"/>
      <c r="D32" s="521"/>
      <c r="E32" s="521"/>
      <c r="F32" s="521"/>
      <c r="G32" s="521"/>
      <c r="H32" s="494"/>
      <c r="I32" s="497"/>
      <c r="J32" s="500"/>
      <c r="K32" s="503"/>
      <c r="L32" s="503"/>
      <c r="M32" s="518"/>
      <c r="N32" s="503"/>
      <c r="O32" s="509"/>
      <c r="P32" s="509"/>
      <c r="Q32" s="554"/>
      <c r="R32" s="551"/>
      <c r="S32" s="551"/>
      <c r="T32" s="515"/>
    </row>
    <row r="33" spans="1:20" ht="14.45" customHeight="1" x14ac:dyDescent="0.25">
      <c r="A33" s="521"/>
      <c r="B33" s="521"/>
      <c r="C33" s="521"/>
      <c r="D33" s="521"/>
      <c r="E33" s="521"/>
      <c r="F33" s="521"/>
      <c r="G33" s="521"/>
      <c r="H33" s="494"/>
      <c r="I33" s="497"/>
      <c r="J33" s="500"/>
      <c r="K33" s="503"/>
      <c r="L33" s="503"/>
      <c r="M33" s="518"/>
      <c r="N33" s="503"/>
      <c r="O33" s="509"/>
      <c r="P33" s="509"/>
      <c r="Q33" s="554"/>
      <c r="R33" s="551"/>
      <c r="S33" s="551"/>
      <c r="T33" s="515"/>
    </row>
    <row r="34" spans="1:20" ht="102.75" customHeight="1" x14ac:dyDescent="0.25">
      <c r="A34" s="521"/>
      <c r="B34" s="521"/>
      <c r="C34" s="521"/>
      <c r="D34" s="521"/>
      <c r="E34" s="521"/>
      <c r="F34" s="521"/>
      <c r="G34" s="521"/>
      <c r="H34" s="494"/>
      <c r="I34" s="497"/>
      <c r="J34" s="500"/>
      <c r="K34" s="503"/>
      <c r="L34" s="503"/>
      <c r="M34" s="518"/>
      <c r="N34" s="503"/>
      <c r="O34" s="509"/>
      <c r="P34" s="509"/>
      <c r="Q34" s="554"/>
      <c r="R34" s="551"/>
      <c r="S34" s="551"/>
      <c r="T34" s="515"/>
    </row>
    <row r="35" spans="1:20" ht="14.45" customHeight="1" x14ac:dyDescent="0.25">
      <c r="A35" s="522"/>
      <c r="B35" s="522"/>
      <c r="C35" s="522"/>
      <c r="D35" s="522"/>
      <c r="E35" s="522"/>
      <c r="F35" s="522"/>
      <c r="G35" s="522"/>
      <c r="H35" s="495"/>
      <c r="I35" s="498"/>
      <c r="J35" s="501"/>
      <c r="K35" s="504"/>
      <c r="L35" s="504"/>
      <c r="M35" s="519"/>
      <c r="N35" s="504"/>
      <c r="O35" s="510"/>
      <c r="P35" s="510"/>
      <c r="Q35" s="555"/>
      <c r="R35" s="552"/>
      <c r="S35" s="552"/>
      <c r="T35" s="516"/>
    </row>
    <row r="36" spans="1:20" ht="14.45" customHeight="1" x14ac:dyDescent="0.25">
      <c r="A36" s="520">
        <f>'Mapa Final'!A27</f>
        <v>7</v>
      </c>
      <c r="B36" s="520" t="str">
        <f>'Mapa Final'!B27</f>
        <v>Interrupción o demora en el Servicio Público de Administrar  Justicia.</v>
      </c>
      <c r="C36" s="520" t="str">
        <f>'Mapa Final'!C27</f>
        <v>Afectación en la Prestación del Servicio de Justicia</v>
      </c>
      <c r="D36" s="520" t="str">
        <f>'Mapa Final'!D27</f>
        <v>1. Paros que afecten la prestación del servicio.  
2. Huelgas, protestas ciudadana
3. Disturbios o hechos violentos
4.Pandemia
5.Emergencias Ambientales</v>
      </c>
      <c r="E36" s="520" t="str">
        <f>'Mapa Final'!E27</f>
        <v>Suceso de fuerza mayor que imposibilitan la gestión judicial</v>
      </c>
      <c r="F36" s="520" t="str">
        <f>'Mapa Final'!F27</f>
        <v>Posibilidad de  afectación en la Prestación del Servicio de Justicia debido a un suceso de fuerza mayor que imposibilita la gestión judicial</v>
      </c>
      <c r="G36" s="520" t="str">
        <f>'Mapa Final'!G27</f>
        <v>Usuarios, productos y prácticas organizacionales</v>
      </c>
      <c r="H36" s="493" t="str">
        <f>'Mapa Final'!I27</f>
        <v>Muy Alta</v>
      </c>
      <c r="I36" s="496" t="str">
        <f>'Mapa Final'!L27</f>
        <v>Moderado</v>
      </c>
      <c r="J36" s="499" t="str">
        <f>'Mapa Final'!N27</f>
        <v xml:space="preserve">Alto </v>
      </c>
      <c r="K36" s="502" t="str">
        <f>'Mapa Final'!AA27</f>
        <v>Media</v>
      </c>
      <c r="L36" s="502" t="str">
        <f>'Mapa Final'!AE27</f>
        <v>Moderado</v>
      </c>
      <c r="M36" s="517" t="str">
        <f>'Mapa Final'!AG27</f>
        <v>Moderado</v>
      </c>
      <c r="N36" s="502" t="str">
        <f>'Mapa Final'!AH27</f>
        <v>Aceptar</v>
      </c>
      <c r="O36" s="508"/>
      <c r="P36" s="508"/>
      <c r="Q36" s="511" t="s">
        <v>8</v>
      </c>
      <c r="R36" s="550">
        <v>45200</v>
      </c>
      <c r="S36" s="550">
        <v>45291</v>
      </c>
      <c r="T36" s="514"/>
    </row>
    <row r="37" spans="1:20" ht="14.45" customHeight="1" x14ac:dyDescent="0.25">
      <c r="A37" s="521"/>
      <c r="B37" s="521"/>
      <c r="C37" s="521"/>
      <c r="D37" s="521"/>
      <c r="E37" s="521"/>
      <c r="F37" s="521"/>
      <c r="G37" s="521"/>
      <c r="H37" s="494"/>
      <c r="I37" s="497"/>
      <c r="J37" s="500"/>
      <c r="K37" s="503"/>
      <c r="L37" s="503"/>
      <c r="M37" s="518"/>
      <c r="N37" s="503"/>
      <c r="O37" s="509"/>
      <c r="P37" s="509"/>
      <c r="Q37" s="512"/>
      <c r="R37" s="551"/>
      <c r="S37" s="551"/>
      <c r="T37" s="515"/>
    </row>
    <row r="38" spans="1:20" ht="14.45" customHeight="1" x14ac:dyDescent="0.25">
      <c r="A38" s="521"/>
      <c r="B38" s="521"/>
      <c r="C38" s="521"/>
      <c r="D38" s="521"/>
      <c r="E38" s="521"/>
      <c r="F38" s="521"/>
      <c r="G38" s="521"/>
      <c r="H38" s="494"/>
      <c r="I38" s="497"/>
      <c r="J38" s="500"/>
      <c r="K38" s="503"/>
      <c r="L38" s="503"/>
      <c r="M38" s="518"/>
      <c r="N38" s="503"/>
      <c r="O38" s="509"/>
      <c r="P38" s="509"/>
      <c r="Q38" s="512"/>
      <c r="R38" s="551"/>
      <c r="S38" s="551"/>
      <c r="T38" s="515"/>
    </row>
    <row r="39" spans="1:20" ht="278.25" customHeight="1" x14ac:dyDescent="0.25">
      <c r="A39" s="521"/>
      <c r="B39" s="521"/>
      <c r="C39" s="521"/>
      <c r="D39" s="521"/>
      <c r="E39" s="521"/>
      <c r="F39" s="521"/>
      <c r="G39" s="521"/>
      <c r="H39" s="494"/>
      <c r="I39" s="497"/>
      <c r="J39" s="500"/>
      <c r="K39" s="503"/>
      <c r="L39" s="503"/>
      <c r="M39" s="518"/>
      <c r="N39" s="503"/>
      <c r="O39" s="509"/>
      <c r="P39" s="509"/>
      <c r="Q39" s="512"/>
      <c r="R39" s="551"/>
      <c r="S39" s="551"/>
      <c r="T39" s="515"/>
    </row>
    <row r="40" spans="1:20" ht="14.45" customHeight="1" x14ac:dyDescent="0.25">
      <c r="A40" s="522"/>
      <c r="B40" s="522"/>
      <c r="C40" s="522"/>
      <c r="D40" s="522"/>
      <c r="E40" s="522"/>
      <c r="F40" s="522"/>
      <c r="G40" s="522"/>
      <c r="H40" s="495"/>
      <c r="I40" s="498"/>
      <c r="J40" s="501"/>
      <c r="K40" s="504"/>
      <c r="L40" s="504"/>
      <c r="M40" s="519"/>
      <c r="N40" s="504"/>
      <c r="O40" s="510"/>
      <c r="P40" s="510"/>
      <c r="Q40" s="513"/>
      <c r="R40" s="552"/>
      <c r="S40" s="552"/>
      <c r="T40" s="516"/>
    </row>
    <row r="41" spans="1:20" ht="14.45" customHeight="1" x14ac:dyDescent="0.25">
      <c r="A41" s="520">
        <f>'Mapa Final'!A32</f>
        <v>8</v>
      </c>
      <c r="B41" s="520" t="str">
        <f>'Mapa Final'!B32</f>
        <v>Inaplicabilidad de la normavidad ambiental vigente</v>
      </c>
      <c r="C41" s="520" t="str">
        <f>'Mapa Final'!C32</f>
        <v xml:space="preserve"> Afectación Ambiental</v>
      </c>
      <c r="D41" s="520" t="str">
        <f>'Mapa Final'!D32</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41" s="520" t="str">
        <f>'Mapa Final'!E32</f>
        <v>Desconocimiento de los lineamientos ambientales y normatividad  ambiental vigente</v>
      </c>
      <c r="F41" s="520" t="str">
        <f>'Mapa Final'!F32</f>
        <v>Posibilidad de afectación ambiental debido al desconocimiento de las lineamientos ambientales y normatividad ambiental vigente</v>
      </c>
      <c r="G41" s="520" t="str">
        <f>'Mapa Final'!G32</f>
        <v>Eventos Ambientales Internos</v>
      </c>
      <c r="H41" s="493" t="str">
        <f>'Mapa Final'!I32</f>
        <v>Media</v>
      </c>
      <c r="I41" s="496" t="str">
        <f>'Mapa Final'!L32</f>
        <v>Moderado</v>
      </c>
      <c r="J41" s="499" t="str">
        <f>'Mapa Final'!N32</f>
        <v>Moderado</v>
      </c>
      <c r="K41" s="502" t="str">
        <f>'Mapa Final'!AA32</f>
        <v>Baja</v>
      </c>
      <c r="L41" s="502" t="str">
        <f>'Mapa Final'!AE32</f>
        <v>Moderado</v>
      </c>
      <c r="M41" s="517" t="str">
        <f>'Mapa Final'!AG32</f>
        <v>Moderado</v>
      </c>
      <c r="N41" s="502" t="str">
        <f>'Mapa Final'!AH32</f>
        <v>Aceptar</v>
      </c>
      <c r="O41" s="508"/>
      <c r="P41" s="508"/>
      <c r="Q41" s="556" t="s">
        <v>8</v>
      </c>
      <c r="R41" s="550">
        <v>45200</v>
      </c>
      <c r="S41" s="550">
        <v>45291</v>
      </c>
      <c r="T41" s="514"/>
    </row>
    <row r="42" spans="1:20" ht="14.45" customHeight="1" x14ac:dyDescent="0.25">
      <c r="A42" s="521"/>
      <c r="B42" s="521"/>
      <c r="C42" s="521"/>
      <c r="D42" s="521"/>
      <c r="E42" s="521"/>
      <c r="F42" s="521"/>
      <c r="G42" s="521"/>
      <c r="H42" s="494"/>
      <c r="I42" s="497"/>
      <c r="J42" s="500"/>
      <c r="K42" s="503"/>
      <c r="L42" s="503"/>
      <c r="M42" s="518"/>
      <c r="N42" s="503"/>
      <c r="O42" s="509"/>
      <c r="P42" s="509"/>
      <c r="Q42" s="512"/>
      <c r="R42" s="551"/>
      <c r="S42" s="551"/>
      <c r="T42" s="515"/>
    </row>
    <row r="43" spans="1:20" ht="14.45" customHeight="1" x14ac:dyDescent="0.25">
      <c r="A43" s="521"/>
      <c r="B43" s="521"/>
      <c r="C43" s="521"/>
      <c r="D43" s="521"/>
      <c r="E43" s="521"/>
      <c r="F43" s="521"/>
      <c r="G43" s="521"/>
      <c r="H43" s="494"/>
      <c r="I43" s="497"/>
      <c r="J43" s="500"/>
      <c r="K43" s="503"/>
      <c r="L43" s="503"/>
      <c r="M43" s="518"/>
      <c r="N43" s="503"/>
      <c r="O43" s="509"/>
      <c r="P43" s="509"/>
      <c r="Q43" s="512"/>
      <c r="R43" s="551"/>
      <c r="S43" s="551"/>
      <c r="T43" s="515"/>
    </row>
    <row r="44" spans="1:20" x14ac:dyDescent="0.25">
      <c r="A44" s="521"/>
      <c r="B44" s="521"/>
      <c r="C44" s="521"/>
      <c r="D44" s="521"/>
      <c r="E44" s="521"/>
      <c r="F44" s="521"/>
      <c r="G44" s="521"/>
      <c r="H44" s="494"/>
      <c r="I44" s="497"/>
      <c r="J44" s="500"/>
      <c r="K44" s="503"/>
      <c r="L44" s="503"/>
      <c r="M44" s="518"/>
      <c r="N44" s="503"/>
      <c r="O44" s="509"/>
      <c r="P44" s="509"/>
      <c r="Q44" s="512"/>
      <c r="R44" s="551"/>
      <c r="S44" s="551"/>
      <c r="T44" s="515"/>
    </row>
    <row r="45" spans="1:20" ht="14.45" customHeight="1" x14ac:dyDescent="0.25">
      <c r="A45" s="522"/>
      <c r="B45" s="522"/>
      <c r="C45" s="522"/>
      <c r="D45" s="522"/>
      <c r="E45" s="522"/>
      <c r="F45" s="522"/>
      <c r="G45" s="522"/>
      <c r="H45" s="495"/>
      <c r="I45" s="498"/>
      <c r="J45" s="501"/>
      <c r="K45" s="504"/>
      <c r="L45" s="504"/>
      <c r="M45" s="519"/>
      <c r="N45" s="504"/>
      <c r="O45" s="510"/>
      <c r="P45" s="510"/>
      <c r="Q45" s="513"/>
      <c r="R45" s="552"/>
      <c r="S45" s="552"/>
      <c r="T45" s="516"/>
    </row>
  </sheetData>
  <mergeCells count="159">
    <mergeCell ref="N41:N45"/>
    <mergeCell ref="O41:O45"/>
    <mergeCell ref="P41:P45"/>
    <mergeCell ref="Q41:Q45"/>
    <mergeCell ref="R41:R45"/>
    <mergeCell ref="S41:S45"/>
    <mergeCell ref="T41:T45"/>
    <mergeCell ref="A41:A45"/>
    <mergeCell ref="B41:B45"/>
    <mergeCell ref="C41:C45"/>
    <mergeCell ref="D41:D45"/>
    <mergeCell ref="E41:E45"/>
    <mergeCell ref="F41:F45"/>
    <mergeCell ref="G41:G45"/>
    <mergeCell ref="H41:H45"/>
    <mergeCell ref="I41:I45"/>
    <mergeCell ref="Q31:Q35"/>
    <mergeCell ref="R31:R35"/>
    <mergeCell ref="S31:S35"/>
    <mergeCell ref="T31:T35"/>
    <mergeCell ref="A36:A40"/>
    <mergeCell ref="B36:B40"/>
    <mergeCell ref="C36:C40"/>
    <mergeCell ref="D36:D40"/>
    <mergeCell ref="E36:E40"/>
    <mergeCell ref="F36:F40"/>
    <mergeCell ref="G36:G40"/>
    <mergeCell ref="H36:H40"/>
    <mergeCell ref="I36:I40"/>
    <mergeCell ref="J36:J40"/>
    <mergeCell ref="K36:K40"/>
    <mergeCell ref="L36:L40"/>
    <mergeCell ref="M36:M40"/>
    <mergeCell ref="N36:N40"/>
    <mergeCell ref="O36:O40"/>
    <mergeCell ref="P36:P40"/>
    <mergeCell ref="Q36:Q40"/>
    <mergeCell ref="R36:R40"/>
    <mergeCell ref="S36:S40"/>
    <mergeCell ref="T36:T40"/>
    <mergeCell ref="T7:T8"/>
    <mergeCell ref="N26:N30"/>
    <mergeCell ref="O26:O30"/>
    <mergeCell ref="P26:P30"/>
    <mergeCell ref="Q26:Q30"/>
    <mergeCell ref="R26:R30"/>
    <mergeCell ref="S26:S30"/>
    <mergeCell ref="T26:T30"/>
    <mergeCell ref="A31:A35"/>
    <mergeCell ref="B31:B35"/>
    <mergeCell ref="C31:C35"/>
    <mergeCell ref="D31:D35"/>
    <mergeCell ref="E31:E35"/>
    <mergeCell ref="F31:F35"/>
    <mergeCell ref="G31:G35"/>
    <mergeCell ref="H31:H35"/>
    <mergeCell ref="I31:I35"/>
    <mergeCell ref="J31:J35"/>
    <mergeCell ref="K31:K35"/>
    <mergeCell ref="L31:L35"/>
    <mergeCell ref="M31:M35"/>
    <mergeCell ref="N31:N35"/>
    <mergeCell ref="O31:O35"/>
    <mergeCell ref="P31:P35"/>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A20:A24"/>
    <mergeCell ref="C20:C24"/>
    <mergeCell ref="D20:D24"/>
    <mergeCell ref="E20:E24"/>
    <mergeCell ref="F20:F24"/>
    <mergeCell ref="J15:J19"/>
    <mergeCell ref="K15:K19"/>
    <mergeCell ref="L15:L19"/>
    <mergeCell ref="M15:M19"/>
    <mergeCell ref="S20:S24"/>
    <mergeCell ref="T20:T24"/>
    <mergeCell ref="M20:M24"/>
    <mergeCell ref="N20:N24"/>
    <mergeCell ref="O20:O24"/>
    <mergeCell ref="P20:P24"/>
    <mergeCell ref="Q20:Q24"/>
    <mergeCell ref="R20:R24"/>
    <mergeCell ref="G20:G24"/>
    <mergeCell ref="H20:H24"/>
    <mergeCell ref="I20:I24"/>
    <mergeCell ref="J20:J24"/>
    <mergeCell ref="K20:K24"/>
    <mergeCell ref="L20:L24"/>
    <mergeCell ref="A26:A30"/>
    <mergeCell ref="B26:B30"/>
    <mergeCell ref="C26:C30"/>
    <mergeCell ref="D26:D30"/>
    <mergeCell ref="E26:E30"/>
    <mergeCell ref="F26:F30"/>
    <mergeCell ref="G26:G30"/>
    <mergeCell ref="H26:H30"/>
    <mergeCell ref="I26:I30"/>
    <mergeCell ref="J26:J30"/>
    <mergeCell ref="K26:K30"/>
    <mergeCell ref="L26:L30"/>
    <mergeCell ref="M26:M30"/>
    <mergeCell ref="J41:J45"/>
    <mergeCell ref="K41:K45"/>
    <mergeCell ref="L41:L45"/>
    <mergeCell ref="M41:M45"/>
    <mergeCell ref="B10:B14"/>
    <mergeCell ref="B15:B19"/>
    <mergeCell ref="B20:B24"/>
    <mergeCell ref="I10:I14"/>
    <mergeCell ref="J10:J14"/>
    <mergeCell ref="K10:K14"/>
    <mergeCell ref="L10:L14"/>
  </mergeCells>
  <conditionalFormatting sqref="A7:B7 H7 H46:J1048576">
    <cfRule type="containsText" dxfId="154" priority="874" operator="containsText" text="1- Bajo">
      <formula>NOT(ISERROR(SEARCH("1- Bajo",A7)))</formula>
    </cfRule>
    <cfRule type="containsText" dxfId="153" priority="872" operator="containsText" text="3- Bajo">
      <formula>NOT(ISERROR(SEARCH("3- Bajo",A7)))</formula>
    </cfRule>
    <cfRule type="containsText" dxfId="152" priority="873" operator="containsText" text="4- Bajo">
      <formula>NOT(ISERROR(SEARCH("4- Bajo",A7)))</formula>
    </cfRule>
  </conditionalFormatting>
  <conditionalFormatting sqref="A15:D15">
    <cfRule type="containsText" dxfId="151" priority="138" operator="containsText" text="1- Bajo">
      <formula>NOT(ISERROR(SEARCH("1- Bajo",A15)))</formula>
    </cfRule>
    <cfRule type="containsText" dxfId="150" priority="137" operator="containsText" text="4- Bajo">
      <formula>NOT(ISERROR(SEARCH("4- Bajo",A15)))</formula>
    </cfRule>
    <cfRule type="containsText" dxfId="149" priority="136" operator="containsText" text="3- Bajo">
      <formula>NOT(ISERROR(SEARCH("3- Bajo",A15)))</formula>
    </cfRule>
    <cfRule type="containsText" dxfId="148" priority="135" operator="containsText" text="4- Moderado">
      <formula>NOT(ISERROR(SEARCH("4- Moderado",A15)))</formula>
    </cfRule>
    <cfRule type="containsText" dxfId="147" priority="134" operator="containsText" text="6- Moderado">
      <formula>NOT(ISERROR(SEARCH("6- Moderado",A15)))</formula>
    </cfRule>
    <cfRule type="containsText" dxfId="146" priority="133" operator="containsText" text="3- Moderado">
      <formula>NOT(ISERROR(SEARCH("3- Moderado",A15)))</formula>
    </cfRule>
  </conditionalFormatting>
  <conditionalFormatting sqref="A20:G20">
    <cfRule type="containsText" dxfId="145" priority="103" operator="containsText" text="1- Bajo">
      <formula>NOT(ISERROR(SEARCH("1- Bajo",A20)))</formula>
    </cfRule>
    <cfRule type="containsText" dxfId="144" priority="102" operator="containsText" text="4- Bajo">
      <formula>NOT(ISERROR(SEARCH("4- Bajo",A20)))</formula>
    </cfRule>
    <cfRule type="containsText" dxfId="143" priority="101" operator="containsText" text="3- Bajo">
      <formula>NOT(ISERROR(SEARCH("3- Bajo",A20)))</formula>
    </cfRule>
    <cfRule type="containsText" dxfId="142" priority="100" operator="containsText" text="4- Moderado">
      <formula>NOT(ISERROR(SEARCH("4- Moderado",A20)))</formula>
    </cfRule>
    <cfRule type="containsText" dxfId="141" priority="99" operator="containsText" text="6- Moderado">
      <formula>NOT(ISERROR(SEARCH("6- Moderado",A20)))</formula>
    </cfRule>
    <cfRule type="containsText" dxfId="140" priority="98" operator="containsText" text="3- Moderado">
      <formula>NOT(ISERROR(SEARCH("3- Moderado",A20)))</formula>
    </cfRule>
  </conditionalFormatting>
  <conditionalFormatting sqref="A31:G31 A36:G36">
    <cfRule type="containsText" dxfId="139" priority="26" operator="containsText" text="6- Moderado">
      <formula>NOT(ISERROR(SEARCH("6- Moderado",A31)))</formula>
    </cfRule>
    <cfRule type="containsText" dxfId="138" priority="27" operator="containsText" text="4- Moderado">
      <formula>NOT(ISERROR(SEARCH("4- Moderado",A31)))</formula>
    </cfRule>
    <cfRule type="containsText" dxfId="137" priority="28" operator="containsText" text="3- Bajo">
      <formula>NOT(ISERROR(SEARCH("3- Bajo",A31)))</formula>
    </cfRule>
    <cfRule type="containsText" dxfId="136" priority="29" operator="containsText" text="4- Bajo">
      <formula>NOT(ISERROR(SEARCH("4- Bajo",A31)))</formula>
    </cfRule>
    <cfRule type="containsText" dxfId="135" priority="30" operator="containsText" text="1- Bajo">
      <formula>NOT(ISERROR(SEARCH("1- Bajo",A31)))</formula>
    </cfRule>
    <cfRule type="containsText" dxfId="134" priority="25" operator="containsText" text="3- Moderado">
      <formula>NOT(ISERROR(SEARCH("3- Moderado",A31)))</formula>
    </cfRule>
  </conditionalFormatting>
  <conditionalFormatting sqref="A10:I10 E15:I15">
    <cfRule type="containsText" dxfId="133" priority="181" operator="containsText" text="4- Bajo">
      <formula>NOT(ISERROR(SEARCH("4- Bajo",A10)))</formula>
    </cfRule>
    <cfRule type="containsText" dxfId="132" priority="178" operator="containsText" text="6- Moderado">
      <formula>NOT(ISERROR(SEARCH("6- Moderado",A10)))</formula>
    </cfRule>
    <cfRule type="containsText" dxfId="131" priority="182" operator="containsText" text="1- Bajo">
      <formula>NOT(ISERROR(SEARCH("1- Bajo",A10)))</formula>
    </cfRule>
    <cfRule type="containsText" dxfId="130" priority="180" operator="containsText" text="3- Bajo">
      <formula>NOT(ISERROR(SEARCH("3- Bajo",A10)))</formula>
    </cfRule>
    <cfRule type="containsText" dxfId="129" priority="179" operator="containsText" text="4- Moderado">
      <formula>NOT(ISERROR(SEARCH("4- Moderado",A10)))</formula>
    </cfRule>
    <cfRule type="containsText" dxfId="128" priority="177" operator="containsText" text="3- Moderado">
      <formula>NOT(ISERROR(SEARCH("3- Moderado",A10)))</formula>
    </cfRule>
  </conditionalFormatting>
  <conditionalFormatting sqref="A26:I26">
    <cfRule type="containsText" dxfId="127" priority="74" operator="containsText" text="3- Moderado">
      <formula>NOT(ISERROR(SEARCH("3- Moderado",A26)))</formula>
    </cfRule>
    <cfRule type="containsText" dxfId="126" priority="75" operator="containsText" text="6- Moderado">
      <formula>NOT(ISERROR(SEARCH("6- Moderado",A26)))</formula>
    </cfRule>
    <cfRule type="containsText" dxfId="125" priority="76" operator="containsText" text="4- Moderado">
      <formula>NOT(ISERROR(SEARCH("4- Moderado",A26)))</formula>
    </cfRule>
    <cfRule type="containsText" dxfId="124" priority="77" operator="containsText" text="3- Bajo">
      <formula>NOT(ISERROR(SEARCH("3- Bajo",A26)))</formula>
    </cfRule>
    <cfRule type="containsText" dxfId="123" priority="79" operator="containsText" text="1- Bajo">
      <formula>NOT(ISERROR(SEARCH("1- Bajo",A26)))</formula>
    </cfRule>
    <cfRule type="containsText" dxfId="122" priority="78" operator="containsText" text="4- Bajo">
      <formula>NOT(ISERROR(SEARCH("4- Bajo",A26)))</formula>
    </cfRule>
  </conditionalFormatting>
  <conditionalFormatting sqref="A41:I41">
    <cfRule type="containsText" dxfId="121" priority="2" operator="containsText" text="6- Moderado">
      <formula>NOT(ISERROR(SEARCH("6- Moderado",A41)))</formula>
    </cfRule>
    <cfRule type="containsText" dxfId="120" priority="3" operator="containsText" text="4- Moderado">
      <formula>NOT(ISERROR(SEARCH("4- Moderado",A41)))</formula>
    </cfRule>
    <cfRule type="containsText" dxfId="119" priority="4" operator="containsText" text="3- Bajo">
      <formula>NOT(ISERROR(SEARCH("3- Bajo",A41)))</formula>
    </cfRule>
    <cfRule type="containsText" dxfId="118" priority="5" operator="containsText" text="4- Bajo">
      <formula>NOT(ISERROR(SEARCH("4- Bajo",A41)))</formula>
    </cfRule>
    <cfRule type="containsText" dxfId="117" priority="6" operator="containsText" text="1- Bajo">
      <formula>NOT(ISERROR(SEARCH("1- Bajo",A41)))</formula>
    </cfRule>
    <cfRule type="containsText" dxfId="116" priority="1" operator="containsText" text="3- Moderado">
      <formula>NOT(ISERROR(SEARCH("3- Moderado",A41)))</formula>
    </cfRule>
  </conditionalFormatting>
  <conditionalFormatting sqref="D8:J8">
    <cfRule type="containsText" dxfId="115" priority="864" operator="containsText" text="4- Moderado">
      <formula>NOT(ISERROR(SEARCH("4- Moderado",D8)))</formula>
    </cfRule>
    <cfRule type="containsText" dxfId="114" priority="863" operator="containsText" text="6- Moderado">
      <formula>NOT(ISERROR(SEARCH("6- Moderado",D8)))</formula>
    </cfRule>
    <cfRule type="containsText" dxfId="113" priority="862" operator="containsText" text="3- Moderado">
      <formula>NOT(ISERROR(SEARCH("3- Moderado",D8)))</formula>
    </cfRule>
    <cfRule type="containsText" dxfId="112" priority="868" operator="containsText" text="1- Bajo">
      <formula>NOT(ISERROR(SEARCH("1- Bajo",D8)))</formula>
    </cfRule>
    <cfRule type="containsText" dxfId="111" priority="866" operator="containsText" text="4- Bajo">
      <formula>NOT(ISERROR(SEARCH("4- Bajo",D8)))</formula>
    </cfRule>
    <cfRule type="containsText" dxfId="110" priority="865" operator="containsText" text="3- Bajo">
      <formula>NOT(ISERROR(SEARCH("3- Bajo",D8)))</formula>
    </cfRule>
  </conditionalFormatting>
  <conditionalFormatting sqref="H10:H25">
    <cfRule type="containsText" dxfId="109" priority="155" operator="containsText" text="Muy Baja">
      <formula>NOT(ISERROR(SEARCH("Muy Baja",H10)))</formula>
    </cfRule>
    <cfRule type="containsText" dxfId="108" priority="149" operator="containsText" text="Alta">
      <formula>NOT(ISERROR(SEARCH("Alta",H10)))</formula>
    </cfRule>
    <cfRule type="containsText" dxfId="107" priority="160" operator="containsText" text="Muy Alta">
      <formula>NOT(ISERROR(SEARCH("Muy Alta",H10)))</formula>
    </cfRule>
    <cfRule type="containsText" dxfId="106" priority="158" operator="containsText" text="Alta">
      <formula>NOT(ISERROR(SEARCH("Alta",H10)))</formula>
    </cfRule>
    <cfRule type="containsText" dxfId="105" priority="157" operator="containsText" text="Media">
      <formula>NOT(ISERROR(SEARCH("Media",H10)))</formula>
    </cfRule>
    <cfRule type="containsText" dxfId="104" priority="156" operator="containsText" text="Baja">
      <formula>NOT(ISERROR(SEARCH("Baja",H10)))</formula>
    </cfRule>
    <cfRule type="containsText" dxfId="103" priority="150" operator="containsText" text="Muy Alta">
      <formula>NOT(ISERROR(SEARCH("Muy Alta",H10)))</formula>
    </cfRule>
  </conditionalFormatting>
  <conditionalFormatting sqref="H10:H45">
    <cfRule type="containsText" dxfId="102" priority="57" operator="containsText" text="Muy Alta">
      <formula>NOT(ISERROR(SEARCH("Muy Alta",H10)))</formula>
    </cfRule>
  </conditionalFormatting>
  <conditionalFormatting sqref="H26:H45">
    <cfRule type="containsText" dxfId="101" priority="45" operator="containsText" text="Muy Alta">
      <formula>NOT(ISERROR(SEARCH("Muy Alta",H26)))</formula>
    </cfRule>
    <cfRule type="containsText" dxfId="100" priority="54" operator="containsText" text="Media">
      <formula>NOT(ISERROR(SEARCH("Media",H26)))</formula>
    </cfRule>
    <cfRule type="containsText" dxfId="99" priority="55" operator="containsText" text="Alta">
      <formula>NOT(ISERROR(SEARCH("Alta",H26)))</formula>
    </cfRule>
    <cfRule type="containsText" dxfId="98" priority="47" operator="containsText" text="Muy Alta">
      <formula>NOT(ISERROR(SEARCH("Muy Alta",H26)))</formula>
    </cfRule>
    <cfRule type="containsText" dxfId="97" priority="46" operator="containsText" text="Alta">
      <formula>NOT(ISERROR(SEARCH("Alta",H26)))</formula>
    </cfRule>
    <cfRule type="containsText" dxfId="96" priority="52" operator="containsText" text="Muy Baja">
      <formula>NOT(ISERROR(SEARCH("Muy Baja",H26)))</formula>
    </cfRule>
    <cfRule type="containsText" dxfId="95" priority="53" operator="containsText" text="Baja">
      <formula>NOT(ISERROR(SEARCH("Baja",H26)))</formula>
    </cfRule>
  </conditionalFormatting>
  <conditionalFormatting sqref="H20:I20">
    <cfRule type="containsText" dxfId="94" priority="194" operator="containsText" text="1- Bajo">
      <formula>NOT(ISERROR(SEARCH("1- Bajo",H20)))</formula>
    </cfRule>
    <cfRule type="containsText" dxfId="93" priority="192" operator="containsText" text="3- Bajo">
      <formula>NOT(ISERROR(SEARCH("3- Bajo",H20)))</formula>
    </cfRule>
    <cfRule type="containsText" dxfId="92" priority="189" operator="containsText" text="3- Moderado">
      <formula>NOT(ISERROR(SEARCH("3- Moderado",H20)))</formula>
    </cfRule>
    <cfRule type="containsText" dxfId="91" priority="190" operator="containsText" text="6- Moderado">
      <formula>NOT(ISERROR(SEARCH("6- Moderado",H20)))</formula>
    </cfRule>
    <cfRule type="containsText" dxfId="90" priority="191" operator="containsText" text="4- Moderado">
      <formula>NOT(ISERROR(SEARCH("4- Moderado",H20)))</formula>
    </cfRule>
    <cfRule type="containsText" dxfId="89" priority="193" operator="containsText" text="4- Bajo">
      <formula>NOT(ISERROR(SEARCH("4- Bajo",H20)))</formula>
    </cfRule>
  </conditionalFormatting>
  <conditionalFormatting sqref="H31:I31 H36:I36">
    <cfRule type="containsText" dxfId="88" priority="88" operator="containsText" text="4- Moderado">
      <formula>NOT(ISERROR(SEARCH("4- Moderado",H31)))</formula>
    </cfRule>
    <cfRule type="containsText" dxfId="87" priority="86" operator="containsText" text="3- Moderado">
      <formula>NOT(ISERROR(SEARCH("3- Moderado",H31)))</formula>
    </cfRule>
    <cfRule type="containsText" dxfId="86" priority="91" operator="containsText" text="1- Bajo">
      <formula>NOT(ISERROR(SEARCH("1- Bajo",H31)))</formula>
    </cfRule>
    <cfRule type="containsText" dxfId="85" priority="90" operator="containsText" text="4- Bajo">
      <formula>NOT(ISERROR(SEARCH("4- Bajo",H31)))</formula>
    </cfRule>
    <cfRule type="containsText" dxfId="84" priority="89" operator="containsText" text="3- Bajo">
      <formula>NOT(ISERROR(SEARCH("3- Bajo",H31)))</formula>
    </cfRule>
    <cfRule type="containsText" dxfId="83" priority="87" operator="containsText" text="6- Moderado">
      <formula>NOT(ISERROR(SEARCH("6- Moderado",H31)))</formula>
    </cfRule>
  </conditionalFormatting>
  <conditionalFormatting sqref="H46:J1048576 A7:B7 H7">
    <cfRule type="containsText" dxfId="82" priority="870" operator="containsText" text="6- Moderado">
      <formula>NOT(ISERROR(SEARCH("6- Moderado",A7)))</formula>
    </cfRule>
    <cfRule type="containsText" dxfId="81" priority="869" operator="containsText" text="3- Moderado">
      <formula>NOT(ISERROR(SEARCH("3- Moderado",A7)))</formula>
    </cfRule>
    <cfRule type="containsText" dxfId="80" priority="871" operator="containsText" text="4- Moderado">
      <formula>NOT(ISERROR(SEARCH("4- Moderado",A7)))</formula>
    </cfRule>
  </conditionalFormatting>
  <conditionalFormatting sqref="I10:I45">
    <cfRule type="containsText" dxfId="79" priority="50" operator="containsText" text="Menor">
      <formula>NOT(ISERROR(SEARCH("Menor",I10)))</formula>
    </cfRule>
    <cfRule type="containsText" dxfId="78" priority="49" operator="containsText" text="Mayor">
      <formula>NOT(ISERROR(SEARCH("Mayor",I10)))</formula>
    </cfRule>
    <cfRule type="containsText" dxfId="77" priority="51" operator="containsText" text="Leve">
      <formula>NOT(ISERROR(SEARCH("Leve",I10)))</formula>
    </cfRule>
    <cfRule type="containsText" dxfId="76" priority="56" operator="containsText" text="Moderado">
      <formula>NOT(ISERROR(SEARCH("Moderado",I10)))</formula>
    </cfRule>
    <cfRule type="containsText" dxfId="75" priority="48" operator="containsText" text="Catastrófico">
      <formula>NOT(ISERROR(SEARCH("Catastrófico",I10)))</formula>
    </cfRule>
  </conditionalFormatting>
  <conditionalFormatting sqref="J8 J46:J1048576">
    <cfRule type="containsText" dxfId="74" priority="861" operator="containsText" text="4- Alto">
      <formula>NOT(ISERROR(SEARCH("4- Alto",J8)))</formula>
    </cfRule>
    <cfRule type="containsText" dxfId="73" priority="860" operator="containsText" text="5- Alto">
      <formula>NOT(ISERROR(SEARCH("5- Alto",J8)))</formula>
    </cfRule>
    <cfRule type="containsText" dxfId="72" priority="859" operator="containsText" text="8- Alto">
      <formula>NOT(ISERROR(SEARCH("8- Alto",J8)))</formula>
    </cfRule>
    <cfRule type="containsText" dxfId="71" priority="858" operator="containsText" text="9- Alto">
      <formula>NOT(ISERROR(SEARCH("9- Alto",J8)))</formula>
    </cfRule>
    <cfRule type="containsText" dxfId="70" priority="857" operator="containsText" text="10- Alto">
      <formula>NOT(ISERROR(SEARCH("10- Alto",J8)))</formula>
    </cfRule>
    <cfRule type="containsText" dxfId="69" priority="856" operator="containsText" text="12- Alto">
      <formula>NOT(ISERROR(SEARCH("12- Alto",J8)))</formula>
    </cfRule>
    <cfRule type="containsText" dxfId="68" priority="855" operator="containsText" text="5- Extremo">
      <formula>NOT(ISERROR(SEARCH("5- Extremo",J8)))</formula>
    </cfRule>
    <cfRule type="containsText" dxfId="67" priority="851" operator="containsText" text="25- Extremo">
      <formula>NOT(ISERROR(SEARCH("25- Extremo",J8)))</formula>
    </cfRule>
    <cfRule type="containsText" dxfId="66" priority="852" operator="containsText" text="20- Extremo">
      <formula>NOT(ISERROR(SEARCH("20- Extremo",J8)))</formula>
    </cfRule>
    <cfRule type="containsText" dxfId="65" priority="867" operator="containsText" text="2- Bajo">
      <formula>NOT(ISERROR(SEARCH("2- Bajo",J8)))</formula>
    </cfRule>
    <cfRule type="containsText" dxfId="64" priority="854" operator="containsText" text="10- Extremo">
      <formula>NOT(ISERROR(SEARCH("10- Extremo",J8)))</formula>
    </cfRule>
    <cfRule type="containsText" dxfId="63" priority="853" operator="containsText" text="15- Extremo">
      <formula>NOT(ISERROR(SEARCH("15- Extremo",J8)))</formula>
    </cfRule>
  </conditionalFormatting>
  <conditionalFormatting sqref="J10:J25">
    <cfRule type="colorScale" priority="176">
      <colorScale>
        <cfvo type="min"/>
        <cfvo type="max"/>
        <color rgb="FFFF7128"/>
        <color rgb="FFFFEF9C"/>
      </colorScale>
    </cfRule>
  </conditionalFormatting>
  <conditionalFormatting sqref="J10:J45">
    <cfRule type="containsText" dxfId="62" priority="69" operator="containsText" text="Bajo">
      <formula>NOT(ISERROR(SEARCH("Bajo",J10)))</formula>
    </cfRule>
    <cfRule type="containsText" dxfId="61" priority="71" operator="containsText" text="Alto">
      <formula>NOT(ISERROR(SEARCH("Alto",J10)))</formula>
    </cfRule>
    <cfRule type="containsText" dxfId="60" priority="41" operator="containsText" text="Moderado">
      <formula>NOT(ISERROR(SEARCH("Moderado",J10)))</formula>
    </cfRule>
    <cfRule type="containsText" dxfId="59" priority="70" operator="containsText" text="Moderado">
      <formula>NOT(ISERROR(SEARCH("Moderado",J10)))</formula>
    </cfRule>
    <cfRule type="containsText" dxfId="58" priority="72" operator="containsText" text="Extremo">
      <formula>NOT(ISERROR(SEARCH("Extremo",J10)))</formula>
    </cfRule>
    <cfRule type="containsText" dxfId="57" priority="39" operator="containsText" text="Bajo">
      <formula>NOT(ISERROR(SEARCH("Bajo",J10)))</formula>
    </cfRule>
    <cfRule type="containsText" dxfId="56" priority="40" operator="containsText" text="Extremo">
      <formula>NOT(ISERROR(SEARCH("Extremo",J10)))</formula>
    </cfRule>
  </conditionalFormatting>
  <conditionalFormatting sqref="J26:J45">
    <cfRule type="colorScale" priority="73">
      <colorScale>
        <cfvo type="min"/>
        <cfvo type="max"/>
        <color rgb="FFFF7128"/>
        <color rgb="FFFFEF9C"/>
      </colorScale>
    </cfRule>
  </conditionalFormatting>
  <conditionalFormatting sqref="K10:K45">
    <cfRule type="containsText" dxfId="55" priority="37" operator="containsText" text="Baja">
      <formula>NOT(ISERROR(SEARCH("Baja",K10)))</formula>
    </cfRule>
    <cfRule type="containsText" dxfId="54" priority="43" operator="containsText" text="Media">
      <formula>NOT(ISERROR(SEARCH("Media",K10)))</formula>
    </cfRule>
    <cfRule type="containsText" dxfId="53" priority="36" operator="containsText" text="Alta">
      <formula>NOT(ISERROR(SEARCH("Alta",K10)))</formula>
    </cfRule>
    <cfRule type="containsText" dxfId="52" priority="35" operator="containsText" text="Muy Alta">
      <formula>NOT(ISERROR(SEARCH("Muy Alta",K10)))</formula>
    </cfRule>
    <cfRule type="containsText" dxfId="51" priority="38" operator="containsText" text="Muy Baja">
      <formula>NOT(ISERROR(SEARCH("Muy Baja",K10)))</formula>
    </cfRule>
  </conditionalFormatting>
  <conditionalFormatting sqref="K10:L10 K15:L15 K20:L20">
    <cfRule type="containsText" dxfId="50" priority="200" operator="containsText" text="1- Bajo">
      <formula>NOT(ISERROR(SEARCH("1- Bajo",K10)))</formula>
    </cfRule>
    <cfRule type="containsText" dxfId="49" priority="199" operator="containsText" text="4- Bajo">
      <formula>NOT(ISERROR(SEARCH("4- Bajo",K10)))</formula>
    </cfRule>
    <cfRule type="containsText" dxfId="48" priority="198" operator="containsText" text="3- Bajo">
      <formula>NOT(ISERROR(SEARCH("3- Bajo",K10)))</formula>
    </cfRule>
    <cfRule type="containsText" dxfId="47" priority="197" operator="containsText" text="4- Moderado">
      <formula>NOT(ISERROR(SEARCH("4- Moderado",K10)))</formula>
    </cfRule>
    <cfRule type="containsText" dxfId="46" priority="195" operator="containsText" text="3- Moderado">
      <formula>NOT(ISERROR(SEARCH("3- Moderado",K10)))</formula>
    </cfRule>
    <cfRule type="containsText" dxfId="45" priority="196" operator="containsText" text="6- Moderado">
      <formula>NOT(ISERROR(SEARCH("6- Moderado",K10)))</formula>
    </cfRule>
  </conditionalFormatting>
  <conditionalFormatting sqref="K26:L26 K31:L31 K36:L36">
    <cfRule type="containsText" dxfId="44" priority="94" operator="containsText" text="4- Moderado">
      <formula>NOT(ISERROR(SEARCH("4- Moderado",K26)))</formula>
    </cfRule>
    <cfRule type="containsText" dxfId="43" priority="95" operator="containsText" text="3- Bajo">
      <formula>NOT(ISERROR(SEARCH("3- Bajo",K26)))</formula>
    </cfRule>
    <cfRule type="containsText" dxfId="42" priority="92" operator="containsText" text="3- Moderado">
      <formula>NOT(ISERROR(SEARCH("3- Moderado",K26)))</formula>
    </cfRule>
    <cfRule type="containsText" dxfId="41" priority="97" operator="containsText" text="1- Bajo">
      <formula>NOT(ISERROR(SEARCH("1- Bajo",K26)))</formula>
    </cfRule>
    <cfRule type="containsText" dxfId="40" priority="96" operator="containsText" text="4- Bajo">
      <formula>NOT(ISERROR(SEARCH("4- Bajo",K26)))</formula>
    </cfRule>
    <cfRule type="containsText" dxfId="39" priority="93" operator="containsText" text="6- Moderado">
      <formula>NOT(ISERROR(SEARCH("6- Moderado",K26)))</formula>
    </cfRule>
  </conditionalFormatting>
  <conditionalFormatting sqref="K41:L41">
    <cfRule type="containsText" dxfId="38" priority="24" operator="containsText" text="1- Bajo">
      <formula>NOT(ISERROR(SEARCH("1- Bajo",K41)))</formula>
    </cfRule>
    <cfRule type="containsText" dxfId="37" priority="19" operator="containsText" text="3- Moderado">
      <formula>NOT(ISERROR(SEARCH("3- Moderado",K41)))</formula>
    </cfRule>
    <cfRule type="containsText" dxfId="36" priority="20" operator="containsText" text="6- Moderado">
      <formula>NOT(ISERROR(SEARCH("6- Moderado",K41)))</formula>
    </cfRule>
    <cfRule type="containsText" dxfId="35" priority="21" operator="containsText" text="4- Moderado">
      <formula>NOT(ISERROR(SEARCH("4- Moderado",K41)))</formula>
    </cfRule>
    <cfRule type="containsText" dxfId="34" priority="22" operator="containsText" text="3- Bajo">
      <formula>NOT(ISERROR(SEARCH("3- Bajo",K41)))</formula>
    </cfRule>
    <cfRule type="containsText" dxfId="33" priority="23" operator="containsText" text="4- Bajo">
      <formula>NOT(ISERROR(SEARCH("4- Bajo",K41)))</formula>
    </cfRule>
  </conditionalFormatting>
  <conditionalFormatting sqref="K8:M8">
    <cfRule type="containsText" dxfId="32" priority="809" operator="containsText" text="3- Moderado">
      <formula>NOT(ISERROR(SEARCH("3- Moderado",K8)))</formula>
    </cfRule>
    <cfRule type="containsText" dxfId="31" priority="810" operator="containsText" text="6- Moderado">
      <formula>NOT(ISERROR(SEARCH("6- Moderado",K8)))</formula>
    </cfRule>
    <cfRule type="containsText" dxfId="30" priority="811" operator="containsText" text="4- Moderado">
      <formula>NOT(ISERROR(SEARCH("4- Moderado",K8)))</formula>
    </cfRule>
    <cfRule type="containsText" dxfId="29" priority="812" operator="containsText" text="3- Bajo">
      <formula>NOT(ISERROR(SEARCH("3- Bajo",K8)))</formula>
    </cfRule>
    <cfRule type="containsText" dxfId="28" priority="813" operator="containsText" text="4- Bajo">
      <formula>NOT(ISERROR(SEARCH("4- Bajo",K8)))</formula>
    </cfRule>
    <cfRule type="containsText" dxfId="27" priority="814" operator="containsText" text="1- Bajo">
      <formula>NOT(ISERROR(SEARCH("1- Bajo",K8)))</formula>
    </cfRule>
  </conditionalFormatting>
  <conditionalFormatting sqref="L10:L45">
    <cfRule type="containsText" dxfId="26" priority="31" operator="containsText" text="Catastrófico">
      <formula>NOT(ISERROR(SEARCH("Catastrófico",L10)))</formula>
    </cfRule>
    <cfRule type="containsText" dxfId="25" priority="34" operator="containsText" text="Leve">
      <formula>NOT(ISERROR(SEARCH("Leve",L10)))</formula>
    </cfRule>
    <cfRule type="containsText" dxfId="24" priority="33" operator="containsText" text="Menor">
      <formula>NOT(ISERROR(SEARCH("Menor",L10)))</formula>
    </cfRule>
    <cfRule type="containsText" dxfId="23" priority="32" operator="containsText" text="Mayor">
      <formula>NOT(ISERROR(SEARCH("Mayor",L10)))</formula>
    </cfRule>
  </conditionalFormatting>
  <conditionalFormatting sqref="L10:M45">
    <cfRule type="containsText" dxfId="22" priority="42" operator="containsText" text="Moderado">
      <formula>NOT(ISERROR(SEARCH("Moderado",L10)))</formula>
    </cfRule>
  </conditionalFormatting>
  <conditionalFormatting sqref="M10:M25">
    <cfRule type="colorScale" priority="171">
      <colorScale>
        <cfvo type="min"/>
        <cfvo type="max"/>
        <color rgb="FFFF7128"/>
        <color rgb="FFFFEF9C"/>
      </colorScale>
    </cfRule>
  </conditionalFormatting>
  <conditionalFormatting sqref="M10:M45">
    <cfRule type="containsText" dxfId="21" priority="64" operator="containsText" text="Bajo">
      <formula>NOT(ISERROR(SEARCH("Bajo",M10)))</formula>
    </cfRule>
    <cfRule type="containsText" dxfId="20" priority="65" operator="containsText" text="Moderado">
      <formula>NOT(ISERROR(SEARCH("Moderado",M10)))</formula>
    </cfRule>
    <cfRule type="containsText" dxfId="19" priority="66" operator="containsText" text="Alto">
      <formula>NOT(ISERROR(SEARCH("Alto",M10)))</formula>
    </cfRule>
    <cfRule type="containsText" dxfId="18" priority="67" operator="containsText" text="Extremo">
      <formula>NOT(ISERROR(SEARCH("Extremo",M10)))</formula>
    </cfRule>
  </conditionalFormatting>
  <conditionalFormatting sqref="M26:M45">
    <cfRule type="colorScale" priority="68">
      <colorScale>
        <cfvo type="min"/>
        <cfvo type="max"/>
        <color rgb="FFFF7128"/>
        <color rgb="FFFFEF9C"/>
      </colorScale>
    </cfRule>
  </conditionalFormatting>
  <conditionalFormatting sqref="N10 N15 N20">
    <cfRule type="containsText" dxfId="17" priority="166" operator="containsText" text="1- Bajo">
      <formula>NOT(ISERROR(SEARCH("1- Bajo",N10)))</formula>
    </cfRule>
    <cfRule type="containsText" dxfId="16" priority="165" operator="containsText" text="4- Bajo">
      <formula>NOT(ISERROR(SEARCH("4- Bajo",N10)))</formula>
    </cfRule>
    <cfRule type="containsText" dxfId="15" priority="164" operator="containsText" text="3- Bajo">
      <formula>NOT(ISERROR(SEARCH("3- Bajo",N10)))</formula>
    </cfRule>
    <cfRule type="containsText" dxfId="14" priority="163" operator="containsText" text="4- Moderado">
      <formula>NOT(ISERROR(SEARCH("4- Moderado",N10)))</formula>
    </cfRule>
    <cfRule type="containsText" dxfId="13" priority="162" operator="containsText" text="6- Moderado">
      <formula>NOT(ISERROR(SEARCH("6- Moderado",N10)))</formula>
    </cfRule>
    <cfRule type="containsText" dxfId="12" priority="161" operator="containsText" text="3- Moderado">
      <formula>NOT(ISERROR(SEARCH("3- Moderado",N10)))</formula>
    </cfRule>
  </conditionalFormatting>
  <conditionalFormatting sqref="N26 N31 N36">
    <cfRule type="containsText" dxfId="11" priority="60" operator="containsText" text="4- Moderado">
      <formula>NOT(ISERROR(SEARCH("4- Moderado",N26)))</formula>
    </cfRule>
    <cfRule type="containsText" dxfId="10" priority="59" operator="containsText" text="6- Moderado">
      <formula>NOT(ISERROR(SEARCH("6- Moderado",N26)))</formula>
    </cfRule>
    <cfRule type="containsText" dxfId="9" priority="63" operator="containsText" text="1- Bajo">
      <formula>NOT(ISERROR(SEARCH("1- Bajo",N26)))</formula>
    </cfRule>
    <cfRule type="containsText" dxfId="8" priority="58" operator="containsText" text="3- Moderado">
      <formula>NOT(ISERROR(SEARCH("3- Moderado",N26)))</formula>
    </cfRule>
    <cfRule type="containsText" dxfId="7" priority="61" operator="containsText" text="3- Bajo">
      <formula>NOT(ISERROR(SEARCH("3- Bajo",N26)))</formula>
    </cfRule>
    <cfRule type="containsText" dxfId="6" priority="62" operator="containsText" text="4- Bajo">
      <formula>NOT(ISERROR(SEARCH("4- Bajo",N26)))</formula>
    </cfRule>
  </conditionalFormatting>
  <conditionalFormatting sqref="N41">
    <cfRule type="containsText" dxfId="5" priority="9" operator="containsText" text="4- Moderado">
      <formula>NOT(ISERROR(SEARCH("4- Moderado",N41)))</formula>
    </cfRule>
    <cfRule type="containsText" dxfId="4" priority="7" operator="containsText" text="3- Moderado">
      <formula>NOT(ISERROR(SEARCH("3- Moderado",N41)))</formula>
    </cfRule>
    <cfRule type="containsText" dxfId="3" priority="8" operator="containsText" text="6- Moderado">
      <formula>NOT(ISERROR(SEARCH("6- Moderado",N41)))</formula>
    </cfRule>
    <cfRule type="containsText" dxfId="2" priority="11" operator="containsText" text="4- Bajo">
      <formula>NOT(ISERROR(SEARCH("4- Bajo",N41)))</formula>
    </cfRule>
    <cfRule type="containsText" dxfId="1" priority="10" operator="containsText" text="3- Bajo">
      <formula>NOT(ISERROR(SEARCH("3- Bajo",N41)))</formula>
    </cfRule>
    <cfRule type="containsText" dxfId="0" priority="12" operator="containsText" text="1- Bajo">
      <formula>NOT(ISERROR(SEARCH("1- Bajo",N41)))</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FC2503F-6EF7-4F70-81A2-E45843164D9C}">
          <x14:formula1>
            <xm:f>LISTA!$B$3:$B$9</xm:f>
          </x14:formula1>
          <xm:sqref>C25</xm:sqref>
        </x14:dataValidation>
        <x14:dataValidation type="list" allowBlank="1" showInputMessage="1" showErrorMessage="1" xr:uid="{A70EFEE3-153F-418B-B3B0-288F60B653C9}">
          <x14:formula1>
            <xm:f>LISTA!$C$3:$C$10</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E7CC-55F8-4DE6-8159-EF308E9CFC3E}">
  <dimension ref="A1:H86"/>
  <sheetViews>
    <sheetView workbookViewId="0">
      <selection activeCell="B7" sqref="B7:E8"/>
    </sheetView>
  </sheetViews>
  <sheetFormatPr baseColWidth="10" defaultColWidth="10.7109375" defaultRowHeight="12" x14ac:dyDescent="0.2"/>
  <cols>
    <col min="1" max="1" width="33" style="190" customWidth="1"/>
    <col min="2" max="2" width="12.5703125" style="200" customWidth="1"/>
    <col min="3" max="3" width="38.140625" style="201" customWidth="1"/>
    <col min="4" max="4" width="20.28515625" style="200" customWidth="1"/>
    <col min="5" max="5" width="46.42578125" style="201" customWidth="1"/>
    <col min="6" max="6" width="20.140625" style="190" customWidth="1"/>
    <col min="7" max="16384" width="10.7109375" style="190"/>
  </cols>
  <sheetData>
    <row r="1" spans="1:8" ht="20.100000000000001" customHeight="1" x14ac:dyDescent="0.2">
      <c r="A1" s="188"/>
      <c r="B1" s="295" t="s">
        <v>12</v>
      </c>
      <c r="C1" s="295"/>
      <c r="D1" s="295"/>
      <c r="E1" s="189"/>
      <c r="F1" s="188"/>
      <c r="G1" s="188"/>
      <c r="H1" s="188"/>
    </row>
    <row r="2" spans="1:8" ht="20.100000000000001" customHeight="1" x14ac:dyDescent="0.2">
      <c r="A2" s="188"/>
      <c r="B2" s="295" t="s">
        <v>13</v>
      </c>
      <c r="C2" s="295"/>
      <c r="D2" s="295"/>
      <c r="E2" s="189"/>
      <c r="F2" s="188"/>
      <c r="G2" s="188"/>
      <c r="H2" s="188"/>
    </row>
    <row r="3" spans="1:8" ht="20.100000000000001" customHeight="1" thickBot="1" x14ac:dyDescent="0.25">
      <c r="A3" s="188"/>
      <c r="B3" s="191"/>
      <c r="C3" s="192"/>
      <c r="D3" s="191"/>
      <c r="E3" s="189"/>
      <c r="F3" s="188"/>
      <c r="G3" s="188"/>
      <c r="H3" s="188"/>
    </row>
    <row r="4" spans="1:8" ht="54.75" customHeight="1" thickTop="1" thickBot="1" x14ac:dyDescent="0.25">
      <c r="A4" s="193" t="s">
        <v>14</v>
      </c>
      <c r="B4" s="296" t="s">
        <v>15</v>
      </c>
      <c r="C4" s="296"/>
      <c r="D4" s="196" t="s">
        <v>16</v>
      </c>
      <c r="E4" s="271" t="s">
        <v>17</v>
      </c>
    </row>
    <row r="5" spans="1:8" ht="17.100000000000001" customHeight="1" thickTop="1" x14ac:dyDescent="0.2">
      <c r="A5" s="195"/>
      <c r="B5" s="196"/>
      <c r="C5" s="194"/>
      <c r="D5" s="197"/>
      <c r="E5" s="198"/>
    </row>
    <row r="6" spans="1:8" ht="54.75" customHeight="1" thickBot="1" x14ac:dyDescent="0.25">
      <c r="A6" s="199" t="s">
        <v>18</v>
      </c>
      <c r="B6" s="297" t="s">
        <v>19</v>
      </c>
      <c r="C6" s="297"/>
      <c r="D6" s="297"/>
      <c r="E6" s="297"/>
    </row>
    <row r="7" spans="1:8" ht="17.100000000000001" customHeight="1" thickTop="1" x14ac:dyDescent="0.2">
      <c r="A7" s="298" t="s">
        <v>20</v>
      </c>
      <c r="B7" s="314" t="s">
        <v>21</v>
      </c>
      <c r="C7" s="314"/>
      <c r="D7" s="314"/>
      <c r="E7" s="314"/>
    </row>
    <row r="8" spans="1:8" ht="123.95" customHeight="1" thickBot="1" x14ac:dyDescent="0.25">
      <c r="A8" s="299"/>
      <c r="B8" s="315"/>
      <c r="C8" s="315"/>
      <c r="D8" s="315"/>
      <c r="E8" s="315"/>
    </row>
    <row r="9" spans="1:8" ht="24.75" customHeight="1" thickTop="1" x14ac:dyDescent="0.2">
      <c r="B9" s="308"/>
      <c r="C9" s="308"/>
    </row>
    <row r="10" spans="1:8" ht="12" customHeight="1" x14ac:dyDescent="0.2">
      <c r="A10" s="309" t="s">
        <v>22</v>
      </c>
      <c r="B10" s="310"/>
      <c r="C10" s="310"/>
      <c r="D10" s="310"/>
      <c r="E10" s="311"/>
    </row>
    <row r="11" spans="1:8" ht="15.75" thickBot="1" x14ac:dyDescent="0.3">
      <c r="A11" s="202" t="s">
        <v>23</v>
      </c>
      <c r="B11" s="203" t="s">
        <v>24</v>
      </c>
      <c r="C11" s="204" t="s">
        <v>25</v>
      </c>
      <c r="D11" s="203" t="s">
        <v>26</v>
      </c>
      <c r="E11" s="204" t="s">
        <v>27</v>
      </c>
    </row>
    <row r="12" spans="1:8" ht="59.25" customHeight="1" x14ac:dyDescent="0.2">
      <c r="A12" s="312" t="s">
        <v>28</v>
      </c>
      <c r="B12" s="205">
        <v>1</v>
      </c>
      <c r="C12" s="206" t="s">
        <v>29</v>
      </c>
      <c r="D12" s="205">
        <v>1</v>
      </c>
      <c r="E12" s="207" t="s">
        <v>30</v>
      </c>
    </row>
    <row r="13" spans="1:8" ht="61.5" customHeight="1" x14ac:dyDescent="0.2">
      <c r="A13" s="300"/>
      <c r="B13" s="208">
        <v>2</v>
      </c>
      <c r="C13" s="209" t="s">
        <v>31</v>
      </c>
      <c r="D13" s="208">
        <v>2</v>
      </c>
      <c r="E13" s="210" t="s">
        <v>32</v>
      </c>
    </row>
    <row r="14" spans="1:8" ht="37.5" customHeight="1" x14ac:dyDescent="0.2">
      <c r="A14" s="300"/>
      <c r="B14" s="208">
        <v>3</v>
      </c>
      <c r="C14" s="211" t="s">
        <v>33</v>
      </c>
      <c r="D14" s="208">
        <v>3</v>
      </c>
      <c r="E14" s="210" t="s">
        <v>34</v>
      </c>
    </row>
    <row r="15" spans="1:8" ht="27.75" customHeight="1" x14ac:dyDescent="0.2">
      <c r="A15" s="300"/>
      <c r="B15" s="208">
        <v>4</v>
      </c>
      <c r="C15" s="209" t="s">
        <v>35</v>
      </c>
      <c r="D15" s="208">
        <v>4</v>
      </c>
      <c r="E15" s="210" t="s">
        <v>36</v>
      </c>
    </row>
    <row r="16" spans="1:8" ht="71.25" customHeight="1" thickBot="1" x14ac:dyDescent="0.25">
      <c r="A16" s="301"/>
      <c r="B16" s="212">
        <v>5</v>
      </c>
      <c r="C16" s="213" t="s">
        <v>37</v>
      </c>
      <c r="D16" s="212" t="s">
        <v>38</v>
      </c>
      <c r="E16" s="214" t="s">
        <v>38</v>
      </c>
    </row>
    <row r="17" spans="1:5" ht="57" x14ac:dyDescent="0.2">
      <c r="A17" s="300" t="s">
        <v>39</v>
      </c>
      <c r="B17" s="208">
        <v>6</v>
      </c>
      <c r="C17" s="209" t="s">
        <v>40</v>
      </c>
      <c r="D17" s="208">
        <v>5</v>
      </c>
      <c r="E17" s="210" t="s">
        <v>41</v>
      </c>
    </row>
    <row r="18" spans="1:5" ht="58.5" customHeight="1" x14ac:dyDescent="0.2">
      <c r="A18" s="300"/>
      <c r="B18" s="208">
        <v>7</v>
      </c>
      <c r="C18" s="209" t="s">
        <v>42</v>
      </c>
      <c r="D18" s="208">
        <v>6</v>
      </c>
      <c r="E18" s="210" t="s">
        <v>43</v>
      </c>
    </row>
    <row r="19" spans="1:5" ht="51" customHeight="1" thickBot="1" x14ac:dyDescent="0.25">
      <c r="A19" s="301"/>
      <c r="B19" s="212">
        <v>8</v>
      </c>
      <c r="C19" s="213" t="s">
        <v>44</v>
      </c>
      <c r="D19" s="212" t="s">
        <v>38</v>
      </c>
      <c r="E19" s="214" t="s">
        <v>38</v>
      </c>
    </row>
    <row r="20" spans="1:5" ht="45" x14ac:dyDescent="0.25">
      <c r="A20" s="300" t="s">
        <v>45</v>
      </c>
      <c r="B20" s="208">
        <v>9</v>
      </c>
      <c r="C20" s="215" t="s">
        <v>46</v>
      </c>
      <c r="D20" s="216">
        <v>7</v>
      </c>
      <c r="E20" s="217" t="s">
        <v>47</v>
      </c>
    </row>
    <row r="21" spans="1:5" ht="12" customHeight="1" thickBot="1" x14ac:dyDescent="0.25">
      <c r="A21" s="301"/>
      <c r="B21" s="212">
        <v>10</v>
      </c>
      <c r="C21" s="218" t="s">
        <v>48</v>
      </c>
      <c r="D21" s="212">
        <v>8</v>
      </c>
      <c r="E21" s="219" t="s">
        <v>49</v>
      </c>
    </row>
    <row r="22" spans="1:5" ht="57" x14ac:dyDescent="0.2">
      <c r="A22" s="300" t="s">
        <v>50</v>
      </c>
      <c r="B22" s="208">
        <v>11</v>
      </c>
      <c r="C22" s="209" t="s">
        <v>51</v>
      </c>
      <c r="D22" s="208">
        <v>9</v>
      </c>
      <c r="E22" s="220" t="s">
        <v>52</v>
      </c>
    </row>
    <row r="23" spans="1:5" ht="38.25" customHeight="1" x14ac:dyDescent="0.2">
      <c r="A23" s="300"/>
      <c r="B23" s="208">
        <v>12</v>
      </c>
      <c r="C23" s="209" t="s">
        <v>53</v>
      </c>
      <c r="D23" s="208">
        <v>10</v>
      </c>
      <c r="E23" s="220" t="s">
        <v>54</v>
      </c>
    </row>
    <row r="24" spans="1:5" ht="37.5" customHeight="1" x14ac:dyDescent="0.2">
      <c r="A24" s="300"/>
      <c r="B24" s="208">
        <v>13</v>
      </c>
      <c r="C24" s="209" t="s">
        <v>55</v>
      </c>
      <c r="D24" s="208">
        <v>11</v>
      </c>
      <c r="E24" s="220" t="s">
        <v>56</v>
      </c>
    </row>
    <row r="25" spans="1:5" ht="42" customHeight="1" x14ac:dyDescent="0.2">
      <c r="A25" s="300"/>
      <c r="B25" s="208">
        <v>14</v>
      </c>
      <c r="C25" s="209" t="s">
        <v>57</v>
      </c>
      <c r="D25" s="208">
        <v>12</v>
      </c>
      <c r="E25" s="221" t="s">
        <v>58</v>
      </c>
    </row>
    <row r="26" spans="1:5" ht="45.75" customHeight="1" x14ac:dyDescent="0.2">
      <c r="A26" s="300"/>
      <c r="B26" s="208">
        <v>15</v>
      </c>
      <c r="C26" s="209" t="s">
        <v>59</v>
      </c>
      <c r="D26" s="208" t="s">
        <v>38</v>
      </c>
      <c r="E26" s="210" t="s">
        <v>38</v>
      </c>
    </row>
    <row r="27" spans="1:5" ht="43.5" customHeight="1" thickBot="1" x14ac:dyDescent="0.25">
      <c r="A27" s="301"/>
      <c r="B27" s="212">
        <v>16</v>
      </c>
      <c r="C27" s="213" t="s">
        <v>60</v>
      </c>
      <c r="D27" s="212" t="s">
        <v>38</v>
      </c>
      <c r="E27" s="214" t="s">
        <v>38</v>
      </c>
    </row>
    <row r="28" spans="1:5" ht="28.5" x14ac:dyDescent="0.2">
      <c r="A28" s="300" t="s">
        <v>61</v>
      </c>
      <c r="B28" s="208">
        <v>17</v>
      </c>
      <c r="C28" s="209" t="s">
        <v>62</v>
      </c>
      <c r="D28" s="208" t="s">
        <v>38</v>
      </c>
      <c r="E28" s="210" t="s">
        <v>38</v>
      </c>
    </row>
    <row r="29" spans="1:5" ht="59.25" customHeight="1" thickBot="1" x14ac:dyDescent="0.25">
      <c r="A29" s="301"/>
      <c r="B29" s="212">
        <v>18</v>
      </c>
      <c r="C29" s="213" t="s">
        <v>63</v>
      </c>
      <c r="D29" s="212">
        <v>13</v>
      </c>
      <c r="E29" s="222" t="s">
        <v>64</v>
      </c>
    </row>
    <row r="30" spans="1:5" ht="81.75" customHeight="1" x14ac:dyDescent="0.2">
      <c r="A30" s="300" t="s">
        <v>65</v>
      </c>
      <c r="B30" s="208">
        <v>19</v>
      </c>
      <c r="C30" s="209" t="s">
        <v>66</v>
      </c>
      <c r="D30" s="208">
        <v>14</v>
      </c>
      <c r="E30" s="223" t="s">
        <v>67</v>
      </c>
    </row>
    <row r="31" spans="1:5" ht="12" customHeight="1" x14ac:dyDescent="0.2">
      <c r="A31" s="300"/>
      <c r="B31" s="208">
        <v>20</v>
      </c>
      <c r="C31" s="209" t="s">
        <v>68</v>
      </c>
      <c r="D31" s="208">
        <v>15</v>
      </c>
      <c r="E31" s="223" t="s">
        <v>69</v>
      </c>
    </row>
    <row r="32" spans="1:5" ht="12" customHeight="1" thickBot="1" x14ac:dyDescent="0.25">
      <c r="A32" s="301"/>
      <c r="B32" s="212">
        <v>21</v>
      </c>
      <c r="C32" s="213" t="s">
        <v>70</v>
      </c>
      <c r="D32" s="212">
        <v>16</v>
      </c>
      <c r="E32" s="219" t="s">
        <v>71</v>
      </c>
    </row>
    <row r="33" spans="1:5" ht="60.75" customHeight="1" x14ac:dyDescent="0.2">
      <c r="A33" s="300" t="s">
        <v>72</v>
      </c>
      <c r="B33" s="208">
        <v>22</v>
      </c>
      <c r="C33" s="215" t="s">
        <v>73</v>
      </c>
      <c r="D33" s="208">
        <v>17</v>
      </c>
      <c r="E33" s="220" t="s">
        <v>74</v>
      </c>
    </row>
    <row r="34" spans="1:5" ht="33.75" customHeight="1" x14ac:dyDescent="0.2">
      <c r="A34" s="300"/>
      <c r="B34" s="208">
        <v>23</v>
      </c>
      <c r="C34" s="215" t="s">
        <v>75</v>
      </c>
      <c r="D34" s="208" t="s">
        <v>38</v>
      </c>
      <c r="E34" s="210" t="s">
        <v>38</v>
      </c>
    </row>
    <row r="35" spans="1:5" ht="48.75" customHeight="1" x14ac:dyDescent="0.2">
      <c r="A35" s="300"/>
      <c r="B35" s="208">
        <v>24</v>
      </c>
      <c r="C35" s="215" t="s">
        <v>76</v>
      </c>
      <c r="D35" s="208" t="s">
        <v>38</v>
      </c>
      <c r="E35" s="210" t="s">
        <v>38</v>
      </c>
    </row>
    <row r="36" spans="1:5" ht="60.75" customHeight="1" thickBot="1" x14ac:dyDescent="0.25">
      <c r="A36" s="301"/>
      <c r="B36" s="212">
        <v>25</v>
      </c>
      <c r="C36" s="213" t="s">
        <v>77</v>
      </c>
      <c r="D36" s="212" t="s">
        <v>38</v>
      </c>
      <c r="E36" s="214" t="s">
        <v>38</v>
      </c>
    </row>
    <row r="37" spans="1:5" ht="15" x14ac:dyDescent="0.25">
      <c r="A37" s="302" t="s">
        <v>78</v>
      </c>
      <c r="B37" s="303"/>
      <c r="C37" s="303"/>
      <c r="D37" s="303"/>
      <c r="E37" s="304"/>
    </row>
    <row r="38" spans="1:5" ht="15.75" thickBot="1" x14ac:dyDescent="0.3">
      <c r="A38" s="224" t="s">
        <v>23</v>
      </c>
      <c r="B38" s="225" t="s">
        <v>24</v>
      </c>
      <c r="C38" s="226" t="s">
        <v>79</v>
      </c>
      <c r="D38" s="227" t="s">
        <v>26</v>
      </c>
      <c r="E38" s="226" t="s">
        <v>80</v>
      </c>
    </row>
    <row r="39" spans="1:5" ht="44.25" customHeight="1" x14ac:dyDescent="0.2">
      <c r="A39" s="305" t="s">
        <v>81</v>
      </c>
      <c r="B39" s="205">
        <v>1</v>
      </c>
      <c r="C39" s="206" t="s">
        <v>82</v>
      </c>
      <c r="D39" s="228">
        <v>1</v>
      </c>
      <c r="E39" s="229" t="s">
        <v>83</v>
      </c>
    </row>
    <row r="40" spans="1:5" ht="40.5" customHeight="1" x14ac:dyDescent="0.2">
      <c r="A40" s="306"/>
      <c r="B40" s="208">
        <v>2</v>
      </c>
      <c r="C40" s="215" t="s">
        <v>84</v>
      </c>
      <c r="D40" s="216">
        <v>2</v>
      </c>
      <c r="E40" s="230" t="s">
        <v>85</v>
      </c>
    </row>
    <row r="41" spans="1:5" ht="52.5" customHeight="1" x14ac:dyDescent="0.2">
      <c r="A41" s="306"/>
      <c r="B41" s="208">
        <v>3</v>
      </c>
      <c r="C41" s="231" t="s">
        <v>86</v>
      </c>
      <c r="D41" s="216">
        <v>3</v>
      </c>
      <c r="E41" s="230" t="s">
        <v>87</v>
      </c>
    </row>
    <row r="42" spans="1:5" ht="72" customHeight="1" x14ac:dyDescent="0.2">
      <c r="A42" s="306"/>
      <c r="B42" s="208">
        <v>4</v>
      </c>
      <c r="C42" s="215" t="s">
        <v>88</v>
      </c>
      <c r="D42" s="216">
        <v>4</v>
      </c>
      <c r="E42" s="232" t="s">
        <v>89</v>
      </c>
    </row>
    <row r="43" spans="1:5" ht="43.5" customHeight="1" x14ac:dyDescent="0.2">
      <c r="A43" s="306"/>
      <c r="B43" s="208" t="s">
        <v>38</v>
      </c>
      <c r="C43" s="209" t="s">
        <v>38</v>
      </c>
      <c r="D43" s="216">
        <v>5</v>
      </c>
      <c r="E43" s="233" t="s">
        <v>90</v>
      </c>
    </row>
    <row r="44" spans="1:5" ht="84" customHeight="1" x14ac:dyDescent="0.2">
      <c r="A44" s="306"/>
      <c r="B44" s="208" t="s">
        <v>38</v>
      </c>
      <c r="C44" s="209" t="s">
        <v>38</v>
      </c>
      <c r="D44" s="216">
        <v>6</v>
      </c>
      <c r="E44" s="234" t="s">
        <v>91</v>
      </c>
    </row>
    <row r="45" spans="1:5" ht="41.25" customHeight="1" x14ac:dyDescent="0.2">
      <c r="A45" s="306"/>
      <c r="B45" s="208" t="s">
        <v>38</v>
      </c>
      <c r="C45" s="209" t="s">
        <v>38</v>
      </c>
      <c r="D45" s="216">
        <v>7</v>
      </c>
      <c r="E45" s="234" t="s">
        <v>92</v>
      </c>
    </row>
    <row r="46" spans="1:5" ht="87" customHeight="1" x14ac:dyDescent="0.2">
      <c r="A46" s="306"/>
      <c r="B46" s="208" t="s">
        <v>38</v>
      </c>
      <c r="C46" s="209" t="s">
        <v>38</v>
      </c>
      <c r="D46" s="216">
        <v>8</v>
      </c>
      <c r="E46" s="234" t="s">
        <v>93</v>
      </c>
    </row>
    <row r="47" spans="1:5" ht="72" customHeight="1" thickBot="1" x14ac:dyDescent="0.25">
      <c r="A47" s="307"/>
      <c r="B47" s="212" t="s">
        <v>38</v>
      </c>
      <c r="C47" s="213" t="s">
        <v>38</v>
      </c>
      <c r="D47" s="235">
        <v>9</v>
      </c>
      <c r="E47" s="236" t="s">
        <v>94</v>
      </c>
    </row>
    <row r="48" spans="1:5" ht="57" x14ac:dyDescent="0.2">
      <c r="A48" s="306" t="s">
        <v>95</v>
      </c>
      <c r="B48" s="208">
        <v>5</v>
      </c>
      <c r="C48" s="215" t="s">
        <v>96</v>
      </c>
      <c r="D48" s="216" t="s">
        <v>38</v>
      </c>
      <c r="E48" s="234" t="s">
        <v>38</v>
      </c>
    </row>
    <row r="49" spans="1:5" ht="59.25" customHeight="1" thickBot="1" x14ac:dyDescent="0.25">
      <c r="A49" s="307"/>
      <c r="B49" s="212">
        <v>6</v>
      </c>
      <c r="C49" s="213" t="s">
        <v>97</v>
      </c>
      <c r="D49" s="212" t="s">
        <v>38</v>
      </c>
      <c r="E49" s="214" t="s">
        <v>38</v>
      </c>
    </row>
    <row r="50" spans="1:5" ht="42.75" x14ac:dyDescent="0.2">
      <c r="A50" s="300" t="s">
        <v>98</v>
      </c>
      <c r="B50" s="208">
        <v>7</v>
      </c>
      <c r="C50" s="209" t="s">
        <v>99</v>
      </c>
      <c r="D50" s="208">
        <v>10</v>
      </c>
      <c r="E50" s="210" t="s">
        <v>100</v>
      </c>
    </row>
    <row r="51" spans="1:5" ht="33.75" customHeight="1" x14ac:dyDescent="0.2">
      <c r="A51" s="300"/>
      <c r="B51" s="208">
        <v>8</v>
      </c>
      <c r="C51" s="209" t="s">
        <v>101</v>
      </c>
      <c r="D51" s="208">
        <v>11</v>
      </c>
      <c r="E51" s="237" t="s">
        <v>102</v>
      </c>
    </row>
    <row r="52" spans="1:5" ht="49.5" customHeight="1" x14ac:dyDescent="0.2">
      <c r="A52" s="300"/>
      <c r="B52" s="208">
        <v>9</v>
      </c>
      <c r="C52" s="209" t="s">
        <v>103</v>
      </c>
      <c r="D52" s="208">
        <v>12</v>
      </c>
      <c r="E52" s="238" t="s">
        <v>104</v>
      </c>
    </row>
    <row r="53" spans="1:5" ht="36.75" customHeight="1" x14ac:dyDescent="0.2">
      <c r="A53" s="300"/>
      <c r="B53" s="208">
        <v>10</v>
      </c>
      <c r="C53" s="209" t="s">
        <v>105</v>
      </c>
      <c r="D53" s="208">
        <v>13</v>
      </c>
      <c r="E53" s="237" t="s">
        <v>106</v>
      </c>
    </row>
    <row r="54" spans="1:5" ht="43.5" customHeight="1" x14ac:dyDescent="0.2">
      <c r="A54" s="300"/>
      <c r="B54" s="208">
        <v>11</v>
      </c>
      <c r="C54" s="231" t="s">
        <v>107</v>
      </c>
      <c r="D54" s="216">
        <v>14</v>
      </c>
      <c r="E54" s="239" t="s">
        <v>108</v>
      </c>
    </row>
    <row r="55" spans="1:5" ht="48.75" customHeight="1" x14ac:dyDescent="0.2">
      <c r="A55" s="300"/>
      <c r="B55" s="208" t="s">
        <v>38</v>
      </c>
      <c r="C55" s="209" t="s">
        <v>38</v>
      </c>
      <c r="D55" s="208">
        <v>15</v>
      </c>
      <c r="E55" s="210" t="s">
        <v>109</v>
      </c>
    </row>
    <row r="56" spans="1:5" ht="12" customHeight="1" x14ac:dyDescent="0.2">
      <c r="A56" s="300"/>
      <c r="B56" s="208" t="s">
        <v>38</v>
      </c>
      <c r="C56" s="209" t="s">
        <v>38</v>
      </c>
      <c r="D56" s="208" t="s">
        <v>38</v>
      </c>
      <c r="E56" s="210" t="s">
        <v>38</v>
      </c>
    </row>
    <row r="57" spans="1:5" ht="12" customHeight="1" thickBot="1" x14ac:dyDescent="0.25">
      <c r="A57" s="301"/>
      <c r="B57" s="212" t="s">
        <v>38</v>
      </c>
      <c r="C57" s="213" t="s">
        <v>38</v>
      </c>
      <c r="D57" s="212" t="s">
        <v>38</v>
      </c>
      <c r="E57" s="214" t="s">
        <v>38</v>
      </c>
    </row>
    <row r="58" spans="1:5" ht="71.25" x14ac:dyDescent="0.2">
      <c r="A58" s="300" t="s">
        <v>110</v>
      </c>
      <c r="B58" s="208">
        <v>12</v>
      </c>
      <c r="C58" s="209" t="s">
        <v>111</v>
      </c>
      <c r="D58" s="208">
        <v>16</v>
      </c>
      <c r="E58" s="210" t="s">
        <v>112</v>
      </c>
    </row>
    <row r="59" spans="1:5" ht="44.25" customHeight="1" x14ac:dyDescent="0.2">
      <c r="A59" s="300"/>
      <c r="B59" s="208">
        <v>13</v>
      </c>
      <c r="C59" s="209" t="s">
        <v>113</v>
      </c>
      <c r="D59" s="208">
        <v>17</v>
      </c>
      <c r="E59" s="237" t="s">
        <v>114</v>
      </c>
    </row>
    <row r="60" spans="1:5" ht="53.25" customHeight="1" thickBot="1" x14ac:dyDescent="0.25">
      <c r="A60" s="301"/>
      <c r="B60" s="212" t="s">
        <v>38</v>
      </c>
      <c r="C60" s="213" t="s">
        <v>38</v>
      </c>
      <c r="D60" s="235">
        <v>18</v>
      </c>
      <c r="E60" s="240" t="s">
        <v>115</v>
      </c>
    </row>
    <row r="61" spans="1:5" ht="42.75" x14ac:dyDescent="0.2">
      <c r="A61" s="300" t="s">
        <v>50</v>
      </c>
      <c r="B61" s="208">
        <v>14</v>
      </c>
      <c r="C61" s="209" t="s">
        <v>116</v>
      </c>
      <c r="D61" s="208">
        <v>19</v>
      </c>
      <c r="E61" s="210" t="s">
        <v>117</v>
      </c>
    </row>
    <row r="62" spans="1:5" ht="39" customHeight="1" x14ac:dyDescent="0.2">
      <c r="A62" s="300"/>
      <c r="B62" s="208">
        <v>15</v>
      </c>
      <c r="C62" s="209" t="s">
        <v>118</v>
      </c>
      <c r="D62" s="208">
        <v>20</v>
      </c>
      <c r="E62" s="210" t="s">
        <v>119</v>
      </c>
    </row>
    <row r="63" spans="1:5" ht="76.5" customHeight="1" x14ac:dyDescent="0.2">
      <c r="A63" s="300"/>
      <c r="B63" s="208">
        <v>16</v>
      </c>
      <c r="C63" s="215" t="s">
        <v>120</v>
      </c>
      <c r="D63" s="208">
        <v>21</v>
      </c>
      <c r="E63" s="210" t="s">
        <v>121</v>
      </c>
    </row>
    <row r="64" spans="1:5" ht="42.75" customHeight="1" x14ac:dyDescent="0.2">
      <c r="A64" s="300"/>
      <c r="B64" s="208">
        <v>17</v>
      </c>
      <c r="C64" s="209" t="s">
        <v>122</v>
      </c>
      <c r="D64" s="208">
        <v>22</v>
      </c>
      <c r="E64" s="210" t="s">
        <v>123</v>
      </c>
    </row>
    <row r="65" spans="1:5" ht="65.25" customHeight="1" x14ac:dyDescent="0.2">
      <c r="A65" s="300"/>
      <c r="B65" s="208">
        <v>18</v>
      </c>
      <c r="C65" s="209" t="s">
        <v>124</v>
      </c>
      <c r="D65" s="208">
        <v>23</v>
      </c>
      <c r="E65" s="210" t="s">
        <v>125</v>
      </c>
    </row>
    <row r="66" spans="1:5" ht="71.25" customHeight="1" x14ac:dyDescent="0.2">
      <c r="A66" s="300"/>
      <c r="B66" s="208">
        <v>19</v>
      </c>
      <c r="C66" s="241" t="s">
        <v>126</v>
      </c>
      <c r="D66" s="208">
        <v>24</v>
      </c>
      <c r="E66" s="223" t="s">
        <v>127</v>
      </c>
    </row>
    <row r="67" spans="1:5" ht="52.5" customHeight="1" x14ac:dyDescent="0.2">
      <c r="A67" s="300"/>
      <c r="B67" s="208">
        <v>20</v>
      </c>
      <c r="C67" s="242" t="s">
        <v>128</v>
      </c>
      <c r="D67" s="243">
        <v>25</v>
      </c>
      <c r="E67" s="210" t="s">
        <v>129</v>
      </c>
    </row>
    <row r="68" spans="1:5" ht="66" customHeight="1" thickBot="1" x14ac:dyDescent="0.25">
      <c r="A68" s="301"/>
      <c r="B68" s="235">
        <v>21</v>
      </c>
      <c r="C68" s="244" t="s">
        <v>126</v>
      </c>
      <c r="D68" s="212" t="s">
        <v>38</v>
      </c>
      <c r="E68" s="214" t="s">
        <v>38</v>
      </c>
    </row>
    <row r="69" spans="1:5" ht="29.25" thickBot="1" x14ac:dyDescent="0.25">
      <c r="A69" s="245" t="s">
        <v>130</v>
      </c>
      <c r="B69" s="212">
        <v>22</v>
      </c>
      <c r="C69" s="213" t="s">
        <v>131</v>
      </c>
      <c r="D69" s="212" t="s">
        <v>38</v>
      </c>
      <c r="E69" s="214" t="s">
        <v>38</v>
      </c>
    </row>
    <row r="70" spans="1:5" ht="66" customHeight="1" x14ac:dyDescent="0.2">
      <c r="A70" s="300" t="s">
        <v>132</v>
      </c>
      <c r="B70" s="208">
        <v>23</v>
      </c>
      <c r="C70" s="241" t="s">
        <v>133</v>
      </c>
      <c r="D70" s="208">
        <v>26</v>
      </c>
      <c r="E70" s="210" t="s">
        <v>134</v>
      </c>
    </row>
    <row r="71" spans="1:5" ht="71.25" customHeight="1" x14ac:dyDescent="0.2">
      <c r="A71" s="300"/>
      <c r="B71" s="216">
        <v>24</v>
      </c>
      <c r="C71" s="246" t="s">
        <v>135</v>
      </c>
      <c r="D71" s="208" t="s">
        <v>38</v>
      </c>
      <c r="E71" s="237" t="s">
        <v>38</v>
      </c>
    </row>
    <row r="72" spans="1:5" ht="55.5" customHeight="1" thickBot="1" x14ac:dyDescent="0.25">
      <c r="A72" s="301"/>
      <c r="B72" s="212">
        <v>25</v>
      </c>
      <c r="C72" s="247" t="s">
        <v>136</v>
      </c>
      <c r="D72" s="235" t="s">
        <v>38</v>
      </c>
      <c r="E72" s="240" t="s">
        <v>38</v>
      </c>
    </row>
    <row r="73" spans="1:5" ht="57" x14ac:dyDescent="0.2">
      <c r="A73" s="300" t="s">
        <v>137</v>
      </c>
      <c r="B73" s="208">
        <v>26</v>
      </c>
      <c r="C73" s="215" t="s">
        <v>138</v>
      </c>
      <c r="D73" s="216">
        <v>27</v>
      </c>
      <c r="E73" s="234" t="s">
        <v>139</v>
      </c>
    </row>
    <row r="74" spans="1:5" ht="12" customHeight="1" x14ac:dyDescent="0.2">
      <c r="A74" s="300"/>
      <c r="B74" s="208" t="s">
        <v>38</v>
      </c>
      <c r="C74" s="209" t="s">
        <v>38</v>
      </c>
      <c r="D74" s="208">
        <v>28</v>
      </c>
      <c r="E74" s="210" t="s">
        <v>140</v>
      </c>
    </row>
    <row r="75" spans="1:5" ht="12" customHeight="1" thickBot="1" x14ac:dyDescent="0.25">
      <c r="A75" s="301"/>
      <c r="B75" s="212" t="s">
        <v>38</v>
      </c>
      <c r="C75" s="213" t="s">
        <v>38</v>
      </c>
      <c r="D75" s="235">
        <v>29</v>
      </c>
      <c r="E75" s="236" t="s">
        <v>141</v>
      </c>
    </row>
    <row r="76" spans="1:5" ht="42.75" x14ac:dyDescent="0.2">
      <c r="A76" s="300" t="s">
        <v>142</v>
      </c>
      <c r="B76" s="208">
        <v>27</v>
      </c>
      <c r="C76" s="209" t="s">
        <v>143</v>
      </c>
      <c r="D76" s="208">
        <v>30</v>
      </c>
      <c r="E76" s="210" t="s">
        <v>144</v>
      </c>
    </row>
    <row r="77" spans="1:5" ht="37.5" customHeight="1" x14ac:dyDescent="0.2">
      <c r="A77" s="300"/>
      <c r="B77" s="208">
        <v>28</v>
      </c>
      <c r="C77" s="215" t="s">
        <v>145</v>
      </c>
      <c r="D77" s="216">
        <v>31</v>
      </c>
      <c r="E77" s="234" t="s">
        <v>146</v>
      </c>
    </row>
    <row r="78" spans="1:5" ht="28.5" x14ac:dyDescent="0.2">
      <c r="A78" s="300"/>
      <c r="B78" s="208" t="s">
        <v>38</v>
      </c>
      <c r="C78" s="209" t="s">
        <v>38</v>
      </c>
      <c r="D78" s="208">
        <v>32</v>
      </c>
      <c r="E78" s="210" t="s">
        <v>147</v>
      </c>
    </row>
    <row r="79" spans="1:5" ht="12" customHeight="1" x14ac:dyDescent="0.2">
      <c r="A79" s="300"/>
      <c r="B79" s="208" t="s">
        <v>38</v>
      </c>
      <c r="C79" s="209" t="s">
        <v>38</v>
      </c>
      <c r="D79" s="216">
        <v>33</v>
      </c>
      <c r="E79" s="234" t="s">
        <v>148</v>
      </c>
    </row>
    <row r="80" spans="1:5" ht="75" customHeight="1" thickBot="1" x14ac:dyDescent="0.25">
      <c r="A80" s="301"/>
      <c r="B80" s="212" t="s">
        <v>38</v>
      </c>
      <c r="C80" s="213" t="s">
        <v>38</v>
      </c>
      <c r="D80" s="212">
        <v>34</v>
      </c>
      <c r="E80" s="214" t="s">
        <v>149</v>
      </c>
    </row>
    <row r="81" spans="1:5" ht="63.75" x14ac:dyDescent="0.2">
      <c r="A81" s="316" t="s">
        <v>65</v>
      </c>
      <c r="B81" s="317">
        <v>29</v>
      </c>
      <c r="C81" s="318" t="s">
        <v>150</v>
      </c>
      <c r="D81" s="248">
        <v>35</v>
      </c>
      <c r="E81" s="249" t="s">
        <v>151</v>
      </c>
    </row>
    <row r="82" spans="1:5" ht="25.5" x14ac:dyDescent="0.2">
      <c r="A82" s="316"/>
      <c r="B82" s="317"/>
      <c r="C82" s="318"/>
      <c r="D82" s="250">
        <v>36</v>
      </c>
      <c r="E82" s="249" t="s">
        <v>152</v>
      </c>
    </row>
    <row r="83" spans="1:5" ht="38.25" x14ac:dyDescent="0.2">
      <c r="A83" s="316"/>
      <c r="B83" s="317"/>
      <c r="C83" s="318"/>
      <c r="D83" s="251">
        <v>37</v>
      </c>
      <c r="E83" s="252" t="s">
        <v>153</v>
      </c>
    </row>
    <row r="84" spans="1:5" ht="25.5" x14ac:dyDescent="0.2">
      <c r="A84" s="316"/>
      <c r="B84" s="317">
        <v>30</v>
      </c>
      <c r="C84" s="318" t="s">
        <v>154</v>
      </c>
      <c r="D84" s="251">
        <v>38</v>
      </c>
      <c r="E84" s="252" t="s">
        <v>155</v>
      </c>
    </row>
    <row r="85" spans="1:5" x14ac:dyDescent="0.2">
      <c r="A85" s="316"/>
      <c r="B85" s="317"/>
      <c r="C85" s="318"/>
      <c r="D85" s="319">
        <v>39</v>
      </c>
      <c r="E85" s="313" t="s">
        <v>156</v>
      </c>
    </row>
    <row r="86" spans="1:5" ht="65.25" customHeight="1" x14ac:dyDescent="0.2">
      <c r="A86" s="316"/>
      <c r="B86" s="317"/>
      <c r="C86" s="318"/>
      <c r="D86" s="319"/>
      <c r="E86" s="313"/>
    </row>
  </sheetData>
  <mergeCells count="31">
    <mergeCell ref="E85:E86"/>
    <mergeCell ref="B7:E8"/>
    <mergeCell ref="A81:A86"/>
    <mergeCell ref="B81:B83"/>
    <mergeCell ref="C81:C83"/>
    <mergeCell ref="B84:B86"/>
    <mergeCell ref="C84:C86"/>
    <mergeCell ref="D85:D86"/>
    <mergeCell ref="A50:A57"/>
    <mergeCell ref="A58:A60"/>
    <mergeCell ref="A61:A68"/>
    <mergeCell ref="A70:A72"/>
    <mergeCell ref="A73:A75"/>
    <mergeCell ref="A76:A80"/>
    <mergeCell ref="A28:A29"/>
    <mergeCell ref="A30:A32"/>
    <mergeCell ref="A33:A36"/>
    <mergeCell ref="A37:E37"/>
    <mergeCell ref="A39:A47"/>
    <mergeCell ref="A48:A49"/>
    <mergeCell ref="B9:C9"/>
    <mergeCell ref="A10:E10"/>
    <mergeCell ref="A12:A16"/>
    <mergeCell ref="A17:A19"/>
    <mergeCell ref="A20:A21"/>
    <mergeCell ref="A22:A27"/>
    <mergeCell ref="B1:D1"/>
    <mergeCell ref="B2:D2"/>
    <mergeCell ref="B4:C4"/>
    <mergeCell ref="B6:E6"/>
    <mergeCell ref="A7:A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6D89-6145-4F95-B49D-8589602406D7}">
  <dimension ref="A1:F33"/>
  <sheetViews>
    <sheetView workbookViewId="0">
      <selection activeCell="D6" sqref="D6"/>
    </sheetView>
  </sheetViews>
  <sheetFormatPr baseColWidth="10" defaultColWidth="10.7109375" defaultRowHeight="18.75" x14ac:dyDescent="0.3"/>
  <cols>
    <col min="1" max="1" width="52.140625" style="97" customWidth="1"/>
    <col min="2" max="2" width="5.7109375" style="98" customWidth="1"/>
    <col min="3" max="3" width="5.7109375" style="96" customWidth="1"/>
    <col min="4" max="4" width="7.7109375" style="96" customWidth="1"/>
    <col min="5" max="5" width="5.7109375" style="96" customWidth="1"/>
    <col min="6" max="6" width="44.42578125" style="97" customWidth="1"/>
    <col min="7" max="7" width="28.140625" customWidth="1"/>
  </cols>
  <sheetData>
    <row r="1" spans="1:6" ht="22.5" customHeight="1" x14ac:dyDescent="0.25">
      <c r="A1" s="320" t="s">
        <v>12</v>
      </c>
      <c r="B1" s="320"/>
      <c r="C1" s="320"/>
      <c r="D1" s="320"/>
      <c r="E1" s="320"/>
      <c r="F1" s="320"/>
    </row>
    <row r="2" spans="1:6" x14ac:dyDescent="0.3">
      <c r="A2" s="321" t="s">
        <v>157</v>
      </c>
      <c r="B2" s="321"/>
      <c r="C2" s="321"/>
      <c r="D2" s="321"/>
      <c r="E2" s="321"/>
      <c r="F2" s="321"/>
    </row>
    <row r="4" spans="1:6" x14ac:dyDescent="0.3">
      <c r="A4" s="253" t="s">
        <v>158</v>
      </c>
      <c r="B4" s="322" t="s">
        <v>159</v>
      </c>
      <c r="C4" s="322"/>
      <c r="D4" s="322"/>
      <c r="E4" s="323"/>
      <c r="F4" s="254" t="s">
        <v>160</v>
      </c>
    </row>
    <row r="5" spans="1:6" x14ac:dyDescent="0.3">
      <c r="A5" s="255" t="s">
        <v>38</v>
      </c>
      <c r="B5" s="256" t="s">
        <v>161</v>
      </c>
      <c r="C5" s="257" t="s">
        <v>162</v>
      </c>
      <c r="D5" s="257" t="s">
        <v>163</v>
      </c>
      <c r="E5" s="257" t="s">
        <v>164</v>
      </c>
      <c r="F5" s="257" t="s">
        <v>38</v>
      </c>
    </row>
    <row r="6" spans="1:6" ht="56.25" x14ac:dyDescent="0.3">
      <c r="A6" s="258" t="s">
        <v>165</v>
      </c>
      <c r="B6" s="259" t="s">
        <v>166</v>
      </c>
      <c r="C6" s="260" t="s">
        <v>38</v>
      </c>
      <c r="D6" s="259">
        <v>20</v>
      </c>
      <c r="E6" s="260" t="s">
        <v>38</v>
      </c>
      <c r="F6" s="261" t="s">
        <v>167</v>
      </c>
    </row>
    <row r="7" spans="1:6" ht="27" x14ac:dyDescent="0.3">
      <c r="A7" s="262" t="s">
        <v>168</v>
      </c>
      <c r="B7" s="259">
        <v>15</v>
      </c>
      <c r="C7" s="263">
        <v>9</v>
      </c>
      <c r="D7" s="263">
        <v>18</v>
      </c>
      <c r="E7" s="263">
        <v>21</v>
      </c>
      <c r="F7" s="264" t="s">
        <v>167</v>
      </c>
    </row>
    <row r="8" spans="1:6" ht="27" x14ac:dyDescent="0.3">
      <c r="A8" s="262" t="s">
        <v>169</v>
      </c>
      <c r="B8" s="259" t="s">
        <v>38</v>
      </c>
      <c r="C8" s="265" t="s">
        <v>38</v>
      </c>
      <c r="D8" s="263">
        <v>7.8</v>
      </c>
      <c r="E8" s="265" t="s">
        <v>38</v>
      </c>
      <c r="F8" s="264" t="s">
        <v>170</v>
      </c>
    </row>
    <row r="9" spans="1:6" ht="27" x14ac:dyDescent="0.3">
      <c r="A9" s="262" t="s">
        <v>171</v>
      </c>
      <c r="B9" s="259" t="s">
        <v>38</v>
      </c>
      <c r="C9" s="265" t="s">
        <v>38</v>
      </c>
      <c r="D9" s="263">
        <v>5.6</v>
      </c>
      <c r="E9" s="265" t="s">
        <v>38</v>
      </c>
      <c r="F9" s="264" t="s">
        <v>170</v>
      </c>
    </row>
    <row r="10" spans="1:6" ht="39.75" x14ac:dyDescent="0.3">
      <c r="A10" s="262" t="s">
        <v>172</v>
      </c>
      <c r="B10" s="259" t="s">
        <v>38</v>
      </c>
      <c r="C10" s="265" t="s">
        <v>38</v>
      </c>
      <c r="D10" s="263">
        <v>8</v>
      </c>
      <c r="E10" s="265" t="s">
        <v>38</v>
      </c>
      <c r="F10" s="264" t="s">
        <v>170</v>
      </c>
    </row>
    <row r="11" spans="1:6" ht="39.75" x14ac:dyDescent="0.3">
      <c r="A11" s="262" t="s">
        <v>173</v>
      </c>
      <c r="B11" s="259" t="s">
        <v>38</v>
      </c>
      <c r="C11" s="265" t="s">
        <v>38</v>
      </c>
      <c r="D11" s="263" t="s">
        <v>174</v>
      </c>
      <c r="E11" s="265" t="s">
        <v>38</v>
      </c>
      <c r="F11" s="264" t="s">
        <v>170</v>
      </c>
    </row>
    <row r="12" spans="1:6" ht="52.5" x14ac:dyDescent="0.3">
      <c r="A12" s="262" t="s">
        <v>175</v>
      </c>
      <c r="B12" s="259" t="s">
        <v>38</v>
      </c>
      <c r="C12" s="265" t="s">
        <v>38</v>
      </c>
      <c r="D12" s="265" t="s">
        <v>38</v>
      </c>
      <c r="E12" s="265" t="s">
        <v>38</v>
      </c>
      <c r="F12" s="264" t="s">
        <v>170</v>
      </c>
    </row>
    <row r="13" spans="1:6" ht="27" x14ac:dyDescent="0.3">
      <c r="A13" s="262" t="s">
        <v>176</v>
      </c>
      <c r="B13" s="259" t="s">
        <v>38</v>
      </c>
      <c r="C13" s="265" t="s">
        <v>38</v>
      </c>
      <c r="D13" s="263">
        <v>10</v>
      </c>
      <c r="E13" s="265" t="s">
        <v>38</v>
      </c>
      <c r="F13" s="264" t="s">
        <v>170</v>
      </c>
    </row>
    <row r="14" spans="1:6" ht="27" x14ac:dyDescent="0.3">
      <c r="A14" s="262" t="s">
        <v>177</v>
      </c>
      <c r="B14" s="259">
        <v>15</v>
      </c>
      <c r="C14" s="263">
        <v>9</v>
      </c>
      <c r="D14" s="263">
        <v>18</v>
      </c>
      <c r="E14" s="263">
        <v>21</v>
      </c>
      <c r="F14" s="264" t="s">
        <v>178</v>
      </c>
    </row>
    <row r="15" spans="1:6" ht="27" x14ac:dyDescent="0.3">
      <c r="A15" s="262" t="s">
        <v>179</v>
      </c>
      <c r="B15" s="259" t="s">
        <v>38</v>
      </c>
      <c r="C15" s="265" t="s">
        <v>38</v>
      </c>
      <c r="D15" s="265" t="s">
        <v>38</v>
      </c>
      <c r="E15" s="265" t="s">
        <v>38</v>
      </c>
      <c r="F15" s="264" t="s">
        <v>178</v>
      </c>
    </row>
    <row r="16" spans="1:6" ht="39.75" x14ac:dyDescent="0.3">
      <c r="A16" s="262" t="s">
        <v>180</v>
      </c>
      <c r="B16" s="259" t="s">
        <v>38</v>
      </c>
      <c r="C16" s="265" t="s">
        <v>38</v>
      </c>
      <c r="D16" s="265" t="s">
        <v>38</v>
      </c>
      <c r="E16" s="265" t="s">
        <v>38</v>
      </c>
      <c r="F16" s="264" t="s">
        <v>170</v>
      </c>
    </row>
    <row r="17" spans="1:6" ht="56.25" x14ac:dyDescent="0.3">
      <c r="A17" s="262" t="s">
        <v>181</v>
      </c>
      <c r="B17" s="265" t="s">
        <v>38</v>
      </c>
      <c r="C17" s="265" t="s">
        <v>38</v>
      </c>
      <c r="D17" s="263">
        <v>27.28</v>
      </c>
      <c r="E17" s="263" t="s">
        <v>182</v>
      </c>
      <c r="F17" s="264" t="s">
        <v>170</v>
      </c>
    </row>
    <row r="18" spans="1:6" ht="27" x14ac:dyDescent="0.3">
      <c r="A18" s="262" t="s">
        <v>183</v>
      </c>
      <c r="B18" s="259" t="s">
        <v>38</v>
      </c>
      <c r="C18" s="265" t="s">
        <v>38</v>
      </c>
      <c r="D18" s="263">
        <v>8</v>
      </c>
      <c r="E18" s="265" t="s">
        <v>38</v>
      </c>
      <c r="F18" s="264" t="s">
        <v>178</v>
      </c>
    </row>
    <row r="19" spans="1:6" ht="27" x14ac:dyDescent="0.3">
      <c r="A19" s="262" t="s">
        <v>184</v>
      </c>
      <c r="B19" s="259" t="s">
        <v>38</v>
      </c>
      <c r="C19" s="265" t="s">
        <v>38</v>
      </c>
      <c r="D19" s="263">
        <v>14</v>
      </c>
      <c r="E19" s="265" t="s">
        <v>38</v>
      </c>
      <c r="F19" s="264" t="s">
        <v>178</v>
      </c>
    </row>
    <row r="20" spans="1:6" ht="27" x14ac:dyDescent="0.3">
      <c r="A20" s="262" t="s">
        <v>185</v>
      </c>
      <c r="B20" s="259" t="s">
        <v>38</v>
      </c>
      <c r="C20" s="265" t="s">
        <v>38</v>
      </c>
      <c r="D20" s="263">
        <v>15</v>
      </c>
      <c r="E20" s="265" t="s">
        <v>38</v>
      </c>
      <c r="F20" s="264" t="s">
        <v>178</v>
      </c>
    </row>
    <row r="21" spans="1:6" ht="27" x14ac:dyDescent="0.3">
      <c r="A21" s="262" t="s">
        <v>186</v>
      </c>
      <c r="B21" s="259" t="s">
        <v>38</v>
      </c>
      <c r="C21" s="265" t="s">
        <v>38</v>
      </c>
      <c r="D21" s="263" t="s">
        <v>187</v>
      </c>
      <c r="E21" s="265" t="s">
        <v>38</v>
      </c>
      <c r="F21" s="264" t="s">
        <v>178</v>
      </c>
    </row>
    <row r="22" spans="1:6" x14ac:dyDescent="0.3">
      <c r="A22" s="149" t="s">
        <v>188</v>
      </c>
      <c r="B22" s="259" t="s">
        <v>38</v>
      </c>
      <c r="C22" s="265" t="s">
        <v>38</v>
      </c>
      <c r="D22" s="263">
        <v>22</v>
      </c>
      <c r="E22" s="265" t="s">
        <v>38</v>
      </c>
      <c r="F22" s="266" t="s">
        <v>189</v>
      </c>
    </row>
    <row r="23" spans="1:6" ht="39.75" x14ac:dyDescent="0.3">
      <c r="A23" s="267" t="s">
        <v>190</v>
      </c>
      <c r="B23" s="259" t="s">
        <v>38</v>
      </c>
      <c r="C23" s="263" t="s">
        <v>38</v>
      </c>
      <c r="D23" s="263">
        <v>23</v>
      </c>
      <c r="E23" s="263" t="s">
        <v>38</v>
      </c>
      <c r="F23" s="261" t="s">
        <v>170</v>
      </c>
    </row>
    <row r="24" spans="1:6" x14ac:dyDescent="0.3">
      <c r="A24" s="267" t="s">
        <v>191</v>
      </c>
      <c r="B24" s="259" t="s">
        <v>38</v>
      </c>
      <c r="C24" s="263" t="s">
        <v>38</v>
      </c>
      <c r="D24" s="263">
        <v>24.25</v>
      </c>
      <c r="E24" s="263">
        <v>26</v>
      </c>
      <c r="F24" s="264" t="s">
        <v>189</v>
      </c>
    </row>
    <row r="25" spans="1:6" ht="56.25" x14ac:dyDescent="0.3">
      <c r="A25" s="267" t="s">
        <v>192</v>
      </c>
      <c r="B25" s="259" t="s">
        <v>38</v>
      </c>
      <c r="C25" s="263" t="s">
        <v>38</v>
      </c>
      <c r="D25" s="263">
        <v>26</v>
      </c>
      <c r="E25" s="263" t="s">
        <v>193</v>
      </c>
      <c r="F25" s="264" t="s">
        <v>189</v>
      </c>
    </row>
    <row r="26" spans="1:6" ht="27" x14ac:dyDescent="0.3">
      <c r="A26" s="267" t="s">
        <v>194</v>
      </c>
      <c r="B26" s="259" t="s">
        <v>38</v>
      </c>
      <c r="C26" s="263" t="s">
        <v>38</v>
      </c>
      <c r="D26" s="263">
        <v>29</v>
      </c>
      <c r="E26" s="263">
        <v>35</v>
      </c>
      <c r="F26" s="266" t="s">
        <v>170</v>
      </c>
    </row>
    <row r="27" spans="1:6" ht="39.75" x14ac:dyDescent="0.3">
      <c r="A27" s="267" t="s">
        <v>195</v>
      </c>
      <c r="B27" s="263">
        <v>20.21</v>
      </c>
      <c r="C27" s="263">
        <v>16</v>
      </c>
      <c r="D27" s="263" t="s">
        <v>38</v>
      </c>
      <c r="E27" s="265" t="s">
        <v>38</v>
      </c>
      <c r="F27" s="268" t="s">
        <v>189</v>
      </c>
    </row>
    <row r="28" spans="1:6" ht="27" x14ac:dyDescent="0.3">
      <c r="A28" s="267" t="s">
        <v>37</v>
      </c>
      <c r="B28" s="263">
        <v>20.21</v>
      </c>
      <c r="C28" s="263">
        <v>16</v>
      </c>
      <c r="D28" s="265" t="s">
        <v>38</v>
      </c>
      <c r="E28" s="265" t="s">
        <v>38</v>
      </c>
      <c r="F28" s="268" t="s">
        <v>189</v>
      </c>
    </row>
    <row r="29" spans="1:6" ht="25.5" x14ac:dyDescent="0.3">
      <c r="A29" s="269" t="s">
        <v>196</v>
      </c>
      <c r="B29" s="265" t="s">
        <v>38</v>
      </c>
      <c r="C29" s="265" t="s">
        <v>38</v>
      </c>
      <c r="D29" s="263">
        <v>15</v>
      </c>
      <c r="E29" s="265" t="s">
        <v>38</v>
      </c>
      <c r="F29" s="268" t="s">
        <v>189</v>
      </c>
    </row>
    <row r="30" spans="1:6" ht="27" x14ac:dyDescent="0.3">
      <c r="A30" s="267" t="s">
        <v>197</v>
      </c>
      <c r="B30" s="263">
        <v>20</v>
      </c>
      <c r="C30" s="263" t="s">
        <v>38</v>
      </c>
      <c r="D30" s="263">
        <v>29</v>
      </c>
      <c r="E30" s="265" t="s">
        <v>38</v>
      </c>
      <c r="F30" s="268" t="s">
        <v>189</v>
      </c>
    </row>
    <row r="31" spans="1:6" x14ac:dyDescent="0.3">
      <c r="A31" s="267" t="s">
        <v>198</v>
      </c>
      <c r="B31" s="263">
        <v>18</v>
      </c>
      <c r="C31" s="263">
        <v>14</v>
      </c>
      <c r="D31" s="265" t="s">
        <v>38</v>
      </c>
      <c r="E31" s="265" t="s">
        <v>38</v>
      </c>
      <c r="F31" s="268" t="s">
        <v>189</v>
      </c>
    </row>
    <row r="32" spans="1:6" ht="27" x14ac:dyDescent="0.3">
      <c r="A32" s="267" t="s">
        <v>199</v>
      </c>
      <c r="B32" s="265" t="s">
        <v>38</v>
      </c>
      <c r="C32" s="263">
        <v>15</v>
      </c>
      <c r="D32" s="265" t="s">
        <v>38</v>
      </c>
      <c r="E32" s="265" t="s">
        <v>38</v>
      </c>
      <c r="F32" s="268" t="s">
        <v>189</v>
      </c>
    </row>
    <row r="33" spans="1:6" ht="56.25" x14ac:dyDescent="0.3">
      <c r="A33" s="267" t="s">
        <v>200</v>
      </c>
      <c r="B33" s="265" t="s">
        <v>38</v>
      </c>
      <c r="C33" s="265" t="s">
        <v>38</v>
      </c>
      <c r="D33" s="265" t="s">
        <v>38</v>
      </c>
      <c r="E33" s="263" t="s">
        <v>201</v>
      </c>
      <c r="F33" s="268" t="s">
        <v>170</v>
      </c>
    </row>
  </sheetData>
  <mergeCells count="3">
    <mergeCell ref="A1:F1"/>
    <mergeCell ref="A2:F2"/>
    <mergeCell ref="B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12" zoomScale="112" zoomScaleNormal="112" workbookViewId="0">
      <selection activeCell="B4" sqref="B4:H4"/>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48" t="s">
        <v>202</v>
      </c>
      <c r="C2" s="349"/>
      <c r="D2" s="349"/>
      <c r="E2" s="349"/>
      <c r="F2" s="349"/>
      <c r="G2" s="349"/>
      <c r="H2" s="350"/>
    </row>
    <row r="3" spans="2:8" ht="16.5" x14ac:dyDescent="0.25">
      <c r="B3" s="351" t="s">
        <v>203</v>
      </c>
      <c r="C3" s="352"/>
      <c r="D3" s="352"/>
      <c r="E3" s="352"/>
      <c r="F3" s="352"/>
      <c r="G3" s="352"/>
      <c r="H3" s="353"/>
    </row>
    <row r="4" spans="2:8" ht="88.5" customHeight="1" x14ac:dyDescent="0.25">
      <c r="B4" s="354" t="s">
        <v>204</v>
      </c>
      <c r="C4" s="355"/>
      <c r="D4" s="355"/>
      <c r="E4" s="355"/>
      <c r="F4" s="355"/>
      <c r="G4" s="355"/>
      <c r="H4" s="356"/>
    </row>
    <row r="5" spans="2:8" ht="16.5" x14ac:dyDescent="0.25">
      <c r="B5" s="8"/>
      <c r="C5" s="9"/>
      <c r="D5" s="9"/>
      <c r="E5" s="9"/>
      <c r="F5" s="9"/>
      <c r="G5" s="9"/>
      <c r="H5" s="10"/>
    </row>
    <row r="6" spans="2:8" ht="16.5" customHeight="1" x14ac:dyDescent="0.25">
      <c r="B6" s="357" t="s">
        <v>205</v>
      </c>
      <c r="C6" s="358"/>
      <c r="D6" s="358"/>
      <c r="E6" s="358"/>
      <c r="F6" s="358"/>
      <c r="G6" s="358"/>
      <c r="H6" s="359"/>
    </row>
    <row r="7" spans="2:8" ht="44.25" customHeight="1" x14ac:dyDescent="0.25">
      <c r="B7" s="357"/>
      <c r="C7" s="358"/>
      <c r="D7" s="358"/>
      <c r="E7" s="358"/>
      <c r="F7" s="358"/>
      <c r="G7" s="358"/>
      <c r="H7" s="359"/>
    </row>
    <row r="8" spans="2:8" ht="15.75" thickBot="1" x14ac:dyDescent="0.3">
      <c r="B8" s="11"/>
      <c r="C8" s="12"/>
      <c r="D8" s="13"/>
      <c r="E8" s="14"/>
      <c r="F8" s="14"/>
      <c r="G8" s="15"/>
      <c r="H8" s="16"/>
    </row>
    <row r="9" spans="2:8" x14ac:dyDescent="0.25">
      <c r="B9" s="11"/>
      <c r="C9" s="344" t="s">
        <v>206</v>
      </c>
      <c r="D9" s="345"/>
      <c r="E9" s="346" t="s">
        <v>207</v>
      </c>
      <c r="F9" s="347"/>
      <c r="G9" s="12"/>
      <c r="H9" s="16"/>
    </row>
    <row r="10" spans="2:8" ht="35.25" customHeight="1" x14ac:dyDescent="0.25">
      <c r="B10" s="11"/>
      <c r="C10" s="340" t="s">
        <v>208</v>
      </c>
      <c r="D10" s="341"/>
      <c r="E10" s="342" t="s">
        <v>209</v>
      </c>
      <c r="F10" s="343"/>
      <c r="G10" s="12"/>
      <c r="H10" s="16"/>
    </row>
    <row r="11" spans="2:8" ht="17.25" customHeight="1" x14ac:dyDescent="0.25">
      <c r="B11" s="11"/>
      <c r="C11" s="340" t="s">
        <v>210</v>
      </c>
      <c r="D11" s="341"/>
      <c r="E11" s="342" t="s">
        <v>211</v>
      </c>
      <c r="F11" s="343"/>
      <c r="G11" s="12"/>
      <c r="H11" s="16"/>
    </row>
    <row r="12" spans="2:8" ht="19.5" customHeight="1" x14ac:dyDescent="0.25">
      <c r="B12" s="11"/>
      <c r="C12" s="340" t="s">
        <v>212</v>
      </c>
      <c r="D12" s="341"/>
      <c r="E12" s="342" t="s">
        <v>213</v>
      </c>
      <c r="F12" s="343"/>
      <c r="G12" s="12"/>
      <c r="H12" s="16"/>
    </row>
    <row r="13" spans="2:8" ht="27" customHeight="1" x14ac:dyDescent="0.25">
      <c r="B13" s="11"/>
      <c r="C13" s="340" t="s">
        <v>214</v>
      </c>
      <c r="D13" s="341"/>
      <c r="E13" s="342" t="s">
        <v>215</v>
      </c>
      <c r="F13" s="343"/>
      <c r="G13" s="12"/>
      <c r="H13" s="16"/>
    </row>
    <row r="14" spans="2:8" ht="34.5" customHeight="1" x14ac:dyDescent="0.25">
      <c r="B14" s="11"/>
      <c r="C14" s="338" t="s">
        <v>216</v>
      </c>
      <c r="D14" s="339"/>
      <c r="E14" s="332" t="s">
        <v>217</v>
      </c>
      <c r="F14" s="333"/>
      <c r="G14" s="12"/>
      <c r="H14" s="16"/>
    </row>
    <row r="15" spans="2:8" ht="27.75" customHeight="1" x14ac:dyDescent="0.25">
      <c r="B15" s="11"/>
      <c r="C15" s="338" t="s">
        <v>218</v>
      </c>
      <c r="D15" s="339"/>
      <c r="E15" s="332" t="s">
        <v>219</v>
      </c>
      <c r="F15" s="333"/>
      <c r="G15" s="12"/>
      <c r="H15" s="16"/>
    </row>
    <row r="16" spans="2:8" ht="28.5" customHeight="1" x14ac:dyDescent="0.25">
      <c r="B16" s="11"/>
      <c r="C16" s="338" t="s">
        <v>220</v>
      </c>
      <c r="D16" s="339"/>
      <c r="E16" s="332" t="s">
        <v>221</v>
      </c>
      <c r="F16" s="333"/>
      <c r="G16" s="12"/>
      <c r="H16" s="16"/>
    </row>
    <row r="17" spans="2:8" ht="72.75" customHeight="1" x14ac:dyDescent="0.25">
      <c r="B17" s="11"/>
      <c r="C17" s="338" t="s">
        <v>222</v>
      </c>
      <c r="D17" s="339"/>
      <c r="E17" s="332" t="s">
        <v>223</v>
      </c>
      <c r="F17" s="333"/>
      <c r="G17" s="12"/>
      <c r="H17" s="16"/>
    </row>
    <row r="18" spans="2:8" ht="64.5" customHeight="1" x14ac:dyDescent="0.25">
      <c r="B18" s="11"/>
      <c r="C18" s="338" t="s">
        <v>224</v>
      </c>
      <c r="D18" s="339"/>
      <c r="E18" s="332" t="s">
        <v>225</v>
      </c>
      <c r="F18" s="333"/>
      <c r="G18" s="12"/>
      <c r="H18" s="16"/>
    </row>
    <row r="19" spans="2:8" ht="71.25" customHeight="1" x14ac:dyDescent="0.25">
      <c r="B19" s="11"/>
      <c r="C19" s="338" t="s">
        <v>226</v>
      </c>
      <c r="D19" s="339"/>
      <c r="E19" s="332" t="s">
        <v>227</v>
      </c>
      <c r="F19" s="333"/>
      <c r="G19" s="12"/>
      <c r="H19" s="16"/>
    </row>
    <row r="20" spans="2:8" ht="55.5" customHeight="1" x14ac:dyDescent="0.25">
      <c r="B20" s="11"/>
      <c r="C20" s="330" t="s">
        <v>228</v>
      </c>
      <c r="D20" s="331"/>
      <c r="E20" s="332" t="s">
        <v>229</v>
      </c>
      <c r="F20" s="333"/>
      <c r="G20" s="12"/>
      <c r="H20" s="16"/>
    </row>
    <row r="21" spans="2:8" ht="42" customHeight="1" x14ac:dyDescent="0.25">
      <c r="B21" s="11"/>
      <c r="C21" s="330" t="s">
        <v>230</v>
      </c>
      <c r="D21" s="331"/>
      <c r="E21" s="332" t="s">
        <v>231</v>
      </c>
      <c r="F21" s="333"/>
      <c r="G21" s="12"/>
      <c r="H21" s="16"/>
    </row>
    <row r="22" spans="2:8" ht="59.25" customHeight="1" x14ac:dyDescent="0.25">
      <c r="B22" s="11"/>
      <c r="C22" s="330" t="s">
        <v>232</v>
      </c>
      <c r="D22" s="331"/>
      <c r="E22" s="332" t="s">
        <v>233</v>
      </c>
      <c r="F22" s="333"/>
      <c r="G22" s="12"/>
      <c r="H22" s="16"/>
    </row>
    <row r="23" spans="2:8" ht="23.25" customHeight="1" x14ac:dyDescent="0.25">
      <c r="B23" s="11"/>
      <c r="C23" s="330" t="s">
        <v>234</v>
      </c>
      <c r="D23" s="331"/>
      <c r="E23" s="332" t="s">
        <v>235</v>
      </c>
      <c r="F23" s="333"/>
      <c r="G23" s="12"/>
      <c r="H23" s="16"/>
    </row>
    <row r="24" spans="2:8" ht="30.75" customHeight="1" x14ac:dyDescent="0.25">
      <c r="B24" s="11"/>
      <c r="C24" s="330" t="s">
        <v>236</v>
      </c>
      <c r="D24" s="331"/>
      <c r="E24" s="332" t="s">
        <v>237</v>
      </c>
      <c r="F24" s="333"/>
      <c r="G24" s="12"/>
      <c r="H24" s="16"/>
    </row>
    <row r="25" spans="2:8" ht="33" customHeight="1" x14ac:dyDescent="0.25">
      <c r="B25" s="11"/>
      <c r="C25" s="330" t="s">
        <v>238</v>
      </c>
      <c r="D25" s="331"/>
      <c r="E25" s="332" t="s">
        <v>239</v>
      </c>
      <c r="F25" s="333"/>
      <c r="G25" s="12"/>
      <c r="H25" s="16"/>
    </row>
    <row r="26" spans="2:8" ht="30" customHeight="1" x14ac:dyDescent="0.25">
      <c r="B26" s="11"/>
      <c r="C26" s="330" t="s">
        <v>240</v>
      </c>
      <c r="D26" s="331"/>
      <c r="E26" s="332" t="s">
        <v>241</v>
      </c>
      <c r="F26" s="333"/>
      <c r="G26" s="12"/>
      <c r="H26" s="16"/>
    </row>
    <row r="27" spans="2:8" ht="35.25" customHeight="1" x14ac:dyDescent="0.25">
      <c r="B27" s="11"/>
      <c r="C27" s="330" t="s">
        <v>242</v>
      </c>
      <c r="D27" s="331"/>
      <c r="E27" s="332" t="s">
        <v>243</v>
      </c>
      <c r="F27" s="333"/>
      <c r="G27" s="12"/>
      <c r="H27" s="16"/>
    </row>
    <row r="28" spans="2:8" ht="31.5" customHeight="1" x14ac:dyDescent="0.25">
      <c r="B28" s="11"/>
      <c r="C28" s="330" t="s">
        <v>244</v>
      </c>
      <c r="D28" s="331"/>
      <c r="E28" s="332" t="s">
        <v>245</v>
      </c>
      <c r="F28" s="333"/>
      <c r="G28" s="12"/>
      <c r="H28" s="16"/>
    </row>
    <row r="29" spans="2:8" ht="35.25" customHeight="1" x14ac:dyDescent="0.25">
      <c r="B29" s="11"/>
      <c r="C29" s="330" t="s">
        <v>246</v>
      </c>
      <c r="D29" s="331"/>
      <c r="E29" s="332" t="s">
        <v>247</v>
      </c>
      <c r="F29" s="333"/>
      <c r="G29" s="12"/>
      <c r="H29" s="16"/>
    </row>
    <row r="30" spans="2:8" ht="59.25" customHeight="1" x14ac:dyDescent="0.25">
      <c r="B30" s="11"/>
      <c r="C30" s="330" t="s">
        <v>248</v>
      </c>
      <c r="D30" s="331"/>
      <c r="E30" s="332" t="s">
        <v>249</v>
      </c>
      <c r="F30" s="333"/>
      <c r="G30" s="12"/>
      <c r="H30" s="16"/>
    </row>
    <row r="31" spans="2:8" ht="57" customHeight="1" x14ac:dyDescent="0.25">
      <c r="B31" s="11"/>
      <c r="C31" s="330" t="s">
        <v>250</v>
      </c>
      <c r="D31" s="331"/>
      <c r="E31" s="332" t="s">
        <v>251</v>
      </c>
      <c r="F31" s="333"/>
      <c r="G31" s="12"/>
      <c r="H31" s="16"/>
    </row>
    <row r="32" spans="2:8" ht="82.5" customHeight="1" x14ac:dyDescent="0.25">
      <c r="B32" s="11"/>
      <c r="C32" s="330" t="s">
        <v>252</v>
      </c>
      <c r="D32" s="331"/>
      <c r="E32" s="332" t="s">
        <v>253</v>
      </c>
      <c r="F32" s="333"/>
      <c r="G32" s="12"/>
      <c r="H32" s="16"/>
    </row>
    <row r="33" spans="2:8" ht="46.5" customHeight="1" x14ac:dyDescent="0.25">
      <c r="B33" s="11"/>
      <c r="C33" s="330" t="s">
        <v>254</v>
      </c>
      <c r="D33" s="331"/>
      <c r="E33" s="332" t="s">
        <v>255</v>
      </c>
      <c r="F33" s="333"/>
      <c r="G33" s="12"/>
      <c r="H33" s="16"/>
    </row>
    <row r="34" spans="2:8" ht="6.75" customHeight="1" thickBot="1" x14ac:dyDescent="0.3">
      <c r="B34" s="11"/>
      <c r="C34" s="334"/>
      <c r="D34" s="335"/>
      <c r="E34" s="336"/>
      <c r="F34" s="337"/>
      <c r="G34" s="12"/>
      <c r="H34" s="16"/>
    </row>
    <row r="35" spans="2:8" ht="15.75" thickTop="1" x14ac:dyDescent="0.25">
      <c r="B35" s="11"/>
      <c r="C35" s="17"/>
      <c r="D35" s="17"/>
      <c r="E35" s="18"/>
      <c r="F35" s="18"/>
      <c r="G35" s="12"/>
      <c r="H35" s="16"/>
    </row>
    <row r="36" spans="2:8" ht="21" customHeight="1" x14ac:dyDescent="0.25">
      <c r="B36" s="327" t="s">
        <v>256</v>
      </c>
      <c r="C36" s="328"/>
      <c r="D36" s="328"/>
      <c r="E36" s="328"/>
      <c r="F36" s="328"/>
      <c r="G36" s="328"/>
      <c r="H36" s="329"/>
    </row>
    <row r="37" spans="2:8" ht="20.25" customHeight="1" x14ac:dyDescent="0.25">
      <c r="B37" s="327" t="s">
        <v>257</v>
      </c>
      <c r="C37" s="328"/>
      <c r="D37" s="328"/>
      <c r="E37" s="328"/>
      <c r="F37" s="328"/>
      <c r="G37" s="328"/>
      <c r="H37" s="329"/>
    </row>
    <row r="38" spans="2:8" ht="20.25" customHeight="1" x14ac:dyDescent="0.25">
      <c r="B38" s="327" t="s">
        <v>258</v>
      </c>
      <c r="C38" s="328"/>
      <c r="D38" s="328"/>
      <c r="E38" s="328"/>
      <c r="F38" s="328"/>
      <c r="G38" s="328"/>
      <c r="H38" s="329"/>
    </row>
    <row r="39" spans="2:8" ht="21.75" customHeight="1" x14ac:dyDescent="0.25">
      <c r="B39" s="327" t="s">
        <v>259</v>
      </c>
      <c r="C39" s="328"/>
      <c r="D39" s="328"/>
      <c r="E39" s="328"/>
      <c r="F39" s="328"/>
      <c r="G39" s="328"/>
      <c r="H39" s="329"/>
    </row>
    <row r="40" spans="2:8" ht="22.5" customHeight="1" x14ac:dyDescent="0.25">
      <c r="B40" s="327" t="s">
        <v>260</v>
      </c>
      <c r="C40" s="328"/>
      <c r="D40" s="328"/>
      <c r="E40" s="328"/>
      <c r="F40" s="328"/>
      <c r="G40" s="328"/>
      <c r="H40" s="329"/>
    </row>
    <row r="41" spans="2:8" ht="32.25" customHeight="1" thickBot="1" x14ac:dyDescent="0.3">
      <c r="B41" s="324" t="s">
        <v>261</v>
      </c>
      <c r="C41" s="325"/>
      <c r="D41" s="325"/>
      <c r="E41" s="325"/>
      <c r="F41" s="325"/>
      <c r="G41" s="325"/>
      <c r="H41" s="326"/>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36"/>
  <sheetViews>
    <sheetView tabSelected="1" topLeftCell="Q1" zoomScale="80" zoomScaleNormal="80" workbookViewId="0">
      <selection activeCell="AH27" sqref="AH27:AH31"/>
    </sheetView>
  </sheetViews>
  <sheetFormatPr baseColWidth="10" defaultColWidth="11.42578125" defaultRowHeight="15" x14ac:dyDescent="0.2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11.5703125" customWidth="1"/>
    <col min="31" max="31" width="13.42578125" customWidth="1"/>
    <col min="32" max="32" width="11.5703125"/>
    <col min="33" max="33" width="13.42578125" customWidth="1"/>
    <col min="34" max="34" width="21.140625" customWidth="1"/>
    <col min="35" max="35" width="15.710937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0" customFormat="1" ht="16.5" customHeight="1" x14ac:dyDescent="0.3">
      <c r="A1" s="397"/>
      <c r="B1" s="398"/>
      <c r="C1" s="398"/>
      <c r="D1" s="414" t="s">
        <v>262</v>
      </c>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6" t="s">
        <v>263</v>
      </c>
      <c r="AM1" s="416"/>
      <c r="AN1" s="416"/>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c r="JS1" s="139"/>
      <c r="JT1" s="139"/>
      <c r="JU1" s="139"/>
      <c r="JV1" s="139"/>
      <c r="JW1" s="139"/>
      <c r="JX1" s="139"/>
      <c r="JY1" s="139"/>
      <c r="JZ1" s="139"/>
      <c r="KA1" s="139"/>
      <c r="KB1" s="139"/>
      <c r="KC1" s="139"/>
      <c r="KD1" s="139"/>
      <c r="KE1" s="139"/>
      <c r="KF1" s="139"/>
      <c r="KG1" s="139"/>
      <c r="KH1" s="139"/>
      <c r="KI1" s="139"/>
      <c r="KJ1" s="139"/>
      <c r="KK1" s="139"/>
      <c r="KL1" s="139"/>
    </row>
    <row r="2" spans="1:298" s="140" customFormat="1" ht="39.75" customHeight="1" x14ac:dyDescent="0.3">
      <c r="A2" s="399"/>
      <c r="B2" s="400"/>
      <c r="C2" s="400"/>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6"/>
      <c r="AM2" s="416"/>
      <c r="AN2" s="416"/>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row>
    <row r="3" spans="1:298" s="140" customFormat="1" ht="16.5" x14ac:dyDescent="0.3">
      <c r="A3" s="2"/>
      <c r="B3" s="2"/>
      <c r="C3" s="3"/>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6"/>
      <c r="AM3" s="416"/>
      <c r="AN3" s="416"/>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row>
    <row r="4" spans="1:298" s="140" customFormat="1" ht="26.25" customHeight="1" x14ac:dyDescent="0.3">
      <c r="A4" s="401" t="s">
        <v>264</v>
      </c>
      <c r="B4" s="402"/>
      <c r="C4" s="403"/>
      <c r="D4" s="407" t="s">
        <v>17</v>
      </c>
      <c r="E4" s="408"/>
      <c r="F4" s="408"/>
      <c r="G4" s="408"/>
      <c r="H4" s="408"/>
      <c r="I4" s="408"/>
      <c r="J4" s="408"/>
      <c r="K4" s="408"/>
      <c r="L4" s="408"/>
      <c r="M4" s="408"/>
      <c r="N4" s="409"/>
      <c r="O4" s="410"/>
      <c r="P4" s="410"/>
      <c r="Q4" s="410"/>
      <c r="R4" s="1"/>
      <c r="S4" s="1"/>
      <c r="T4" s="1"/>
      <c r="U4" s="1"/>
      <c r="V4" s="1"/>
      <c r="W4" s="1"/>
      <c r="X4" s="1"/>
      <c r="Y4" s="1"/>
      <c r="Z4" s="1"/>
      <c r="AA4" s="1"/>
      <c r="AB4" s="1"/>
      <c r="AC4" s="1"/>
      <c r="AD4" s="1"/>
      <c r="AE4" s="1"/>
      <c r="AF4" s="1"/>
      <c r="AG4" s="1"/>
      <c r="AH4" s="1"/>
      <c r="AI4" s="1"/>
      <c r="AJ4" s="1"/>
      <c r="AK4" s="1"/>
      <c r="AL4" s="1"/>
      <c r="AM4" s="1"/>
      <c r="AN4" s="1"/>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row>
    <row r="5" spans="1:298" s="140" customFormat="1" ht="60.75" customHeight="1" x14ac:dyDescent="0.3">
      <c r="A5" s="401" t="s">
        <v>265</v>
      </c>
      <c r="B5" s="402"/>
      <c r="C5" s="403"/>
      <c r="D5" s="404" t="s">
        <v>266</v>
      </c>
      <c r="E5" s="405"/>
      <c r="F5" s="405"/>
      <c r="G5" s="405"/>
      <c r="H5" s="405"/>
      <c r="I5" s="405"/>
      <c r="J5" s="405"/>
      <c r="K5" s="405"/>
      <c r="L5" s="405"/>
      <c r="M5" s="405"/>
      <c r="N5" s="406"/>
      <c r="O5" s="1"/>
      <c r="P5" s="1"/>
      <c r="Q5" s="1"/>
      <c r="R5" s="1"/>
      <c r="S5" s="1"/>
      <c r="T5" s="1"/>
      <c r="U5" s="1"/>
      <c r="V5" s="1"/>
      <c r="W5" s="1"/>
      <c r="X5" s="1"/>
      <c r="Y5" s="1"/>
      <c r="Z5" s="1"/>
      <c r="AA5" s="1"/>
      <c r="AB5" s="1"/>
      <c r="AC5" s="1"/>
      <c r="AD5" s="1"/>
      <c r="AE5" s="1"/>
      <c r="AF5" s="1"/>
      <c r="AG5" s="1"/>
      <c r="AH5" s="1"/>
      <c r="AI5" s="1"/>
      <c r="AJ5" s="1"/>
      <c r="AK5" s="1"/>
      <c r="AL5" s="1"/>
      <c r="AM5" s="1"/>
      <c r="AN5" s="1"/>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row>
    <row r="6" spans="1:298" s="140" customFormat="1" ht="49.5" customHeight="1" x14ac:dyDescent="0.3">
      <c r="A6" s="401" t="s">
        <v>267</v>
      </c>
      <c r="B6" s="402"/>
      <c r="C6" s="403"/>
      <c r="D6" s="404" t="s">
        <v>268</v>
      </c>
      <c r="E6" s="405"/>
      <c r="F6" s="405"/>
      <c r="G6" s="405"/>
      <c r="H6" s="405"/>
      <c r="I6" s="405"/>
      <c r="J6" s="405"/>
      <c r="K6" s="405"/>
      <c r="L6" s="405"/>
      <c r="M6" s="405"/>
      <c r="N6" s="406"/>
      <c r="O6" s="1"/>
      <c r="P6" s="1"/>
      <c r="Q6" s="1"/>
      <c r="R6" s="1"/>
      <c r="S6" s="1"/>
      <c r="T6" s="1"/>
      <c r="U6" s="1"/>
      <c r="V6" s="1"/>
      <c r="W6" s="1"/>
      <c r="X6" s="1"/>
      <c r="Y6" s="1"/>
      <c r="Z6" s="1"/>
      <c r="AA6" s="1"/>
      <c r="AB6" s="1"/>
      <c r="AC6" s="1"/>
      <c r="AD6" s="1"/>
      <c r="AE6" s="1"/>
      <c r="AF6" s="1"/>
      <c r="AG6" s="1"/>
      <c r="AH6" s="1"/>
      <c r="AI6" s="1"/>
      <c r="AJ6" s="1"/>
      <c r="AK6" s="1"/>
      <c r="AL6" s="1"/>
      <c r="AM6" s="1"/>
      <c r="AN6" s="1"/>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row>
    <row r="7" spans="1:298" s="140" customFormat="1" ht="16.5" x14ac:dyDescent="0.3">
      <c r="A7" s="411" t="s">
        <v>269</v>
      </c>
      <c r="B7" s="412"/>
      <c r="C7" s="412"/>
      <c r="D7" s="412"/>
      <c r="E7" s="412"/>
      <c r="F7" s="412"/>
      <c r="G7" s="412"/>
      <c r="H7" s="413"/>
      <c r="I7" s="411" t="s">
        <v>270</v>
      </c>
      <c r="J7" s="412"/>
      <c r="K7" s="412"/>
      <c r="L7" s="412"/>
      <c r="M7" s="412"/>
      <c r="N7" s="413"/>
      <c r="O7" s="411" t="s">
        <v>271</v>
      </c>
      <c r="P7" s="412"/>
      <c r="Q7" s="412"/>
      <c r="R7" s="412"/>
      <c r="S7" s="412"/>
      <c r="T7" s="412"/>
      <c r="U7" s="412"/>
      <c r="V7" s="412"/>
      <c r="W7" s="413"/>
      <c r="X7" s="411" t="s">
        <v>272</v>
      </c>
      <c r="Y7" s="412"/>
      <c r="Z7" s="412"/>
      <c r="AA7" s="412"/>
      <c r="AB7" s="412"/>
      <c r="AC7" s="412"/>
      <c r="AD7" s="412"/>
      <c r="AE7" s="412"/>
      <c r="AF7" s="412"/>
      <c r="AG7" s="412"/>
      <c r="AH7" s="413"/>
      <c r="AI7" s="411" t="s">
        <v>167</v>
      </c>
      <c r="AJ7" s="412"/>
      <c r="AK7" s="412"/>
      <c r="AL7" s="412"/>
      <c r="AM7" s="412"/>
      <c r="AN7" s="417"/>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row>
    <row r="8" spans="1:298" s="140" customFormat="1" ht="16.5" customHeight="1" x14ac:dyDescent="0.3">
      <c r="A8" s="382" t="s">
        <v>273</v>
      </c>
      <c r="B8" s="385" t="s">
        <v>274</v>
      </c>
      <c r="C8" s="384" t="s">
        <v>216</v>
      </c>
      <c r="D8" s="386" t="s">
        <v>275</v>
      </c>
      <c r="E8" s="386" t="s">
        <v>220</v>
      </c>
      <c r="F8" s="388" t="s">
        <v>222</v>
      </c>
      <c r="G8" s="387" t="s">
        <v>224</v>
      </c>
      <c r="H8" s="386" t="s">
        <v>276</v>
      </c>
      <c r="I8" s="390" t="s">
        <v>277</v>
      </c>
      <c r="J8" s="391" t="s">
        <v>278</v>
      </c>
      <c r="K8" s="387" t="s">
        <v>279</v>
      </c>
      <c r="L8" s="387" t="s">
        <v>280</v>
      </c>
      <c r="M8" s="391" t="s">
        <v>278</v>
      </c>
      <c r="N8" s="386" t="s">
        <v>230</v>
      </c>
      <c r="O8" s="392" t="s">
        <v>281</v>
      </c>
      <c r="P8" s="389" t="s">
        <v>232</v>
      </c>
      <c r="Q8" s="387" t="s">
        <v>234</v>
      </c>
      <c r="R8" s="389" t="s">
        <v>282</v>
      </c>
      <c r="S8" s="389"/>
      <c r="T8" s="389"/>
      <c r="U8" s="389"/>
      <c r="V8" s="389"/>
      <c r="W8" s="389"/>
      <c r="X8" s="394" t="s">
        <v>283</v>
      </c>
      <c r="Y8" s="392" t="s">
        <v>284</v>
      </c>
      <c r="Z8" s="392" t="s">
        <v>278</v>
      </c>
      <c r="AA8" s="132"/>
      <c r="AB8" s="132"/>
      <c r="AC8" s="392" t="s">
        <v>285</v>
      </c>
      <c r="AD8" s="392" t="s">
        <v>278</v>
      </c>
      <c r="AE8" s="132"/>
      <c r="AF8" s="132"/>
      <c r="AG8" s="394" t="s">
        <v>286</v>
      </c>
      <c r="AH8" s="392" t="s">
        <v>250</v>
      </c>
      <c r="AI8" s="389" t="s">
        <v>167</v>
      </c>
      <c r="AJ8" s="389" t="s">
        <v>287</v>
      </c>
      <c r="AK8" s="389" t="s">
        <v>288</v>
      </c>
      <c r="AL8" s="389" t="s">
        <v>289</v>
      </c>
      <c r="AM8" s="418" t="s">
        <v>290</v>
      </c>
      <c r="AN8" s="418" t="s">
        <v>254</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39"/>
      <c r="JR8" s="139"/>
      <c r="JS8" s="139"/>
      <c r="JT8" s="139"/>
      <c r="JU8" s="139"/>
      <c r="JV8" s="139"/>
      <c r="JW8" s="139"/>
      <c r="JX8" s="139"/>
      <c r="JY8" s="139"/>
      <c r="JZ8" s="139"/>
      <c r="KA8" s="139"/>
      <c r="KB8" s="139"/>
      <c r="KC8" s="139"/>
      <c r="KD8" s="139"/>
      <c r="KE8" s="139"/>
      <c r="KF8" s="139"/>
      <c r="KG8" s="139"/>
      <c r="KH8" s="139"/>
      <c r="KI8" s="139"/>
      <c r="KJ8" s="139"/>
      <c r="KK8" s="139"/>
      <c r="KL8" s="139"/>
    </row>
    <row r="9" spans="1:298" s="142" customFormat="1" ht="94.5" customHeight="1" thickBot="1" x14ac:dyDescent="0.3">
      <c r="A9" s="383"/>
      <c r="B9" s="395"/>
      <c r="C9" s="385"/>
      <c r="D9" s="387"/>
      <c r="E9" s="387"/>
      <c r="F9" s="385"/>
      <c r="G9" s="390"/>
      <c r="H9" s="387"/>
      <c r="I9" s="390"/>
      <c r="J9" s="391"/>
      <c r="K9" s="390"/>
      <c r="L9" s="390"/>
      <c r="M9" s="391"/>
      <c r="N9" s="387"/>
      <c r="O9" s="393"/>
      <c r="P9" s="387"/>
      <c r="Q9" s="390"/>
      <c r="R9" s="124" t="s">
        <v>291</v>
      </c>
      <c r="S9" s="124" t="s">
        <v>292</v>
      </c>
      <c r="T9" s="124" t="s">
        <v>293</v>
      </c>
      <c r="U9" s="124" t="s">
        <v>294</v>
      </c>
      <c r="V9" s="124" t="s">
        <v>295</v>
      </c>
      <c r="W9" s="124" t="s">
        <v>296</v>
      </c>
      <c r="X9" s="392"/>
      <c r="Y9" s="396"/>
      <c r="Z9" s="396"/>
      <c r="AA9" s="135" t="s">
        <v>297</v>
      </c>
      <c r="AB9" s="135" t="s">
        <v>278</v>
      </c>
      <c r="AC9" s="396"/>
      <c r="AD9" s="396"/>
      <c r="AE9" s="133" t="s">
        <v>285</v>
      </c>
      <c r="AF9" s="133" t="s">
        <v>278</v>
      </c>
      <c r="AG9" s="392"/>
      <c r="AH9" s="393"/>
      <c r="AI9" s="387"/>
      <c r="AJ9" s="387"/>
      <c r="AK9" s="387"/>
      <c r="AL9" s="387"/>
      <c r="AM9" s="419"/>
      <c r="AN9" s="419"/>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row>
    <row r="10" spans="1:298" ht="57.75" customHeight="1" x14ac:dyDescent="0.25">
      <c r="A10" s="363">
        <v>1</v>
      </c>
      <c r="B10" s="380" t="s">
        <v>298</v>
      </c>
      <c r="C10" s="379" t="s">
        <v>299</v>
      </c>
      <c r="D10" s="379" t="s">
        <v>300</v>
      </c>
      <c r="E10" s="379" t="s">
        <v>301</v>
      </c>
      <c r="F10" s="379" t="s">
        <v>302</v>
      </c>
      <c r="G10" s="363" t="s">
        <v>303</v>
      </c>
      <c r="H10" s="363">
        <v>21</v>
      </c>
      <c r="I10" s="373" t="str">
        <f>IF(H10&lt;=2,'Tabla probabilidad'!$B$5,IF(H10&lt;=24,'Tabla probabilidad'!$B$6,IF(H10&lt;=500,'Tabla probabilidad'!$B$7,IF(H10&lt;=5000,'Tabla probabilidad'!$B$8,IF(H10&gt;5000,'Tabla probabilidad'!$B$9)))))</f>
        <v>Baja</v>
      </c>
      <c r="J10" s="374">
        <f>IF(H10&lt;=2,'Tabla probabilidad'!$D$5,IF(H10&lt;=24,'Tabla probabilidad'!$D$6,IF(H10&lt;=500,'Tabla probabilidad'!$D$7,IF(H10&lt;=5000,'Tabla probabilidad'!$D$8,IF(H10&gt;5000,'Tabla probabilidad'!$D$9)))))</f>
        <v>0.4</v>
      </c>
      <c r="K10" s="379" t="s">
        <v>304</v>
      </c>
      <c r="L10" s="363"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63"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63" t="str">
        <f>VLOOKUP((I10&amp;L10),Hoja1!$B$4:$C$28,2,0)</f>
        <v>Bajo</v>
      </c>
      <c r="O10" s="125">
        <v>1</v>
      </c>
      <c r="P10" s="146" t="s">
        <v>305</v>
      </c>
      <c r="Q10" s="125" t="str">
        <f t="shared" ref="Q10:Q21" si="0">IF(R10="Preventivo","Probabilidad",IF(R10="Detectivo","Probabilidad", IF(R10="Correctivo","Impacto")))</f>
        <v>Probabilidad</v>
      </c>
      <c r="R10" s="125" t="s">
        <v>306</v>
      </c>
      <c r="S10" s="125" t="s">
        <v>307</v>
      </c>
      <c r="T10" s="126">
        <f>VLOOKUP(R10&amp;S10,Hoja1!$Q$4:$R$9,2,0)</f>
        <v>0.45</v>
      </c>
      <c r="U10" s="125" t="s">
        <v>308</v>
      </c>
      <c r="V10" s="125" t="s">
        <v>309</v>
      </c>
      <c r="W10" s="125" t="s">
        <v>310</v>
      </c>
      <c r="X10" s="126">
        <f>IF(Q10="Probabilidad",($J$10*T10),IF(Q10="Impacto"," "))</f>
        <v>0.18000000000000002</v>
      </c>
      <c r="Y10" s="126" t="str">
        <f>IF(Z10&lt;=20%,'Tabla probabilidad'!$B$5,IF(Z10&lt;=40%,'Tabla probabilidad'!$B$6,IF(Z10&lt;=60%,'Tabla probabilidad'!$B$7,IF(Z10&lt;=80%,'Tabla probabilidad'!$B$8,IF(Z10&lt;=100%,'Tabla probabilidad'!$B$9)))))</f>
        <v>Baja</v>
      </c>
      <c r="Z10" s="126">
        <f>IF(R10="Preventivo",(J10-(J10*T10)),IF(R10="Detectivo",(J10-(J10*T10)),IF(R10="Correctivo",(J10))))</f>
        <v>0.22</v>
      </c>
      <c r="AA10" s="364" t="str">
        <f>IF(AB10&lt;=20%,'Tabla probabilidad'!$B$5,IF(AB10&lt;=40%,'Tabla probabilidad'!$B$6,IF(AB10&lt;=60%,'Tabla probabilidad'!$B$7,IF(AB10&lt;=80%,'Tabla probabilidad'!$B$8,IF(AB10&lt;=100%,'Tabla probabilidad'!$B$9)))))</f>
        <v>Baja</v>
      </c>
      <c r="AB10" s="364">
        <f>AVERAGE(Z10:Z13)</f>
        <v>0.22</v>
      </c>
      <c r="AC10" s="126" t="str">
        <f t="shared" ref="AC10:AC21" si="1">IF(AD10&lt;=20%,"Leve",IF(AD10&lt;=40%,"Menor",IF(AD10&lt;=60%,"Moderado",IF(AD10&lt;=80%,"Mayor",IF(AD10&lt;=100%,"Catastrófico")))))</f>
        <v>Leve</v>
      </c>
      <c r="AD10" s="126">
        <f>IF(Q10="Probabilidad",(($M$10-0)),IF(Q10="Impacto",($M$10-($M$10*T10))))</f>
        <v>0.2</v>
      </c>
      <c r="AE10" s="364" t="str">
        <f>IF(AF10&lt;=20%,"Leve",IF(AF10&lt;=40%,"Menor",IF(AF10&lt;=60%,"Moderado",IF(AF10&lt;=80%,"Mayor",IF(AF10&lt;=100%,"Catastrófico")))))</f>
        <v>Leve</v>
      </c>
      <c r="AF10" s="364">
        <f>AVERAGE(AD10:AD13)</f>
        <v>0.2</v>
      </c>
      <c r="AG10" s="360" t="str">
        <f>VLOOKUP(AA10&amp;AE10,Hoja1!$B$4:$C$28,2,0)</f>
        <v>Bajo</v>
      </c>
      <c r="AH10" s="360" t="s">
        <v>311</v>
      </c>
      <c r="AI10" s="380"/>
      <c r="AJ10" s="360"/>
      <c r="AK10" s="360"/>
      <c r="AL10" s="360"/>
      <c r="AM10" s="367"/>
      <c r="AN10" s="363"/>
    </row>
    <row r="11" spans="1:298" ht="57.75" customHeight="1" x14ac:dyDescent="0.25">
      <c r="A11" s="363"/>
      <c r="B11" s="381"/>
      <c r="C11" s="379"/>
      <c r="D11" s="379"/>
      <c r="E11" s="379"/>
      <c r="F11" s="379"/>
      <c r="G11" s="363"/>
      <c r="H11" s="363"/>
      <c r="I11" s="373"/>
      <c r="J11" s="374"/>
      <c r="K11" s="379"/>
      <c r="L11" s="375"/>
      <c r="M11" s="375"/>
      <c r="N11" s="363"/>
      <c r="O11" s="125">
        <v>2</v>
      </c>
      <c r="P11" s="147"/>
      <c r="Q11" s="125"/>
      <c r="R11" s="125"/>
      <c r="S11" s="125"/>
      <c r="T11" s="126"/>
      <c r="U11" s="125"/>
      <c r="V11" s="125"/>
      <c r="W11" s="125"/>
      <c r="X11" s="126" t="b">
        <f>IF(Q11="Probabilidad",($J$10*T11),IF(Q11="Impacto"," "))</f>
        <v>0</v>
      </c>
      <c r="Y11" s="126" t="b">
        <f>IF(Z11&lt;=20%,'Tabla probabilidad'!$B$5,IF(Z11&lt;=40%,'Tabla probabilidad'!$B$6,IF(Z11&lt;=60%,'Tabla probabilidad'!$B$7,IF(Z11&lt;=80%,'Tabla probabilidad'!$B$8,IF(Z11&lt;=100%,'Tabla probabilidad'!$B$9)))))</f>
        <v>0</v>
      </c>
      <c r="Z11" s="126" t="b">
        <f>IF(R11="Preventivo",(J10-(J10*T11)),IF(R11="Detectivo",(J10-(J10*T11)),IF(R11="Correctivo",(J10))))</f>
        <v>0</v>
      </c>
      <c r="AA11" s="365"/>
      <c r="AB11" s="365"/>
      <c r="AC11" s="126" t="b">
        <f t="shared" si="1"/>
        <v>0</v>
      </c>
      <c r="AD11" s="126" t="b">
        <f>IF(Q11="Probabilidad",(($M$10-0)),IF(Q11="Impacto",($M$10-($M$10*T11))))</f>
        <v>0</v>
      </c>
      <c r="AE11" s="365"/>
      <c r="AF11" s="365"/>
      <c r="AG11" s="361"/>
      <c r="AH11" s="361"/>
      <c r="AI11" s="381"/>
      <c r="AJ11" s="361"/>
      <c r="AK11" s="361"/>
      <c r="AL11" s="361"/>
      <c r="AM11" s="368"/>
      <c r="AN11" s="363"/>
    </row>
    <row r="12" spans="1:298" ht="69.75" customHeight="1" x14ac:dyDescent="0.25">
      <c r="A12" s="363"/>
      <c r="B12" s="381"/>
      <c r="C12" s="379"/>
      <c r="D12" s="379"/>
      <c r="E12" s="379"/>
      <c r="F12" s="379"/>
      <c r="G12" s="363"/>
      <c r="H12" s="363"/>
      <c r="I12" s="373"/>
      <c r="J12" s="374"/>
      <c r="K12" s="379"/>
      <c r="L12" s="375"/>
      <c r="M12" s="375"/>
      <c r="N12" s="363"/>
      <c r="O12" s="125">
        <v>3</v>
      </c>
      <c r="P12" s="147"/>
      <c r="Q12" s="125"/>
      <c r="R12" s="125"/>
      <c r="S12" s="125"/>
      <c r="T12" s="126"/>
      <c r="U12" s="125"/>
      <c r="V12" s="125"/>
      <c r="W12" s="125"/>
      <c r="X12" s="126" t="b">
        <f t="shared" ref="X12:X13" si="2">IF(Q12="Probabilidad",($J$10*T12),IF(Q12="Impacto"," "))</f>
        <v>0</v>
      </c>
      <c r="Y12" s="126" t="b">
        <f>IF(Z12&lt;=20%,'Tabla probabilidad'!$B$5,IF(Z12&lt;=40%,'Tabla probabilidad'!$B$6,IF(Z12&lt;=60%,'Tabla probabilidad'!$B$7,IF(Z12&lt;=80%,'Tabla probabilidad'!$B$8,IF(Z12&lt;=100%,'Tabla probabilidad'!$B$9)))))</f>
        <v>0</v>
      </c>
      <c r="Z12" s="126" t="b">
        <f>IF(R12="Preventivo",(J10-(J10*T12)),IF(R12="Detectivo",(J10-(J10*T12)),IF(R12="Correctivo",(J10))))</f>
        <v>0</v>
      </c>
      <c r="AA12" s="365"/>
      <c r="AB12" s="365"/>
      <c r="AC12" s="126" t="b">
        <f t="shared" si="1"/>
        <v>0</v>
      </c>
      <c r="AD12" s="126" t="b">
        <f>IF(Q12="Probabilidad",(($M$10-0)),IF(Q12="Impacto",($M$10-($M$10*T12))))</f>
        <v>0</v>
      </c>
      <c r="AE12" s="365"/>
      <c r="AF12" s="365"/>
      <c r="AG12" s="361"/>
      <c r="AH12" s="361"/>
      <c r="AI12" s="381"/>
      <c r="AJ12" s="361"/>
      <c r="AK12" s="361"/>
      <c r="AL12" s="361"/>
      <c r="AM12" s="368"/>
      <c r="AN12" s="363"/>
    </row>
    <row r="13" spans="1:298" ht="72" customHeight="1" thickBot="1" x14ac:dyDescent="0.3">
      <c r="A13" s="363"/>
      <c r="B13" s="381"/>
      <c r="C13" s="379"/>
      <c r="D13" s="379"/>
      <c r="E13" s="379"/>
      <c r="F13" s="379"/>
      <c r="G13" s="363"/>
      <c r="H13" s="363"/>
      <c r="I13" s="373"/>
      <c r="J13" s="374"/>
      <c r="K13" s="379"/>
      <c r="L13" s="375"/>
      <c r="M13" s="375"/>
      <c r="N13" s="363"/>
      <c r="O13" s="125">
        <v>4</v>
      </c>
      <c r="P13" s="148"/>
      <c r="Q13" s="125"/>
      <c r="R13" s="125"/>
      <c r="S13" s="125"/>
      <c r="T13" s="126"/>
      <c r="U13" s="125"/>
      <c r="V13" s="125"/>
      <c r="W13" s="125"/>
      <c r="X13" s="126" t="b">
        <f t="shared" si="2"/>
        <v>0</v>
      </c>
      <c r="Y13" s="126" t="b">
        <f>IF(Z13&lt;=20%,'Tabla probabilidad'!$B$5,IF(Z13&lt;=40%,'Tabla probabilidad'!$B$6,IF(Z13&lt;=60%,'Tabla probabilidad'!$B$7,IF(Z13&lt;=80%,'Tabla probabilidad'!$B$8,IF(Z13&lt;=100%,'Tabla probabilidad'!$B$9)))))</f>
        <v>0</v>
      </c>
      <c r="Z13" s="126" t="b">
        <f>IF(R13="Preventivo",(J10-(J10*T13)),IF(R13="Detectivo",(J10-(J10*T13)),IF(R13="Correctivo",(J10))))</f>
        <v>0</v>
      </c>
      <c r="AA13" s="365"/>
      <c r="AB13" s="365"/>
      <c r="AC13" s="126" t="b">
        <f t="shared" si="1"/>
        <v>0</v>
      </c>
      <c r="AD13" s="126" t="b">
        <f>IF(Q13="Probabilidad",(($M$10-0)),IF(Q13="Impacto",($M$10-($M$10*T13))))</f>
        <v>0</v>
      </c>
      <c r="AE13" s="365"/>
      <c r="AF13" s="365"/>
      <c r="AG13" s="361"/>
      <c r="AH13" s="361"/>
      <c r="AI13" s="381"/>
      <c r="AJ13" s="361"/>
      <c r="AK13" s="361"/>
      <c r="AL13" s="361"/>
      <c r="AM13" s="368"/>
      <c r="AN13" s="363"/>
    </row>
    <row r="14" spans="1:298" ht="89.25" customHeight="1" thickBot="1" x14ac:dyDescent="0.3">
      <c r="A14" s="125">
        <v>2</v>
      </c>
      <c r="B14" s="272" t="s">
        <v>312</v>
      </c>
      <c r="C14" s="273" t="s">
        <v>299</v>
      </c>
      <c r="D14" s="182" t="s">
        <v>313</v>
      </c>
      <c r="E14" s="272" t="s">
        <v>314</v>
      </c>
      <c r="F14" s="272" t="s">
        <v>315</v>
      </c>
      <c r="G14" s="125" t="s">
        <v>316</v>
      </c>
      <c r="H14" s="180">
        <v>21</v>
      </c>
      <c r="I14" s="183" t="str">
        <f>IF(H14&lt;=2,'Tabla probabilidad'!$B$5,IF(H14&lt;=24,'Tabla probabilidad'!$B$6,IF(H14&lt;=500,'Tabla probabilidad'!$B$7,IF(H14&lt;=5000,'Tabla probabilidad'!$B$8,IF(H14&gt;5000,'Tabla probabilidad'!$B$9)))))</f>
        <v>Baja</v>
      </c>
      <c r="J14" s="126">
        <f>IF(H14&lt;=2,'Tabla probabilidad'!$D$5,IF(H14&lt;=24,'Tabla probabilidad'!$D$6,IF(H14&lt;=500,'Tabla probabilidad'!$D$7,IF(H14&lt;=5000,'Tabla probabilidad'!$D$8,IF(H14&gt;5000,'Tabla probabilidad'!$D$9)))))</f>
        <v>0.4</v>
      </c>
      <c r="K14" s="125" t="s">
        <v>317</v>
      </c>
      <c r="L14" s="125"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Leve</v>
      </c>
      <c r="M14" s="125"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20%</v>
      </c>
      <c r="N14" s="125" t="str">
        <f>VLOOKUP((I14&amp;L14),Hoja1!$B$4:$C$28,2,0)</f>
        <v>Bajo</v>
      </c>
      <c r="O14" s="180">
        <v>1</v>
      </c>
      <c r="P14" s="146" t="s">
        <v>318</v>
      </c>
      <c r="Q14" s="125" t="str">
        <f t="shared" si="0"/>
        <v>Probabilidad</v>
      </c>
      <c r="R14" s="125" t="s">
        <v>306</v>
      </c>
      <c r="S14" s="125" t="s">
        <v>307</v>
      </c>
      <c r="T14" s="126">
        <f>VLOOKUP(R14&amp;S14,Hoja1!$Q$4:$R$9,2,0)</f>
        <v>0.45</v>
      </c>
      <c r="U14" s="125" t="s">
        <v>308</v>
      </c>
      <c r="V14" s="125" t="s">
        <v>309</v>
      </c>
      <c r="W14" s="125" t="s">
        <v>310</v>
      </c>
      <c r="X14" s="126">
        <f>IF(Q14="Probabilidad",($J$14*T14),IF(Q14="Impacto"," "))</f>
        <v>0.18000000000000002</v>
      </c>
      <c r="Y14" s="126" t="str">
        <f>IF(Z14&lt;=20%,'Tabla probabilidad'!$B$5,IF(Z14&lt;=40%,'Tabla probabilidad'!$B$6,IF(Z14&lt;=60%,'Tabla probabilidad'!$B$7,IF(Z14&lt;=80%,'Tabla probabilidad'!$B$8,IF(Z14&lt;=100%,'Tabla probabilidad'!$B$9)))))</f>
        <v>Baja</v>
      </c>
      <c r="Z14" s="126">
        <f>IF(R14="Preventivo",(J14-(J14*T14)),IF(R14="Detectivo",(J14-(J14*T14)),IF(R14="Correctivo",(J14))))</f>
        <v>0.22</v>
      </c>
      <c r="AA14" s="179" t="str">
        <f>IF(AB14&lt;=20%,'Tabla probabilidad'!$B$5,IF(AB14&lt;=40%,'Tabla probabilidad'!$B$6,IF(AB14&lt;=60%,'Tabla probabilidad'!$B$7,IF(AB14&lt;=80%,'Tabla probabilidad'!$B$8,IF(AB14&lt;=100%,'Tabla probabilidad'!$B$9)))))</f>
        <v>Baja</v>
      </c>
      <c r="AB14" s="179">
        <f>AVERAGE(Z14:Z14)</f>
        <v>0.22</v>
      </c>
      <c r="AC14" s="126" t="str">
        <f t="shared" si="1"/>
        <v>Leve</v>
      </c>
      <c r="AD14" s="126">
        <f>IF(Q14="Probabilidad",(($M$14-0)),IF(Q14="Impacto",($M$14-($M$14*T14))))</f>
        <v>0.2</v>
      </c>
      <c r="AE14" s="179" t="str">
        <f>IF(AF14&lt;=20%,"Leve",IF(AF14&lt;=40%,"Menor",IF(AF14&lt;=60%,"Moderado",IF(AF14&lt;=80%,"Mayor",IF(AF14&lt;=100%,"Catastrófico")))))</f>
        <v>Leve</v>
      </c>
      <c r="AF14" s="179">
        <f>AVERAGE(AD14:AD14)</f>
        <v>0.2</v>
      </c>
      <c r="AG14" s="180" t="str">
        <f>VLOOKUP(AA14&amp;AE14,Hoja1!$B$4:$C$28,2,0)</f>
        <v>Bajo</v>
      </c>
      <c r="AH14" s="180" t="s">
        <v>311</v>
      </c>
      <c r="AI14" s="180"/>
      <c r="AJ14" s="180"/>
      <c r="AK14" s="180"/>
      <c r="AL14" s="180"/>
      <c r="AM14" s="181"/>
      <c r="AN14" s="125"/>
    </row>
    <row r="15" spans="1:298" ht="106.5" customHeight="1" x14ac:dyDescent="0.25">
      <c r="A15" s="125">
        <v>3</v>
      </c>
      <c r="B15" s="272" t="s">
        <v>319</v>
      </c>
      <c r="C15" s="273" t="s">
        <v>320</v>
      </c>
      <c r="D15" s="272" t="s">
        <v>321</v>
      </c>
      <c r="E15" s="273" t="s">
        <v>322</v>
      </c>
      <c r="F15" s="273" t="s">
        <v>323</v>
      </c>
      <c r="G15" s="125" t="s">
        <v>316</v>
      </c>
      <c r="H15" s="125">
        <v>25</v>
      </c>
      <c r="I15" s="183" t="str">
        <f>IF(H15&lt;=2,'Tabla probabilidad'!$B$5,IF(H15&lt;=24,'Tabla probabilidad'!$B$6,IF(H15&lt;=500,'Tabla probabilidad'!$B$7,IF(H15&lt;=5000,'Tabla probabilidad'!$B$8,IF(H15&gt;5000,'Tabla probabilidad'!$B$9)))))</f>
        <v>Media</v>
      </c>
      <c r="J15" s="126">
        <f>IF(H15&lt;=2,'Tabla probabilidad'!$D$5,IF(H15&lt;=24,'Tabla probabilidad'!$D$6,IF(H15&lt;=500,'Tabla probabilidad'!$D$7,IF(H15&lt;=5000,'Tabla probabilidad'!$D$8,IF(H15&gt;5000,'Tabla probabilidad'!$D$9)))))</f>
        <v>0.6</v>
      </c>
      <c r="K15" s="273" t="s">
        <v>324</v>
      </c>
      <c r="L15" s="125"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125"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125" t="str">
        <f>VLOOKUP((I15&amp;L15),Hoja1!$B$4:$C$28,2,0)</f>
        <v>Moderado</v>
      </c>
      <c r="O15" s="125">
        <v>1</v>
      </c>
      <c r="P15" s="146" t="s">
        <v>325</v>
      </c>
      <c r="Q15" s="125" t="str">
        <f t="shared" si="0"/>
        <v>Probabilidad</v>
      </c>
      <c r="R15" s="125" t="s">
        <v>306</v>
      </c>
      <c r="S15" s="125" t="s">
        <v>307</v>
      </c>
      <c r="T15" s="126">
        <f>VLOOKUP(R15&amp;S15,Hoja1!$Q$4:$R$9,2,0)</f>
        <v>0.45</v>
      </c>
      <c r="U15" s="125" t="s">
        <v>308</v>
      </c>
      <c r="V15" s="125" t="s">
        <v>309</v>
      </c>
      <c r="W15" s="125" t="s">
        <v>310</v>
      </c>
      <c r="X15" s="126">
        <f>IF(Q15="Probabilidad",($J$15*T15),IF(Q15="Impacto"," "))</f>
        <v>0.27</v>
      </c>
      <c r="Y15" s="126" t="str">
        <f>IF(Z15&lt;=20%,'Tabla probabilidad'!$B$5,IF(Z15&lt;=40%,'Tabla probabilidad'!$B$6,IF(Z15&lt;=60%,'Tabla probabilidad'!$B$7,IF(Z15&lt;=80%,'Tabla probabilidad'!$B$8,IF(Z15&lt;=100%,'Tabla probabilidad'!$B$9)))))</f>
        <v>Baja</v>
      </c>
      <c r="Z15" s="126">
        <f>IF(R15="Preventivo",(J15-(J15*T15)),IF(R15="Detectivo",(J15-(J15*T15)),IF(R15="Correctivo",(J15))))</f>
        <v>0.32999999999999996</v>
      </c>
      <c r="AA15" s="179" t="str">
        <f>IF(AB15&lt;=20%,'Tabla probabilidad'!$B$5,IF(AB15&lt;=40%,'Tabla probabilidad'!$B$6,IF(AB15&lt;=60%,'Tabla probabilidad'!$B$7,IF(AB15&lt;=80%,'Tabla probabilidad'!$B$8,IF(AB15&lt;=100%,'Tabla probabilidad'!$B$9)))))</f>
        <v>Baja</v>
      </c>
      <c r="AB15" s="179">
        <f>AVERAGE(Z15:Z15)</f>
        <v>0.32999999999999996</v>
      </c>
      <c r="AC15" s="126" t="str">
        <f t="shared" si="1"/>
        <v>Leve</v>
      </c>
      <c r="AD15" s="126">
        <f>IF(Q15="Probabilidad",(($M$15-0)),IF(Q15="Impacto",($M$15-($M$15*T15))))</f>
        <v>0.2</v>
      </c>
      <c r="AE15" s="179" t="str">
        <f>IF(AF15&lt;=20%,"Leve",IF(AF15&lt;=40%,"Menor",IF(AF15&lt;=60%,"Moderado",IF(AF15&lt;=80%,"Mayor",IF(AF15&lt;=100%,"Catastrófico")))))</f>
        <v>Leve</v>
      </c>
      <c r="AF15" s="179">
        <f>AVERAGE(AD15:AD15)</f>
        <v>0.2</v>
      </c>
      <c r="AG15" s="180" t="str">
        <f>VLOOKUP(AA15&amp;AE15,Hoja1!$B$4:$C$28,2,0)</f>
        <v>Bajo</v>
      </c>
      <c r="AH15" s="180" t="s">
        <v>311</v>
      </c>
      <c r="AI15" s="272"/>
      <c r="AJ15" s="180"/>
      <c r="AK15" s="180"/>
      <c r="AL15" s="180"/>
      <c r="AM15" s="181"/>
      <c r="AN15" s="125"/>
    </row>
    <row r="16" spans="1:298" ht="166.5" customHeight="1" x14ac:dyDescent="0.25">
      <c r="A16" s="125">
        <v>4</v>
      </c>
      <c r="B16" s="180" t="s">
        <v>326</v>
      </c>
      <c r="C16" s="125" t="s">
        <v>320</v>
      </c>
      <c r="D16" s="182" t="s">
        <v>327</v>
      </c>
      <c r="E16" s="125" t="s">
        <v>328</v>
      </c>
      <c r="F16" s="125" t="s">
        <v>329</v>
      </c>
      <c r="G16" s="125" t="s">
        <v>303</v>
      </c>
      <c r="H16" s="125">
        <v>25</v>
      </c>
      <c r="I16" s="183" t="str">
        <f>IF(H16&lt;=2,'Tabla probabilidad'!$B$5,IF(H16&lt;=24,'Tabla probabilidad'!$B$6,IF(H16&lt;=500,'Tabla probabilidad'!$B$7,IF(H16&lt;=5000,'Tabla probabilidad'!$B$8,IF(H16&gt;5000,'Tabla probabilidad'!$B$9)))))</f>
        <v>Media</v>
      </c>
      <c r="J16" s="126">
        <f>IF(H16&lt;=2,'Tabla probabilidad'!$D$5,IF(H16&lt;=24,'Tabla probabilidad'!$D$6,IF(H16&lt;=500,'Tabla probabilidad'!$D$7,IF(H16&lt;=5000,'Tabla probabilidad'!$D$8,IF(H16&gt;5000,'Tabla probabilidad'!$D$9)))))</f>
        <v>0.6</v>
      </c>
      <c r="K16" s="125" t="s">
        <v>330</v>
      </c>
      <c r="L16" s="125"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Moderado</v>
      </c>
      <c r="M16" s="125"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60%</v>
      </c>
      <c r="N16" s="125" t="str">
        <f>VLOOKUP((I16&amp;L16),Hoja1!$B$4:$C$28,2,0)</f>
        <v>Moderado</v>
      </c>
      <c r="O16" s="125">
        <v>1</v>
      </c>
      <c r="P16" s="146" t="s">
        <v>331</v>
      </c>
      <c r="Q16" s="125" t="str">
        <f t="shared" ref="Q16" si="3">IF(R16="Preventivo","Probabilidad",IF(R16="Detectivo","Probabilidad", IF(R16="Correctivo","Impacto")))</f>
        <v>Probabilidad</v>
      </c>
      <c r="R16" s="125" t="s">
        <v>306</v>
      </c>
      <c r="S16" s="125" t="s">
        <v>307</v>
      </c>
      <c r="T16" s="126">
        <f>VLOOKUP(R16&amp;S16,Hoja1!$Q$4:$R$9,2,0)</f>
        <v>0.45</v>
      </c>
      <c r="U16" s="125" t="s">
        <v>308</v>
      </c>
      <c r="V16" s="125" t="s">
        <v>332</v>
      </c>
      <c r="W16" s="125" t="s">
        <v>310</v>
      </c>
      <c r="X16" s="126">
        <f>IF(Q16="Probabilidad",($J$15*T16),IF(Q16="Impacto"," "))</f>
        <v>0.27</v>
      </c>
      <c r="Y16" s="126" t="str">
        <f>IF(Z16&lt;=20%,'Tabla probabilidad'!$B$5,IF(Z16&lt;=40%,'Tabla probabilidad'!$B$6,IF(Z16&lt;=60%,'Tabla probabilidad'!$B$7,IF(Z16&lt;=80%,'Tabla probabilidad'!$B$8,IF(Z16&lt;=100%,'Tabla probabilidad'!$B$9)))))</f>
        <v>Baja</v>
      </c>
      <c r="Z16" s="126">
        <f>IF(R16="Preventivo",(J16-(J16*T16)),IF(R16="Detectivo",(J16-(J16*T16)),IF(R16="Correctivo",(J16))))</f>
        <v>0.32999999999999996</v>
      </c>
      <c r="AA16" s="179" t="str">
        <f>IF(AB16&lt;=20%,'Tabla probabilidad'!$B$5,IF(AB16&lt;=40%,'Tabla probabilidad'!$B$6,IF(AB16&lt;=60%,'Tabla probabilidad'!$B$7,IF(AB16&lt;=80%,'Tabla probabilidad'!$B$8,IF(AB16&lt;=100%,'Tabla probabilidad'!$B$9)))))</f>
        <v>Baja</v>
      </c>
      <c r="AB16" s="179">
        <f>AVERAGE(Z16:Z16)</f>
        <v>0.32999999999999996</v>
      </c>
      <c r="AC16" s="126" t="str">
        <f t="shared" ref="AC16" si="4">IF(AD16&lt;=20%,"Leve",IF(AD16&lt;=40%,"Menor",IF(AD16&lt;=60%,"Moderado",IF(AD16&lt;=80%,"Mayor",IF(AD16&lt;=100%,"Catastrófico")))))</f>
        <v>Moderado</v>
      </c>
      <c r="AD16" s="126">
        <f>IF(Q16="Probabilidad",(($M$16-0)),IF(Q16="Impacto",($M$16-($M$16*T16))))</f>
        <v>0.6</v>
      </c>
      <c r="AE16" s="179" t="str">
        <f>IF(AF16&lt;=20%,"Leve",IF(AF16&lt;=40%,"Menor",IF(AF16&lt;=60%,"Moderado",IF(AF16&lt;=80%,"Mayor",IF(AF16&lt;=100%,"Catastrófico")))))</f>
        <v>Moderado</v>
      </c>
      <c r="AF16" s="179">
        <f>AVERAGE(AD16:AD16)</f>
        <v>0.6</v>
      </c>
      <c r="AG16" s="180" t="str">
        <f>VLOOKUP(AA16&amp;AE16,Hoja1!$B$4:$C$28,2,0)</f>
        <v>Moderado</v>
      </c>
      <c r="AH16" s="180" t="s">
        <v>311</v>
      </c>
      <c r="AI16" s="272"/>
      <c r="AJ16" s="180"/>
      <c r="AK16" s="180"/>
      <c r="AL16" s="180"/>
      <c r="AM16" s="181"/>
      <c r="AN16" s="125"/>
    </row>
    <row r="17" spans="1:40" ht="57" customHeight="1" x14ac:dyDescent="0.25">
      <c r="A17" s="363">
        <v>5</v>
      </c>
      <c r="B17" s="360" t="s">
        <v>333</v>
      </c>
      <c r="C17" s="363" t="s">
        <v>334</v>
      </c>
      <c r="D17" s="370" t="s">
        <v>335</v>
      </c>
      <c r="E17" s="363" t="s">
        <v>336</v>
      </c>
      <c r="F17" s="363" t="s">
        <v>337</v>
      </c>
      <c r="G17" s="363" t="s">
        <v>338</v>
      </c>
      <c r="H17" s="363">
        <v>10000</v>
      </c>
      <c r="I17" s="373" t="str">
        <f>IF(H17&lt;=2,'Tabla probabilidad'!$B$5,IF(H17&lt;=24,'Tabla probabilidad'!$B$6,IF(H17&lt;=500,'Tabla probabilidad'!$B$7,IF(H17&lt;=5000,'Tabla probabilidad'!$B$8,IF(H17&gt;5000,'Tabla probabilidad'!$B$9)))))</f>
        <v>Muy Alta</v>
      </c>
      <c r="J17" s="374">
        <f>IF(H17&lt;=2,'Tabla probabilidad'!$D$5,IF(H17&lt;=24,'Tabla probabilidad'!$D$6,IF(H17&lt;=500,'Tabla probabilidad'!$D$7,IF(H17&lt;=5000,'Tabla probabilidad'!$D$8,IF(H17&gt;5000,'Tabla probabilidad'!$D$9)))))</f>
        <v>1</v>
      </c>
      <c r="K17" s="363" t="s">
        <v>339</v>
      </c>
      <c r="L17" s="363" t="str">
        <f>IF(K17="El riesgo afecta la imagen de alguna área de la organización","Leve",IF(K17="El riesgo afecta la imagen de la entidad internamente, de conocimiento general, nivel interno, alta dirección, contratista y/o de provedores","Menor",IF(K17="El riesgo afecta la imagen de la entidad con algunos usuarios de relevancia frente al logro de los objetivos","Moderado",IF(K17="El riesgo afecta la imagen de de la entidad con efecto publicitario sostenido a nivel del sector justicia","Mayor",IF(K17="El riesgo afecta la imagen de la entidad a nivel nacional, con efecto publicitarios sostenible a nivel país","Catastrófico",IF(K17="Impacto que afecte la ejecución presupuestal en un valor ≥0,5%.","Leve",IF(K17="Impacto que afecte la ejecución presupuestal en un valor ≥1%.","Menor",IF(K17="Impacto que afecte la ejecución presupuestal en un valor ≥5%.","Moderado",IF(K17="Impacto que afecte la ejecución presupuestal en un valor ≥20%.","Mayor",IF(K17="Impacto que afecte la ejecución presupuestal en un valor ≥50%.","Catastrófico",IF(K17="Incumplimiento máximo del 5% de la meta planeada","Leve",IF(K17="Incumplimiento máximo del 15% de la meta planeada","Menor",IF(K17="Incumplimiento máximo del 20% de la meta planeada","Moderado",IF(K17="Incumplimiento máximo del 50% de la meta planeada","Mayor",IF(K17="Incumplimiento máximo del 80% de la meta planeada","Catastrófico",IF(K17="Cualquier afectación a la violacion de los derechos de los ciudadanos se considera con consecuencias altas","Mayor",IF(K17="Cualquier afectación a la violacion de los derechos de los ciudadanos se considera con consecuencias desastrosas","Catastrófico",IF(K17="Afecta la Prestación del Servicio de Administración de Justicia en 5%","Leve",IF(K17="Afecta la Prestación del Servicio de Administración de Justicia en 10%","Menor",IF(K17="Afecta la Prestación del Servicio de Administración de Justicia en 15%","Moderado",IF(K17="Afecta la Prestación del Servicio de Administración de Justicia en 20%","Mayor",IF(K17="Afecta la Prestación del Servicio de Administración de Justicia en más del 50%","Catastrófico",IF(K17="Cualquier acto indebido de los servidores judiciales genera altas consecuencias para la entidad","Mayor",IF(K17="Cualquier acto indebido de los servidores judiciales genera consecuencias desastrosas para la entidad","Catastrófico",IF(K17="Si el hecho llegara a presentarse, tendría consecuencias o efectos mínimos sobre la entidad","Leve",IF(K17="Si el hecho llegara a presentarse, tendría bajo impacto o efecto sobre la entidad","Menor",IF(K17="Si el hecho llegara a presentarse, tendría medianas consecuencias o efectos sobre la entidad","Moderado",IF(K17="Si el hecho llegara a presentarse, tendría altas consecuencias o efectos sobre la entidad","Mayor",IF(K17="Si el hecho llegara a presentarse, tendría desastrosas consecuencias o efectos sobre la entidad","Catastrófico")))))))))))))))))))))))))))))</f>
        <v>Mayor</v>
      </c>
      <c r="M17" s="363" t="str">
        <f>IF(K17="El riesgo afecta la imagen de alguna área de la organización","20%",IF(K17="El riesgo afecta la imagen de la entidad internamente, de conocimiento general, nivel interno, alta dirección, contratista y/o de provedores","40%",IF(K17="El riesgo afecta la imagen de la entidad con algunos usuarios de relevancia frente al logro de los objetivos","60%",IF(K17="El riesgo afecta la imagen de de la entidad con efecto publicitario sostenido a nivel del sector justicia","80%",IF(K17="El riesgo afecta la imagen de la entidad a nivel nacional, con efecto publicitarios sostenible a nivel país","100%",IF(K17="Impacto que afecte la ejecución presupuestal en un valor ≥0,5%.","20%",IF(K17="Impacto que afecte la ejecución presupuestal en un valor ≥1%.","40%",IF(K17="Impacto que afecte la ejecución presupuestal en un valor ≥5%.","60%",IF(K17="Impacto que afecte la ejecución presupuestal en un valor ≥20%.","80%",IF(K17="Impacto que afecte la ejecución presupuestal en un valor ≥50%.","100%",IF(K17="Incumplimiento máximo del 5% de la meta planeada","20%",IF(K17="Incumplimiento máximo del 15% de la meta planeada","40%",IF(K17="Incumplimiento máximo del 20% de la meta planeada","60%",IF(K17="Incumplimiento máximo del 50% de la meta planeada","80%",IF(K17="Incumplimiento máximo del 80% de la meta planeada","100%",IF(K17="Cualquier afectación a la violacion de los derechos de los ciudadanos se considera con consecuencias altas","80%",IF(K17="Cualquier afectación a la violacion de los derechos de los ciudadanos se considera con consecuencias desastrosas","100%",IF(K17="Afecta la Prestación del Servicio de Administración de Justicia en 5%","20%",IF(K17="Afecta la Prestación del Servicio de Administración de Justicia en 10%","40%",IF(K17="Afecta la Prestación del Servicio de Administración de Justicia en 15%","60%",IF(K17="Afecta la Prestación del Servicio de Administración de Justicia en 20%","80%",IF(K17="Afecta la Prestación del Servicio de Administración de Justicia en más del 50%","100%",IF(K17="Cualquier acto indebido de los servidores judiciales genera altas consecuencias para la entidad","80%",IF(K17="Cualquier acto indebido de los servidores judiciales genera consecuencias desastrosas para la entidad","100%",IF(K17="Si el hecho llegara a presentarse, tendría consecuencias o efectos mínimos sobre la entidad","20%",IF(K17="Si el hecho llegara a presentarse, tendría bajo impacto o efecto sobre la entidad","40%",IF(K17="Si el hecho llegara a presentarse, tendría medianas consecuencias o efectos sobre la entidad","60%",IF(K17="Si el hecho llegara a presentarse, tendría altas consecuencias o efectos sobre la entidad","80%",IF(K17="Si el hecho llegara a presentarse, tendría desastrosas consecuencias o efectos sobre la entidad","100%")))))))))))))))))))))))))))))</f>
        <v>80%</v>
      </c>
      <c r="N17" s="363" t="str">
        <f>VLOOKUP((I17&amp;L17),Hoja1!$B$4:$C$28,2,0)</f>
        <v xml:space="preserve">Alto </v>
      </c>
      <c r="O17" s="125">
        <v>1</v>
      </c>
      <c r="P17" s="376" t="s">
        <v>340</v>
      </c>
      <c r="Q17" s="125" t="str">
        <f t="shared" si="0"/>
        <v>Probabilidad</v>
      </c>
      <c r="R17" s="125" t="s">
        <v>306</v>
      </c>
      <c r="S17" s="125" t="s">
        <v>307</v>
      </c>
      <c r="T17" s="126">
        <f>VLOOKUP(R17&amp;S17,Hoja1!$Q$4:$R$9,2,0)</f>
        <v>0.45</v>
      </c>
      <c r="U17" s="125" t="s">
        <v>308</v>
      </c>
      <c r="V17" s="125" t="s">
        <v>332</v>
      </c>
      <c r="W17" s="125" t="s">
        <v>310</v>
      </c>
      <c r="X17" s="126">
        <f>IF(Q17="Probabilidad",($J$17*T17),IF(Q17="Impacto"," "))</f>
        <v>0.45</v>
      </c>
      <c r="Y17" s="126" t="str">
        <f>IF(Z17&lt;=20%,'Tabla probabilidad'!$B$5,IF(Z17&lt;=40%,'Tabla probabilidad'!$B$6,IF(Z17&lt;=60%,'Tabla probabilidad'!$B$7,IF(Z17&lt;=80%,'Tabla probabilidad'!$B$8,IF(Z17&lt;=100%,'Tabla probabilidad'!$B$9)))))</f>
        <v>Media</v>
      </c>
      <c r="Z17" s="126">
        <f>IF(R17="Preventivo",(J17-(J17*T17)),IF(R17="Detectivo",(J17-(J17*T17)),IF(R17="Correctivo",(J17))))</f>
        <v>0.55000000000000004</v>
      </c>
      <c r="AA17" s="364" t="str">
        <f>IF(AB17&lt;=20%,'Tabla probabilidad'!$B$5,IF(AB17&lt;=40%,'Tabla probabilidad'!$B$6,IF(AB17&lt;=60%,'Tabla probabilidad'!$B$7,IF(AB17&lt;=80%,'Tabla probabilidad'!$B$8,IF(AB17&lt;=100%,'Tabla probabilidad'!$B$9)))))</f>
        <v>Media</v>
      </c>
      <c r="AB17" s="364">
        <f>AVERAGE(Z17:Z21)</f>
        <v>0.59000000000000008</v>
      </c>
      <c r="AC17" s="126" t="str">
        <f t="shared" si="1"/>
        <v>Mayor</v>
      </c>
      <c r="AD17" s="126">
        <f>IF(Q17="Probabilidad",(($M$17-0)),IF(Q17="Impacto",($M$17-($M$17*T17))))</f>
        <v>0.8</v>
      </c>
      <c r="AE17" s="364" t="str">
        <f>IF(AF17&lt;=20%,"Leve",IF(AF17&lt;=40%,"Menor",IF(AF17&lt;=60%,"Moderado",IF(AF17&lt;=80%,"Mayor",IF(AF17&lt;=100%,"Catastrófico")))))</f>
        <v>Mayor</v>
      </c>
      <c r="AF17" s="364">
        <f>AVERAGE(AD17:AD21)</f>
        <v>0.8</v>
      </c>
      <c r="AG17" s="360" t="str">
        <f>VLOOKUP(AA17&amp;AE17,Hoja1!$B$4:$C$28,2,0)</f>
        <v xml:space="preserve">Alto </v>
      </c>
      <c r="AH17" s="360" t="s">
        <v>341</v>
      </c>
      <c r="AI17" s="360" t="s">
        <v>342</v>
      </c>
      <c r="AJ17" s="360"/>
      <c r="AK17" s="360"/>
      <c r="AL17" s="360"/>
      <c r="AM17" s="367"/>
      <c r="AN17" s="363"/>
    </row>
    <row r="18" spans="1:40" ht="42.75" customHeight="1" x14ac:dyDescent="0.25">
      <c r="A18" s="363"/>
      <c r="B18" s="361"/>
      <c r="C18" s="363"/>
      <c r="D18" s="371"/>
      <c r="E18" s="363"/>
      <c r="F18" s="363"/>
      <c r="G18" s="363"/>
      <c r="H18" s="363"/>
      <c r="I18" s="373"/>
      <c r="J18" s="374"/>
      <c r="K18" s="363"/>
      <c r="L18" s="375"/>
      <c r="M18" s="375"/>
      <c r="N18" s="363"/>
      <c r="O18" s="125">
        <v>2</v>
      </c>
      <c r="P18" s="377"/>
      <c r="Q18" s="125" t="str">
        <f t="shared" si="0"/>
        <v>Probabilidad</v>
      </c>
      <c r="R18" s="125" t="s">
        <v>306</v>
      </c>
      <c r="S18" s="125" t="s">
        <v>307</v>
      </c>
      <c r="T18" s="126">
        <f>VLOOKUP(R18&amp;S18,Hoja1!$Q$4:$R$9,2,0)</f>
        <v>0.45</v>
      </c>
      <c r="U18" s="125" t="s">
        <v>308</v>
      </c>
      <c r="V18" s="125" t="s">
        <v>332</v>
      </c>
      <c r="W18" s="125" t="s">
        <v>310</v>
      </c>
      <c r="X18" s="126">
        <f t="shared" ref="X18:X21" si="5">IF(Q18="Probabilidad",($J$17*T18),IF(Q18="Impacto"," "))</f>
        <v>0.45</v>
      </c>
      <c r="Y18" s="126" t="str">
        <f>IF(Z18&lt;=20%,'Tabla probabilidad'!$B$5,IF(Z18&lt;=40%,'Tabla probabilidad'!$B$6,IF(Z18&lt;=60%,'Tabla probabilidad'!$B$7,IF(Z18&lt;=80%,'Tabla probabilidad'!$B$8,IF(Z18&lt;=100%,'Tabla probabilidad'!$B$9)))))</f>
        <v>Media</v>
      </c>
      <c r="Z18" s="126">
        <f>IF(R18="Preventivo",(J17-(J17*T18)),IF(R18="Detectivo",(J17-(J17*T18)),IF(R18="Correctivo",(J17))))</f>
        <v>0.55000000000000004</v>
      </c>
      <c r="AA18" s="365"/>
      <c r="AB18" s="365"/>
      <c r="AC18" s="126" t="str">
        <f t="shared" si="1"/>
        <v>Mayor</v>
      </c>
      <c r="AD18" s="126">
        <f t="shared" ref="AD18:AD21" si="6">IF(Q18="Probabilidad",(($M$17-0)),IF(Q18="Impacto",($M$17-($M$17*T18))))</f>
        <v>0.8</v>
      </c>
      <c r="AE18" s="365"/>
      <c r="AF18" s="365"/>
      <c r="AG18" s="361"/>
      <c r="AH18" s="361"/>
      <c r="AI18" s="361"/>
      <c r="AJ18" s="361"/>
      <c r="AK18" s="361"/>
      <c r="AL18" s="361"/>
      <c r="AM18" s="368"/>
      <c r="AN18" s="363"/>
    </row>
    <row r="19" spans="1:40" ht="75.75" customHeight="1" x14ac:dyDescent="0.25">
      <c r="A19" s="363"/>
      <c r="B19" s="361"/>
      <c r="C19" s="363"/>
      <c r="D19" s="371"/>
      <c r="E19" s="363"/>
      <c r="F19" s="363"/>
      <c r="G19" s="363"/>
      <c r="H19" s="363"/>
      <c r="I19" s="373"/>
      <c r="J19" s="374"/>
      <c r="K19" s="363"/>
      <c r="L19" s="375"/>
      <c r="M19" s="375"/>
      <c r="N19" s="363"/>
      <c r="O19" s="125">
        <v>3</v>
      </c>
      <c r="P19" s="377"/>
      <c r="Q19" s="125" t="str">
        <f t="shared" si="0"/>
        <v>Probabilidad</v>
      </c>
      <c r="R19" s="125" t="s">
        <v>306</v>
      </c>
      <c r="S19" s="125" t="s">
        <v>307</v>
      </c>
      <c r="T19" s="126">
        <f>VLOOKUP(R19&amp;S19,Hoja1!$Q$4:$R$9,2,0)</f>
        <v>0.45</v>
      </c>
      <c r="U19" s="125" t="s">
        <v>308</v>
      </c>
      <c r="V19" s="125" t="s">
        <v>332</v>
      </c>
      <c r="W19" s="125" t="s">
        <v>310</v>
      </c>
      <c r="X19" s="126">
        <f t="shared" si="5"/>
        <v>0.45</v>
      </c>
      <c r="Y19" s="126" t="str">
        <f>IF(Z19&lt;=20%,'Tabla probabilidad'!$B$5,IF(Z19&lt;=40%,'Tabla probabilidad'!$B$6,IF(Z19&lt;=60%,'Tabla probabilidad'!$B$7,IF(Z19&lt;=80%,'Tabla probabilidad'!$B$8,IF(Z19&lt;=100%,'Tabla probabilidad'!$B$9)))))</f>
        <v>Media</v>
      </c>
      <c r="Z19" s="126">
        <f>IF(R19="Preventivo",(J17-(J17*T19)),IF(R19="Detectivo",(J17-(J17*T19)),IF(R19="Correctivo",(J17))))</f>
        <v>0.55000000000000004</v>
      </c>
      <c r="AA19" s="365"/>
      <c r="AB19" s="365"/>
      <c r="AC19" s="126" t="str">
        <f t="shared" si="1"/>
        <v>Mayor</v>
      </c>
      <c r="AD19" s="126">
        <f t="shared" si="6"/>
        <v>0.8</v>
      </c>
      <c r="AE19" s="365"/>
      <c r="AF19" s="365"/>
      <c r="AG19" s="361"/>
      <c r="AH19" s="361"/>
      <c r="AI19" s="361"/>
      <c r="AJ19" s="361"/>
      <c r="AK19" s="361"/>
      <c r="AL19" s="361"/>
      <c r="AM19" s="368"/>
      <c r="AN19" s="363"/>
    </row>
    <row r="20" spans="1:40" ht="72" customHeight="1" x14ac:dyDescent="0.25">
      <c r="A20" s="363"/>
      <c r="B20" s="361"/>
      <c r="C20" s="363"/>
      <c r="D20" s="371"/>
      <c r="E20" s="363"/>
      <c r="F20" s="363"/>
      <c r="G20" s="363"/>
      <c r="H20" s="363"/>
      <c r="I20" s="373"/>
      <c r="J20" s="374"/>
      <c r="K20" s="363"/>
      <c r="L20" s="375"/>
      <c r="M20" s="375"/>
      <c r="N20" s="363"/>
      <c r="O20" s="125">
        <v>4</v>
      </c>
      <c r="P20" s="377"/>
      <c r="Q20" s="125" t="str">
        <f t="shared" si="0"/>
        <v>Probabilidad</v>
      </c>
      <c r="R20" s="125" t="s">
        <v>343</v>
      </c>
      <c r="S20" s="125" t="s">
        <v>307</v>
      </c>
      <c r="T20" s="126">
        <f>VLOOKUP(R20&amp;S20,Hoja1!$Q$4:$R$9,2,0)</f>
        <v>0.35</v>
      </c>
      <c r="U20" s="125" t="s">
        <v>308</v>
      </c>
      <c r="V20" s="125" t="s">
        <v>332</v>
      </c>
      <c r="W20" s="125" t="s">
        <v>310</v>
      </c>
      <c r="X20" s="126">
        <f t="shared" si="5"/>
        <v>0.35</v>
      </c>
      <c r="Y20" s="126" t="str">
        <f>IF(Z20&lt;=20%,'Tabla probabilidad'!$B$5,IF(Z20&lt;=40%,'Tabla probabilidad'!$B$6,IF(Z20&lt;=60%,'Tabla probabilidad'!$B$7,IF(Z20&lt;=80%,'Tabla probabilidad'!$B$8,IF(Z20&lt;=100%,'Tabla probabilidad'!$B$9)))))</f>
        <v>Alta</v>
      </c>
      <c r="Z20" s="126">
        <f>IF(R20="Preventivo",(J17-(J17*T20)),IF(R20="Detectivo",(J17-(J17*T20)),IF(R20="Correctivo",(J17))))</f>
        <v>0.65</v>
      </c>
      <c r="AA20" s="365"/>
      <c r="AB20" s="365"/>
      <c r="AC20" s="126" t="str">
        <f t="shared" si="1"/>
        <v>Mayor</v>
      </c>
      <c r="AD20" s="126">
        <f t="shared" si="6"/>
        <v>0.8</v>
      </c>
      <c r="AE20" s="365"/>
      <c r="AF20" s="365"/>
      <c r="AG20" s="361"/>
      <c r="AH20" s="361"/>
      <c r="AI20" s="361"/>
      <c r="AJ20" s="361"/>
      <c r="AK20" s="361"/>
      <c r="AL20" s="361"/>
      <c r="AM20" s="368"/>
      <c r="AN20" s="363"/>
    </row>
    <row r="21" spans="1:40" ht="74.25" customHeight="1" thickBot="1" x14ac:dyDescent="0.3">
      <c r="A21" s="363"/>
      <c r="B21" s="362"/>
      <c r="C21" s="363"/>
      <c r="D21" s="372"/>
      <c r="E21" s="363"/>
      <c r="F21" s="363"/>
      <c r="G21" s="363"/>
      <c r="H21" s="363"/>
      <c r="I21" s="373"/>
      <c r="J21" s="374"/>
      <c r="K21" s="363"/>
      <c r="L21" s="375"/>
      <c r="M21" s="375"/>
      <c r="N21" s="363"/>
      <c r="O21" s="125">
        <v>5</v>
      </c>
      <c r="P21" s="378"/>
      <c r="Q21" s="125" t="str">
        <f t="shared" si="0"/>
        <v>Probabilidad</v>
      </c>
      <c r="R21" s="125" t="s">
        <v>343</v>
      </c>
      <c r="S21" s="125" t="s">
        <v>307</v>
      </c>
      <c r="T21" s="126">
        <f>VLOOKUP(R21&amp;S21,Hoja1!$Q$4:$R$9,2,0)</f>
        <v>0.35</v>
      </c>
      <c r="U21" s="125" t="s">
        <v>308</v>
      </c>
      <c r="V21" s="125" t="s">
        <v>332</v>
      </c>
      <c r="W21" s="125" t="s">
        <v>310</v>
      </c>
      <c r="X21" s="126">
        <f t="shared" si="5"/>
        <v>0.35</v>
      </c>
      <c r="Y21" s="126" t="str">
        <f>IF(Z21&lt;=20%,'Tabla probabilidad'!$B$5,IF(Z21&lt;=40%,'Tabla probabilidad'!$B$6,IF(Z21&lt;=60%,'Tabla probabilidad'!$B$7,IF(Z21&lt;=80%,'Tabla probabilidad'!$B$8,IF(Z21&lt;=100%,'Tabla probabilidad'!$B$9)))))</f>
        <v>Alta</v>
      </c>
      <c r="Z21" s="126">
        <f>IF(R21="Preventivo",(J17-(J17*T21)),IF(R21="Detectivo",(J17-(J17*T21)),IF(R21="Correctivo",(J17))))</f>
        <v>0.65</v>
      </c>
      <c r="AA21" s="366"/>
      <c r="AB21" s="366"/>
      <c r="AC21" s="126" t="str">
        <f t="shared" si="1"/>
        <v>Mayor</v>
      </c>
      <c r="AD21" s="126">
        <f t="shared" si="6"/>
        <v>0.8</v>
      </c>
      <c r="AE21" s="366"/>
      <c r="AF21" s="366"/>
      <c r="AG21" s="362"/>
      <c r="AH21" s="362"/>
      <c r="AI21" s="362"/>
      <c r="AJ21" s="362"/>
      <c r="AK21" s="362"/>
      <c r="AL21" s="362"/>
      <c r="AM21" s="369"/>
      <c r="AN21" s="363"/>
    </row>
    <row r="22" spans="1:40" ht="57" customHeight="1" x14ac:dyDescent="0.25">
      <c r="A22" s="363">
        <v>6</v>
      </c>
      <c r="B22" s="360" t="s">
        <v>344</v>
      </c>
      <c r="C22" s="363" t="s">
        <v>345</v>
      </c>
      <c r="D22" s="370" t="s">
        <v>346</v>
      </c>
      <c r="E22" s="363" t="s">
        <v>336</v>
      </c>
      <c r="F22" s="363" t="s">
        <v>347</v>
      </c>
      <c r="G22" s="363" t="s">
        <v>338</v>
      </c>
      <c r="H22" s="363">
        <v>10000</v>
      </c>
      <c r="I22" s="373" t="str">
        <f>IF(H22&lt;=2,'Tabla probabilidad'!$B$5,IF(H22&lt;=24,'Tabla probabilidad'!$B$6,IF(H22&lt;=500,'Tabla probabilidad'!$B$7,IF(H22&lt;=5000,'Tabla probabilidad'!$B$8,IF(H22&gt;5000,'Tabla probabilidad'!$B$9)))))</f>
        <v>Muy Alta</v>
      </c>
      <c r="J22" s="374">
        <f>IF(H22&lt;=2,'Tabla probabilidad'!$D$5,IF(H22&lt;=24,'Tabla probabilidad'!$D$6,IF(H22&lt;=500,'Tabla probabilidad'!$D$7,IF(H22&lt;=5000,'Tabla probabilidad'!$D$8,IF(H22&gt;5000,'Tabla probabilidad'!$D$9)))))</f>
        <v>1</v>
      </c>
      <c r="K22" s="363" t="s">
        <v>339</v>
      </c>
      <c r="L22" s="363" t="str">
        <f>IF(K22="El riesgo afecta la imagen de alguna área de la organización","Leve",IF(K22="El riesgo afecta la imagen de la entidad internamente, de conocimiento general, nivel interno, alta dirección, contratista y/o de provedores","Menor",IF(K22="El riesgo afecta la imagen de la entidad con algunos usuarios de relevancia frente al logro de los objetivos","Moderado",IF(K22="El riesgo afecta la imagen de de la entidad con efecto publicitario sostenido a nivel del sector justicia","Mayor",IF(K22="El riesgo afecta la imagen de la entidad a nivel nacional, con efecto publicitarios sostenible a nivel país","Catastrófico",IF(K22="Impacto que afecte la ejecución presupuestal en un valor ≥0,5%.","Leve",IF(K22="Impacto que afecte la ejecución presupuestal en un valor ≥1%.","Menor",IF(K22="Impacto que afecte la ejecución presupuestal en un valor ≥5%.","Moderado",IF(K22="Impacto que afecte la ejecución presupuestal en un valor ≥20%.","Mayor",IF(K22="Impacto que afecte la ejecución presupuestal en un valor ≥50%.","Catastrófico",IF(K22="Incumplimiento máximo del 5% de la meta planeada","Leve",IF(K22="Incumplimiento máximo del 15% de la meta planeada","Menor",IF(K22="Incumplimiento máximo del 20% de la meta planeada","Moderado",IF(K22="Incumplimiento máximo del 50% de la meta planeada","Mayor",IF(K22="Incumplimiento máximo del 80% de la meta planeada","Catastrófico",IF(K22="Cualquier afectación a la violacion de los derechos de los ciudadanos se considera con consecuencias altas","Mayor",IF(K22="Cualquier afectación a la violacion de los derechos de los ciudadanos se considera con consecuencias desastrosas","Catastrófico",IF(K22="Afecta la Prestación del Servicio de Administración de Justicia en 5%","Leve",IF(K22="Afecta la Prestación del Servicio de Administración de Justicia en 10%","Menor",IF(K22="Afecta la Prestación del Servicio de Administración de Justicia en 15%","Moderado",IF(K22="Afecta la Prestación del Servicio de Administración de Justicia en 20%","Mayor",IF(K22="Afecta la Prestación del Servicio de Administración de Justicia en más del 50%","Catastrófico",IF(K22="Cualquier acto indebido de los servidores judiciales genera altas consecuencias para la entidad","Mayor",IF(K22="Cualquier acto indebido de los servidores judiciales genera consecuencias desastrosas para la entidad","Catastrófico",IF(K22="Si el hecho llegara a presentarse, tendría consecuencias o efectos mínimos sobre la entidad","Leve",IF(K22="Si el hecho llegara a presentarse, tendría bajo impacto o efecto sobre la entidad","Menor",IF(K22="Si el hecho llegara a presentarse, tendría medianas consecuencias o efectos sobre la entidad","Moderado",IF(K22="Si el hecho llegara a presentarse, tendría altas consecuencias o efectos sobre la entidad","Mayor",IF(K22="Si el hecho llegara a presentarse, tendría desastrosas consecuencias o efectos sobre la entidad","Catastrófico")))))))))))))))))))))))))))))</f>
        <v>Mayor</v>
      </c>
      <c r="M22" s="363" t="str">
        <f>IF(K22="El riesgo afecta la imagen de alguna área de la organización","20%",IF(K22="El riesgo afecta la imagen de la entidad internamente, de conocimiento general, nivel interno, alta dirección, contratista y/o de provedores","40%",IF(K22="El riesgo afecta la imagen de la entidad con algunos usuarios de relevancia frente al logro de los objetivos","60%",IF(K22="El riesgo afecta la imagen de de la entidad con efecto publicitario sostenido a nivel del sector justicia","80%",IF(K22="El riesgo afecta la imagen de la entidad a nivel nacional, con efecto publicitarios sostenible a nivel país","100%",IF(K22="Impacto que afecte la ejecución presupuestal en un valor ≥0,5%.","20%",IF(K22="Impacto que afecte la ejecución presupuestal en un valor ≥1%.","40%",IF(K22="Impacto que afecte la ejecución presupuestal en un valor ≥5%.","60%",IF(K22="Impacto que afecte la ejecución presupuestal en un valor ≥20%.","80%",IF(K22="Impacto que afecte la ejecución presupuestal en un valor ≥50%.","100%",IF(K22="Incumplimiento máximo del 5% de la meta planeada","20%",IF(K22="Incumplimiento máximo del 15% de la meta planeada","40%",IF(K22="Incumplimiento máximo del 20% de la meta planeada","60%",IF(K22="Incumplimiento máximo del 50% de la meta planeada","80%",IF(K22="Incumplimiento máximo del 80% de la meta planeada","100%",IF(K22="Cualquier afectación a la violacion de los derechos de los ciudadanos se considera con consecuencias altas","80%",IF(K22="Cualquier afectación a la violacion de los derechos de los ciudadanos se considera con consecuencias desastrosas","100%",IF(K22="Afecta la Prestación del Servicio de Administración de Justicia en 5%","20%",IF(K22="Afecta la Prestación del Servicio de Administración de Justicia en 10%","40%",IF(K22="Afecta la Prestación del Servicio de Administración de Justicia en 15%","60%",IF(K22="Afecta la Prestación del Servicio de Administración de Justicia en 20%","80%",IF(K22="Afecta la Prestación del Servicio de Administración de Justicia en más del 50%","100%",IF(K22="Cualquier acto indebido de los servidores judiciales genera altas consecuencias para la entidad","80%",IF(K22="Cualquier acto indebido de los servidores judiciales genera consecuencias desastrosas para la entidad","100%",IF(K22="Si el hecho llegara a presentarse, tendría consecuencias o efectos mínimos sobre la entidad","20%",IF(K22="Si el hecho llegara a presentarse, tendría bajo impacto o efecto sobre la entidad","40%",IF(K22="Si el hecho llegara a presentarse, tendría medianas consecuencias o efectos sobre la entidad","60%",IF(K22="Si el hecho llegara a presentarse, tendría altas consecuencias o efectos sobre la entidad","80%",IF(K22="Si el hecho llegara a presentarse, tendría desastrosas consecuencias o efectos sobre la entidad","100%")))))))))))))))))))))))))))))</f>
        <v>80%</v>
      </c>
      <c r="N22" s="363" t="str">
        <f>VLOOKUP((I22&amp;L22),Hoja1!$B$4:$C$28,2,0)</f>
        <v xml:space="preserve">Alto </v>
      </c>
      <c r="O22" s="125">
        <v>1</v>
      </c>
      <c r="P22" s="147" t="s">
        <v>348</v>
      </c>
      <c r="Q22" s="125" t="str">
        <f t="shared" ref="Q22:Q31" si="7">IF(R22="Preventivo","Probabilidad",IF(R22="Detectivo","Probabilidad", IF(R22="Correctivo","Impacto")))</f>
        <v>Probabilidad</v>
      </c>
      <c r="R22" s="125" t="s">
        <v>306</v>
      </c>
      <c r="S22" s="125" t="s">
        <v>307</v>
      </c>
      <c r="T22" s="126">
        <f>VLOOKUP(R22&amp;S22,Hoja1!$Q$4:$R$9,2,0)</f>
        <v>0.45</v>
      </c>
      <c r="U22" s="125" t="s">
        <v>308</v>
      </c>
      <c r="V22" s="125" t="s">
        <v>332</v>
      </c>
      <c r="W22" s="125" t="s">
        <v>310</v>
      </c>
      <c r="X22" s="126">
        <f>IF(Q22="Probabilidad",($J$17*T22),IF(Q22="Impacto"," "))</f>
        <v>0.45</v>
      </c>
      <c r="Y22" s="126" t="str">
        <f>IF(Z22&lt;=20%,'Tabla probabilidad'!$B$5,IF(Z22&lt;=40%,'Tabla probabilidad'!$B$6,IF(Z22&lt;=60%,'Tabla probabilidad'!$B$7,IF(Z22&lt;=80%,'Tabla probabilidad'!$B$8,IF(Z22&lt;=100%,'Tabla probabilidad'!$B$9)))))</f>
        <v>Media</v>
      </c>
      <c r="Z22" s="126">
        <f>IF(R22="Preventivo",(J22-(J22*T22)),IF(R22="Detectivo",(J22-(J22*T22)),IF(R22="Correctivo",(J22))))</f>
        <v>0.55000000000000004</v>
      </c>
      <c r="AA22" s="364" t="str">
        <f>IF(AB22&lt;=20%,'Tabla probabilidad'!$B$5,IF(AB22&lt;=40%,'Tabla probabilidad'!$B$6,IF(AB22&lt;=60%,'Tabla probabilidad'!$B$7,IF(AB22&lt;=80%,'Tabla probabilidad'!$B$8,IF(AB22&lt;=100%,'Tabla probabilidad'!$B$9)))))</f>
        <v>Media</v>
      </c>
      <c r="AB22" s="364">
        <f>AVERAGE(Z22:Z26)</f>
        <v>0.59000000000000008</v>
      </c>
      <c r="AC22" s="126" t="str">
        <f t="shared" ref="AC22:AC26" si="8">IF(AD22&lt;=20%,"Leve",IF(AD22&lt;=40%,"Menor",IF(AD22&lt;=60%,"Moderado",IF(AD22&lt;=80%,"Mayor",IF(AD22&lt;=100%,"Catastrófico")))))</f>
        <v>Mayor</v>
      </c>
      <c r="AD22" s="126">
        <f>IF(Q22="Probabilidad",(($M$22-0)),IF(Q22="Impacto",($M$22-($M$22*T22))))</f>
        <v>0.8</v>
      </c>
      <c r="AE22" s="364" t="str">
        <f>IF(AF22&lt;=20%,"Leve",IF(AF22&lt;=40%,"Menor",IF(AF22&lt;=60%,"Moderado",IF(AF22&lt;=80%,"Mayor",IF(AF22&lt;=100%,"Catastrófico")))))</f>
        <v>Mayor</v>
      </c>
      <c r="AF22" s="364">
        <f>AVERAGE(AD22:AD26)</f>
        <v>0.8</v>
      </c>
      <c r="AG22" s="360" t="str">
        <f>VLOOKUP(AA22&amp;AE22,Hoja1!$B$4:$C$28,2,0)</f>
        <v xml:space="preserve">Alto </v>
      </c>
      <c r="AH22" s="360" t="s">
        <v>341</v>
      </c>
      <c r="AI22" s="360"/>
      <c r="AJ22" s="360"/>
      <c r="AK22" s="360"/>
      <c r="AL22" s="360"/>
      <c r="AM22" s="367"/>
      <c r="AN22" s="363"/>
    </row>
    <row r="23" spans="1:40" ht="42.75" customHeight="1" x14ac:dyDescent="0.25">
      <c r="A23" s="363"/>
      <c r="B23" s="361"/>
      <c r="C23" s="363"/>
      <c r="D23" s="371"/>
      <c r="E23" s="363"/>
      <c r="F23" s="363"/>
      <c r="G23" s="363"/>
      <c r="H23" s="363"/>
      <c r="I23" s="373"/>
      <c r="J23" s="374"/>
      <c r="K23" s="363"/>
      <c r="L23" s="375"/>
      <c r="M23" s="375"/>
      <c r="N23" s="363"/>
      <c r="O23" s="125">
        <v>2</v>
      </c>
      <c r="P23" s="147" t="s">
        <v>349</v>
      </c>
      <c r="Q23" s="125" t="str">
        <f t="shared" si="7"/>
        <v>Probabilidad</v>
      </c>
      <c r="R23" s="125" t="s">
        <v>306</v>
      </c>
      <c r="S23" s="125" t="s">
        <v>307</v>
      </c>
      <c r="T23" s="126">
        <f>VLOOKUP(R23&amp;S23,Hoja1!$Q$4:$R$9,2,0)</f>
        <v>0.45</v>
      </c>
      <c r="U23" s="125" t="s">
        <v>308</v>
      </c>
      <c r="V23" s="125" t="s">
        <v>332</v>
      </c>
      <c r="W23" s="125" t="s">
        <v>310</v>
      </c>
      <c r="X23" s="126">
        <f t="shared" ref="X23:X26" si="9">IF(Q23="Probabilidad",($J$17*T23),IF(Q23="Impacto"," "))</f>
        <v>0.45</v>
      </c>
      <c r="Y23" s="126" t="str">
        <f>IF(Z23&lt;=20%,'Tabla probabilidad'!$B$5,IF(Z23&lt;=40%,'Tabla probabilidad'!$B$6,IF(Z23&lt;=60%,'Tabla probabilidad'!$B$7,IF(Z23&lt;=80%,'Tabla probabilidad'!$B$8,IF(Z23&lt;=100%,'Tabla probabilidad'!$B$9)))))</f>
        <v>Media</v>
      </c>
      <c r="Z23" s="126">
        <f>IF(R23="Preventivo",(J22-(J22*T23)),IF(R23="Detectivo",(J22-(J22*T23)),IF(R23="Correctivo",(J22))))</f>
        <v>0.55000000000000004</v>
      </c>
      <c r="AA23" s="365"/>
      <c r="AB23" s="365"/>
      <c r="AC23" s="126" t="str">
        <f t="shared" si="8"/>
        <v>Mayor</v>
      </c>
      <c r="AD23" s="126">
        <f>IF(Q23="Probabilidad",(($M$22-0)),IF(Q23="Impacto",($M$22-($M$22*T23))))</f>
        <v>0.8</v>
      </c>
      <c r="AE23" s="365"/>
      <c r="AF23" s="365"/>
      <c r="AG23" s="361"/>
      <c r="AH23" s="361"/>
      <c r="AI23" s="361"/>
      <c r="AJ23" s="361"/>
      <c r="AK23" s="361"/>
      <c r="AL23" s="361"/>
      <c r="AM23" s="368"/>
      <c r="AN23" s="363"/>
    </row>
    <row r="24" spans="1:40" ht="75.75" customHeight="1" x14ac:dyDescent="0.25">
      <c r="A24" s="363"/>
      <c r="B24" s="361"/>
      <c r="C24" s="363"/>
      <c r="D24" s="371"/>
      <c r="E24" s="363"/>
      <c r="F24" s="363"/>
      <c r="G24" s="363"/>
      <c r="H24" s="363"/>
      <c r="I24" s="373"/>
      <c r="J24" s="374"/>
      <c r="K24" s="363"/>
      <c r="L24" s="375"/>
      <c r="M24" s="375"/>
      <c r="N24" s="363"/>
      <c r="O24" s="125">
        <v>3</v>
      </c>
      <c r="P24" s="147" t="s">
        <v>350</v>
      </c>
      <c r="Q24" s="125" t="str">
        <f t="shared" si="7"/>
        <v>Probabilidad</v>
      </c>
      <c r="R24" s="125" t="s">
        <v>306</v>
      </c>
      <c r="S24" s="125" t="s">
        <v>307</v>
      </c>
      <c r="T24" s="126">
        <f>VLOOKUP(R24&amp;S24,Hoja1!$Q$4:$R$9,2,0)</f>
        <v>0.45</v>
      </c>
      <c r="U24" s="125" t="s">
        <v>308</v>
      </c>
      <c r="V24" s="125" t="s">
        <v>332</v>
      </c>
      <c r="W24" s="125" t="s">
        <v>310</v>
      </c>
      <c r="X24" s="126">
        <f t="shared" si="9"/>
        <v>0.45</v>
      </c>
      <c r="Y24" s="126" t="str">
        <f>IF(Z24&lt;=20%,'Tabla probabilidad'!$B$5,IF(Z24&lt;=40%,'Tabla probabilidad'!$B$6,IF(Z24&lt;=60%,'Tabla probabilidad'!$B$7,IF(Z24&lt;=80%,'Tabla probabilidad'!$B$8,IF(Z24&lt;=100%,'Tabla probabilidad'!$B$9)))))</f>
        <v>Media</v>
      </c>
      <c r="Z24" s="126">
        <f>IF(R24="Preventivo",(J22-(J22*T24)),IF(R24="Detectivo",(J22-(J22*T24)),IF(R24="Correctivo",(J22))))</f>
        <v>0.55000000000000004</v>
      </c>
      <c r="AA24" s="365"/>
      <c r="AB24" s="365"/>
      <c r="AC24" s="126" t="str">
        <f t="shared" si="8"/>
        <v>Mayor</v>
      </c>
      <c r="AD24" s="126">
        <f>IF(Q24="Probabilidad",(($M$22-0)),IF(Q24="Impacto",($M$22-($M$22*T24))))</f>
        <v>0.8</v>
      </c>
      <c r="AE24" s="365"/>
      <c r="AF24" s="365"/>
      <c r="AG24" s="361"/>
      <c r="AH24" s="361"/>
      <c r="AI24" s="361"/>
      <c r="AJ24" s="361"/>
      <c r="AK24" s="361"/>
      <c r="AL24" s="361"/>
      <c r="AM24" s="368"/>
      <c r="AN24" s="363"/>
    </row>
    <row r="25" spans="1:40" ht="72" customHeight="1" thickBot="1" x14ac:dyDescent="0.3">
      <c r="A25" s="363"/>
      <c r="B25" s="361"/>
      <c r="C25" s="363"/>
      <c r="D25" s="371"/>
      <c r="E25" s="363"/>
      <c r="F25" s="363"/>
      <c r="G25" s="363"/>
      <c r="H25" s="363"/>
      <c r="I25" s="373"/>
      <c r="J25" s="374"/>
      <c r="K25" s="363"/>
      <c r="L25" s="375"/>
      <c r="M25" s="375"/>
      <c r="N25" s="363"/>
      <c r="O25" s="125">
        <v>4</v>
      </c>
      <c r="P25" s="274" t="s">
        <v>351</v>
      </c>
      <c r="Q25" s="125" t="str">
        <f t="shared" si="7"/>
        <v>Probabilidad</v>
      </c>
      <c r="R25" s="125" t="s">
        <v>343</v>
      </c>
      <c r="S25" s="125" t="s">
        <v>307</v>
      </c>
      <c r="T25" s="126">
        <f>VLOOKUP(R25&amp;S25,Hoja1!$Q$4:$R$9,2,0)</f>
        <v>0.35</v>
      </c>
      <c r="U25" s="125" t="s">
        <v>308</v>
      </c>
      <c r="V25" s="125" t="s">
        <v>332</v>
      </c>
      <c r="W25" s="125" t="s">
        <v>310</v>
      </c>
      <c r="X25" s="126">
        <f t="shared" si="9"/>
        <v>0.35</v>
      </c>
      <c r="Y25" s="126" t="str">
        <f>IF(Z25&lt;=20%,'Tabla probabilidad'!$B$5,IF(Z25&lt;=40%,'Tabla probabilidad'!$B$6,IF(Z25&lt;=60%,'Tabla probabilidad'!$B$7,IF(Z25&lt;=80%,'Tabla probabilidad'!$B$8,IF(Z25&lt;=100%,'Tabla probabilidad'!$B$9)))))</f>
        <v>Alta</v>
      </c>
      <c r="Z25" s="126">
        <f>IF(R25="Preventivo",(J22-(J22*T25)),IF(R25="Detectivo",(J22-(J22*T25)),IF(R25="Correctivo",(J22))))</f>
        <v>0.65</v>
      </c>
      <c r="AA25" s="365"/>
      <c r="AB25" s="365"/>
      <c r="AC25" s="126" t="str">
        <f t="shared" si="8"/>
        <v>Mayor</v>
      </c>
      <c r="AD25" s="126">
        <f>IF(Q25="Probabilidad",(($M$22-0)),IF(Q25="Impacto",($M$22-($M$22*T25))))</f>
        <v>0.8</v>
      </c>
      <c r="AE25" s="365"/>
      <c r="AF25" s="365"/>
      <c r="AG25" s="361"/>
      <c r="AH25" s="361"/>
      <c r="AI25" s="361"/>
      <c r="AJ25" s="361"/>
      <c r="AK25" s="361"/>
      <c r="AL25" s="361"/>
      <c r="AM25" s="368"/>
      <c r="AN25" s="363"/>
    </row>
    <row r="26" spans="1:40" ht="74.25" customHeight="1" thickBot="1" x14ac:dyDescent="0.3">
      <c r="A26" s="363"/>
      <c r="B26" s="362"/>
      <c r="C26" s="363"/>
      <c r="D26" s="372"/>
      <c r="E26" s="363"/>
      <c r="F26" s="363"/>
      <c r="G26" s="363"/>
      <c r="H26" s="363"/>
      <c r="I26" s="373"/>
      <c r="J26" s="374"/>
      <c r="K26" s="363"/>
      <c r="L26" s="375"/>
      <c r="M26" s="375"/>
      <c r="N26" s="363"/>
      <c r="O26" s="125">
        <v>5</v>
      </c>
      <c r="P26" s="275" t="s">
        <v>352</v>
      </c>
      <c r="Q26" s="125" t="str">
        <f t="shared" si="7"/>
        <v>Probabilidad</v>
      </c>
      <c r="R26" s="125" t="s">
        <v>343</v>
      </c>
      <c r="S26" s="125" t="s">
        <v>307</v>
      </c>
      <c r="T26" s="126">
        <f>VLOOKUP(R26&amp;S26,Hoja1!$Q$4:$R$9,2,0)</f>
        <v>0.35</v>
      </c>
      <c r="U26" s="125" t="s">
        <v>308</v>
      </c>
      <c r="V26" s="125" t="s">
        <v>332</v>
      </c>
      <c r="W26" s="125" t="s">
        <v>310</v>
      </c>
      <c r="X26" s="126">
        <f t="shared" si="9"/>
        <v>0.35</v>
      </c>
      <c r="Y26" s="126" t="str">
        <f>IF(Z26&lt;=20%,'Tabla probabilidad'!$B$5,IF(Z26&lt;=40%,'Tabla probabilidad'!$B$6,IF(Z26&lt;=60%,'Tabla probabilidad'!$B$7,IF(Z26&lt;=80%,'Tabla probabilidad'!$B$8,IF(Z26&lt;=100%,'Tabla probabilidad'!$B$9)))))</f>
        <v>Alta</v>
      </c>
      <c r="Z26" s="126">
        <f>IF(R26="Preventivo",(J22-(J22*T26)),IF(R26="Detectivo",(J22-(J22*T26)),IF(R26="Correctivo",(J22))))</f>
        <v>0.65</v>
      </c>
      <c r="AA26" s="366"/>
      <c r="AB26" s="366"/>
      <c r="AC26" s="126" t="str">
        <f t="shared" si="8"/>
        <v>Mayor</v>
      </c>
      <c r="AD26" s="126">
        <f>IF(Q26="Probabilidad",(($M$22-0)),IF(Q26="Impacto",($M$22-($M$22*T26))))</f>
        <v>0.8</v>
      </c>
      <c r="AE26" s="366"/>
      <c r="AF26" s="366"/>
      <c r="AG26" s="362"/>
      <c r="AH26" s="362"/>
      <c r="AI26" s="362"/>
      <c r="AJ26" s="362"/>
      <c r="AK26" s="362"/>
      <c r="AL26" s="362"/>
      <c r="AM26" s="369"/>
      <c r="AN26" s="363"/>
    </row>
    <row r="27" spans="1:40" ht="57" customHeight="1" x14ac:dyDescent="0.25">
      <c r="A27" s="363">
        <v>7</v>
      </c>
      <c r="B27" s="360" t="s">
        <v>353</v>
      </c>
      <c r="C27" s="363" t="s">
        <v>320</v>
      </c>
      <c r="D27" s="370" t="s">
        <v>354</v>
      </c>
      <c r="E27" s="363" t="s">
        <v>355</v>
      </c>
      <c r="F27" s="363" t="s">
        <v>356</v>
      </c>
      <c r="G27" s="360" t="s">
        <v>357</v>
      </c>
      <c r="H27" s="363">
        <v>10000</v>
      </c>
      <c r="I27" s="373" t="str">
        <f>IF(H27&lt;=2,'Tabla probabilidad'!$B$5,IF(H27&lt;=24,'Tabla probabilidad'!$B$6,IF(H27&lt;=500,'Tabla probabilidad'!$B$7,IF(H27&lt;=5000,'Tabla probabilidad'!$B$8,IF(H27&gt;5000,'Tabla probabilidad'!$B$9)))))</f>
        <v>Muy Alta</v>
      </c>
      <c r="J27" s="374">
        <f>IF(H27&lt;=2,'Tabla probabilidad'!$D$5,IF(H27&lt;=24,'Tabla probabilidad'!$D$6,IF(H27&lt;=500,'Tabla probabilidad'!$D$7,IF(H27&lt;=5000,'Tabla probabilidad'!$D$8,IF(H27&gt;5000,'Tabla probabilidad'!$D$9)))))</f>
        <v>1</v>
      </c>
      <c r="K27" s="363" t="s">
        <v>330</v>
      </c>
      <c r="L27" s="363" t="str">
        <f>IF(K27="El riesgo afecta la imagen de alguna área de la organización","Leve",IF(K27="El riesgo afecta la imagen de la entidad internamente, de conocimiento general, nivel interno, alta dirección, contratista y/o de provedores","Menor",IF(K27="El riesgo afecta la imagen de la entidad con algunos usuarios de relevancia frente al logro de los objetivos","Moderado",IF(K27="El riesgo afecta la imagen de de la entidad con efecto publicitario sostenido a nivel del sector justicia","Mayor",IF(K27="El riesgo afecta la imagen de la entidad a nivel nacional, con efecto publicitarios sostenible a nivel país","Catastrófico",IF(K27="Impacto que afecte la ejecución presupuestal en un valor ≥0,5%.","Leve",IF(K27="Impacto que afecte la ejecución presupuestal en un valor ≥1%.","Menor",IF(K27="Impacto que afecte la ejecución presupuestal en un valor ≥5%.","Moderado",IF(K27="Impacto que afecte la ejecución presupuestal en un valor ≥20%.","Mayor",IF(K27="Impacto que afecte la ejecución presupuestal en un valor ≥50%.","Catastrófico",IF(K27="Incumplimiento máximo del 5% de la meta planeada","Leve",IF(K27="Incumplimiento máximo del 15% de la meta planeada","Menor",IF(K27="Incumplimiento máximo del 20% de la meta planeada","Moderado",IF(K27="Incumplimiento máximo del 50% de la meta planeada","Mayor",IF(K27="Incumplimiento máximo del 80% de la meta planeada","Catastrófico",IF(K27="Cualquier afectación a la violacion de los derechos de los ciudadanos se considera con consecuencias altas","Mayor",IF(K27="Cualquier afectación a la violacion de los derechos de los ciudadanos se considera con consecuencias desastrosas","Catastrófico",IF(K27="Afecta la Prestación del Servicio de Administración de Justicia en 5%","Leve",IF(K27="Afecta la Prestación del Servicio de Administración de Justicia en 10%","Menor",IF(K27="Afecta la Prestación del Servicio de Administración de Justicia en 15%","Moderado",IF(K27="Afecta la Prestación del Servicio de Administración de Justicia en 20%","Mayor",IF(K27="Afecta la Prestación del Servicio de Administración de Justicia en más del 50%","Catastrófico",IF(K27="Cualquier acto indebido de los servidores judiciales genera altas consecuencias para la entidad","Mayor",IF(K27="Cualquier acto indebido de los servidores judiciales genera consecuencias desastrosas para la entidad","Catastrófico",IF(K27="Si el hecho llegara a presentarse, tendría consecuencias o efectos mínimos sobre la entidad","Leve",IF(K27="Si el hecho llegara a presentarse, tendría bajo impacto o efecto sobre la entidad","Menor",IF(K27="Si el hecho llegara a presentarse, tendría medianas consecuencias o efectos sobre la entidad","Moderado",IF(K27="Si el hecho llegara a presentarse, tendría altas consecuencias o efectos sobre la entidad","Mayor",IF(K27="Si el hecho llegara a presentarse, tendría desastrosas consecuencias o efectos sobre la entidad","Catastrófico")))))))))))))))))))))))))))))</f>
        <v>Moderado</v>
      </c>
      <c r="M27" s="363" t="str">
        <f>IF(K27="El riesgo afecta la imagen de alguna área de la organización","20%",IF(K27="El riesgo afecta la imagen de la entidad internamente, de conocimiento general, nivel interno, alta dirección, contratista y/o de provedores","40%",IF(K27="El riesgo afecta la imagen de la entidad con algunos usuarios de relevancia frente al logro de los objetivos","60%",IF(K27="El riesgo afecta la imagen de de la entidad con efecto publicitario sostenido a nivel del sector justicia","80%",IF(K27="El riesgo afecta la imagen de la entidad a nivel nacional, con efecto publicitarios sostenible a nivel país","100%",IF(K27="Impacto que afecte la ejecución presupuestal en un valor ≥0,5%.","20%",IF(K27="Impacto que afecte la ejecución presupuestal en un valor ≥1%.","40%",IF(K27="Impacto que afecte la ejecución presupuestal en un valor ≥5%.","60%",IF(K27="Impacto que afecte la ejecución presupuestal en un valor ≥20%.","80%",IF(K27="Impacto que afecte la ejecución presupuestal en un valor ≥50%.","100%",IF(K27="Incumplimiento máximo del 5% de la meta planeada","20%",IF(K27="Incumplimiento máximo del 15% de la meta planeada","40%",IF(K27="Incumplimiento máximo del 20% de la meta planeada","60%",IF(K27="Incumplimiento máximo del 50% de la meta planeada","80%",IF(K27="Incumplimiento máximo del 80% de la meta planeada","100%",IF(K27="Cualquier afectación a la violacion de los derechos de los ciudadanos se considera con consecuencias altas","80%",IF(K27="Cualquier afectación a la violacion de los derechos de los ciudadanos se considera con consecuencias desastrosas","100%",IF(K27="Afecta la Prestación del Servicio de Administración de Justicia en 5%","20%",IF(K27="Afecta la Prestación del Servicio de Administración de Justicia en 10%","40%",IF(K27="Afecta la Prestación del Servicio de Administración de Justicia en 15%","60%",IF(K27="Afecta la Prestación del Servicio de Administración de Justicia en 20%","80%",IF(K27="Afecta la Prestación del Servicio de Administración de Justicia en más del 50%","100%",IF(K27="Cualquier acto indebido de los servidores judiciales genera altas consecuencias para la entidad","80%",IF(K27="Cualquier acto indebido de los servidores judiciales genera consecuencias desastrosas para la entidad","100%",IF(K27="Si el hecho llegara a presentarse, tendría consecuencias o efectos mínimos sobre la entidad","20%",IF(K27="Si el hecho llegara a presentarse, tendría bajo impacto o efecto sobre la entidad","40%",IF(K27="Si el hecho llegara a presentarse, tendría medianas consecuencias o efectos sobre la entidad","60%",IF(K27="Si el hecho llegara a presentarse, tendría altas consecuencias o efectos sobre la entidad","80%",IF(K27="Si el hecho llegara a presentarse, tendría desastrosas consecuencias o efectos sobre la entidad","100%")))))))))))))))))))))))))))))</f>
        <v>60%</v>
      </c>
      <c r="N27" s="363" t="str">
        <f>VLOOKUP((I27&amp;L27),Hoja1!$B$4:$C$28,2,0)</f>
        <v xml:space="preserve">Alto </v>
      </c>
      <c r="O27" s="125">
        <v>1</v>
      </c>
      <c r="P27" s="147" t="s">
        <v>358</v>
      </c>
      <c r="Q27" s="125" t="str">
        <f t="shared" si="7"/>
        <v>Probabilidad</v>
      </c>
      <c r="R27" s="125" t="s">
        <v>306</v>
      </c>
      <c r="S27" s="125" t="s">
        <v>307</v>
      </c>
      <c r="T27" s="126">
        <f>VLOOKUP(R27&amp;S27,[3]Hoja1!$Q$4:$R$9,2,0)</f>
        <v>0.45</v>
      </c>
      <c r="U27" s="125" t="s">
        <v>308</v>
      </c>
      <c r="V27" s="125" t="s">
        <v>332</v>
      </c>
      <c r="W27" s="125" t="s">
        <v>310</v>
      </c>
      <c r="X27" s="126">
        <f>IF(Q27="Probabilidad",($J$17*T27),IF(Q27="Impacto"," "))</f>
        <v>0.45</v>
      </c>
      <c r="Y27" s="126" t="str">
        <f>IF(Z27&lt;=20%,'Tabla probabilidad'!$B$5,IF(Z27&lt;=40%,'Tabla probabilidad'!$B$6,IF(Z27&lt;=60%,'Tabla probabilidad'!$B$7,IF(Z27&lt;=80%,'Tabla probabilidad'!$B$8,IF(Z27&lt;=100%,'Tabla probabilidad'!$B$9)))))</f>
        <v>Media</v>
      </c>
      <c r="Z27" s="126">
        <f>IF(R27="Preventivo",(J27-(J27*T27)),IF(R27="Detectivo",(J27-(J27*T27)),IF(R27="Correctivo",(J27))))</f>
        <v>0.55000000000000004</v>
      </c>
      <c r="AA27" s="364" t="str">
        <f>IF(AB27&lt;=20%,'Tabla probabilidad'!$B$5,IF(AB27&lt;=40%,'Tabla probabilidad'!$B$6,IF(AB27&lt;=60%,'Tabla probabilidad'!$B$7,IF(AB27&lt;=80%,'Tabla probabilidad'!$B$8,IF(AB27&lt;=100%,'Tabla probabilidad'!$B$9)))))</f>
        <v>Media</v>
      </c>
      <c r="AB27" s="364">
        <f>AVERAGE(Z27:Z31)</f>
        <v>0.55000000000000004</v>
      </c>
      <c r="AC27" s="126" t="str">
        <f t="shared" ref="AC27:AC31" si="10">IF(AD27&lt;=20%,"Leve",IF(AD27&lt;=40%,"Menor",IF(AD27&lt;=60%,"Moderado",IF(AD27&lt;=80%,"Mayor",IF(AD27&lt;=100%,"Catastrófico")))))</f>
        <v>Moderado</v>
      </c>
      <c r="AD27" s="126">
        <f>IF(Q27="Probabilidad",(($M$27-0)),IF(Q27="Impacto",($M$27-($M$27*T27))))</f>
        <v>0.6</v>
      </c>
      <c r="AE27" s="364" t="str">
        <f>IF(AF27&lt;=20%,"Leve",IF(AF27&lt;=40%,"Menor",IF(AF27&lt;=60%,"Moderado",IF(AF27&lt;=80%,"Mayor",IF(AF27&lt;=100%,"Catastrófico")))))</f>
        <v>Moderado</v>
      </c>
      <c r="AF27" s="364">
        <f>AVERAGE(AD27:AD31)</f>
        <v>0.6</v>
      </c>
      <c r="AG27" s="360" t="str">
        <f>VLOOKUP(AA27&amp;AE27,Hoja1!$B$4:$C$28,2,0)</f>
        <v>Moderado</v>
      </c>
      <c r="AH27" s="360" t="s">
        <v>311</v>
      </c>
      <c r="AI27" s="360"/>
      <c r="AJ27" s="360"/>
      <c r="AK27" s="360"/>
      <c r="AL27" s="360"/>
      <c r="AM27" s="367"/>
      <c r="AN27" s="363"/>
    </row>
    <row r="28" spans="1:40" ht="42.75" customHeight="1" x14ac:dyDescent="0.25">
      <c r="A28" s="363"/>
      <c r="B28" s="361"/>
      <c r="C28" s="363"/>
      <c r="D28" s="371"/>
      <c r="E28" s="363"/>
      <c r="F28" s="363"/>
      <c r="G28" s="361"/>
      <c r="H28" s="363"/>
      <c r="I28" s="373"/>
      <c r="J28" s="374"/>
      <c r="K28" s="363"/>
      <c r="L28" s="375"/>
      <c r="M28" s="375"/>
      <c r="N28" s="363"/>
      <c r="O28" s="125">
        <v>2</v>
      </c>
      <c r="P28" s="147" t="s">
        <v>359</v>
      </c>
      <c r="Q28" s="125" t="str">
        <f t="shared" si="7"/>
        <v>Probabilidad</v>
      </c>
      <c r="R28" s="125" t="s">
        <v>306</v>
      </c>
      <c r="S28" s="125" t="s">
        <v>307</v>
      </c>
      <c r="T28" s="126">
        <f>VLOOKUP(R28&amp;S28,[3]Hoja1!$Q$4:$R$9,2,0)</f>
        <v>0.45</v>
      </c>
      <c r="U28" s="125" t="s">
        <v>308</v>
      </c>
      <c r="V28" s="125" t="s">
        <v>332</v>
      </c>
      <c r="W28" s="125" t="s">
        <v>310</v>
      </c>
      <c r="X28" s="126">
        <f t="shared" ref="X28:X31" si="11">IF(Q28="Probabilidad",($J$17*T28),IF(Q28="Impacto"," "))</f>
        <v>0.45</v>
      </c>
      <c r="Y28" s="126" t="str">
        <f>IF(Z28&lt;=20%,'Tabla probabilidad'!$B$5,IF(Z28&lt;=40%,'Tabla probabilidad'!$B$6,IF(Z28&lt;=60%,'Tabla probabilidad'!$B$7,IF(Z28&lt;=80%,'Tabla probabilidad'!$B$8,IF(Z28&lt;=100%,'Tabla probabilidad'!$B$9)))))</f>
        <v>Media</v>
      </c>
      <c r="Z28" s="126">
        <f>IF(R28="Preventivo",(J27-(J27*T28)),IF(R28="Detectivo",(J27-(J27*T28)),IF(R28="Correctivo",(J27))))</f>
        <v>0.55000000000000004</v>
      </c>
      <c r="AA28" s="365"/>
      <c r="AB28" s="365"/>
      <c r="AC28" s="126" t="str">
        <f t="shared" si="10"/>
        <v>Moderado</v>
      </c>
      <c r="AD28" s="126">
        <f>IF(Q28="Probabilidad",(($M$27-0)),IF(Q28="Impacto",($M$27-($M$27*T28))))</f>
        <v>0.6</v>
      </c>
      <c r="AE28" s="365"/>
      <c r="AF28" s="365"/>
      <c r="AG28" s="361"/>
      <c r="AH28" s="361"/>
      <c r="AI28" s="361"/>
      <c r="AJ28" s="361"/>
      <c r="AK28" s="361"/>
      <c r="AL28" s="361"/>
      <c r="AM28" s="368"/>
      <c r="AN28" s="363"/>
    </row>
    <row r="29" spans="1:40" ht="75.75" customHeight="1" x14ac:dyDescent="0.25">
      <c r="A29" s="363"/>
      <c r="B29" s="361"/>
      <c r="C29" s="363"/>
      <c r="D29" s="371"/>
      <c r="E29" s="363"/>
      <c r="F29" s="363"/>
      <c r="G29" s="361"/>
      <c r="H29" s="363"/>
      <c r="I29" s="373"/>
      <c r="J29" s="374"/>
      <c r="K29" s="363"/>
      <c r="L29" s="375"/>
      <c r="M29" s="375"/>
      <c r="N29" s="363"/>
      <c r="O29" s="125">
        <v>3</v>
      </c>
      <c r="P29" s="147" t="s">
        <v>360</v>
      </c>
      <c r="Q29" s="125" t="str">
        <f t="shared" si="7"/>
        <v>Probabilidad</v>
      </c>
      <c r="R29" s="125" t="s">
        <v>306</v>
      </c>
      <c r="S29" s="125" t="s">
        <v>307</v>
      </c>
      <c r="T29" s="126">
        <f>VLOOKUP(R29&amp;S29,[3]Hoja1!$Q$4:$R$9,2,0)</f>
        <v>0.45</v>
      </c>
      <c r="U29" s="125" t="s">
        <v>308</v>
      </c>
      <c r="V29" s="125" t="s">
        <v>332</v>
      </c>
      <c r="W29" s="125" t="s">
        <v>310</v>
      </c>
      <c r="X29" s="126">
        <f t="shared" si="11"/>
        <v>0.45</v>
      </c>
      <c r="Y29" s="126" t="str">
        <f>IF(Z29&lt;=20%,'Tabla probabilidad'!$B$5,IF(Z29&lt;=40%,'Tabla probabilidad'!$B$6,IF(Z29&lt;=60%,'Tabla probabilidad'!$B$7,IF(Z29&lt;=80%,'Tabla probabilidad'!$B$8,IF(Z29&lt;=100%,'Tabla probabilidad'!$B$9)))))</f>
        <v>Media</v>
      </c>
      <c r="Z29" s="126">
        <f>IF(R29="Preventivo",(J27-(J27*T29)),IF(R29="Detectivo",(J27-(J27*T29)),IF(R29="Correctivo",(J27))))</f>
        <v>0.55000000000000004</v>
      </c>
      <c r="AA29" s="365"/>
      <c r="AB29" s="365"/>
      <c r="AC29" s="126" t="str">
        <f t="shared" si="10"/>
        <v>Moderado</v>
      </c>
      <c r="AD29" s="126">
        <f>IF(Q29="Probabilidad",(($M$27-0)),IF(Q29="Impacto",($M$27-($M$27*T29))))</f>
        <v>0.6</v>
      </c>
      <c r="AE29" s="365"/>
      <c r="AF29" s="365"/>
      <c r="AG29" s="361"/>
      <c r="AH29" s="361"/>
      <c r="AI29" s="361"/>
      <c r="AJ29" s="361"/>
      <c r="AK29" s="361"/>
      <c r="AL29" s="361"/>
      <c r="AM29" s="368"/>
      <c r="AN29" s="363"/>
    </row>
    <row r="30" spans="1:40" ht="72" customHeight="1" thickBot="1" x14ac:dyDescent="0.3">
      <c r="A30" s="363"/>
      <c r="B30" s="361"/>
      <c r="C30" s="363"/>
      <c r="D30" s="371"/>
      <c r="E30" s="363"/>
      <c r="F30" s="363"/>
      <c r="G30" s="361"/>
      <c r="H30" s="363"/>
      <c r="I30" s="373"/>
      <c r="J30" s="374"/>
      <c r="K30" s="363"/>
      <c r="L30" s="375"/>
      <c r="M30" s="375"/>
      <c r="N30" s="363"/>
      <c r="O30" s="125">
        <v>4</v>
      </c>
      <c r="P30" s="274" t="s">
        <v>361</v>
      </c>
      <c r="Q30" s="125" t="str">
        <f t="shared" si="7"/>
        <v>Probabilidad</v>
      </c>
      <c r="R30" s="125" t="s">
        <v>306</v>
      </c>
      <c r="S30" s="125" t="s">
        <v>307</v>
      </c>
      <c r="T30" s="126">
        <f>VLOOKUP(R30&amp;S30,[3]Hoja1!$Q$4:$R$9,2,0)</f>
        <v>0.45</v>
      </c>
      <c r="U30" s="125" t="s">
        <v>308</v>
      </c>
      <c r="V30" s="125" t="s">
        <v>332</v>
      </c>
      <c r="W30" s="125" t="s">
        <v>310</v>
      </c>
      <c r="X30" s="126">
        <f t="shared" si="11"/>
        <v>0.45</v>
      </c>
      <c r="Y30" s="126" t="str">
        <f>IF(Z30&lt;=20%,'Tabla probabilidad'!$B$5,IF(Z30&lt;=40%,'Tabla probabilidad'!$B$6,IF(Z30&lt;=60%,'Tabla probabilidad'!$B$7,IF(Z30&lt;=80%,'Tabla probabilidad'!$B$8,IF(Z30&lt;=100%,'Tabla probabilidad'!$B$9)))))</f>
        <v>Media</v>
      </c>
      <c r="Z30" s="126">
        <f>IF(R30="Preventivo",(J27-(J27*T30)),IF(R30="Detectivo",(J27-(J27*T30)),IF(R30="Correctivo",(J27))))</f>
        <v>0.55000000000000004</v>
      </c>
      <c r="AA30" s="365"/>
      <c r="AB30" s="365"/>
      <c r="AC30" s="126" t="str">
        <f t="shared" si="10"/>
        <v>Moderado</v>
      </c>
      <c r="AD30" s="126">
        <f>IF(Q30="Probabilidad",(($M$27-0)),IF(Q30="Impacto",($M$27-($M$27*T30))))</f>
        <v>0.6</v>
      </c>
      <c r="AE30" s="365"/>
      <c r="AF30" s="365"/>
      <c r="AG30" s="361"/>
      <c r="AH30" s="361"/>
      <c r="AI30" s="361"/>
      <c r="AJ30" s="361"/>
      <c r="AK30" s="361"/>
      <c r="AL30" s="361"/>
      <c r="AM30" s="368"/>
      <c r="AN30" s="363"/>
    </row>
    <row r="31" spans="1:40" ht="74.25" customHeight="1" x14ac:dyDescent="0.25">
      <c r="A31" s="363"/>
      <c r="B31" s="362"/>
      <c r="C31" s="363"/>
      <c r="D31" s="371"/>
      <c r="E31" s="360"/>
      <c r="F31" s="360"/>
      <c r="G31" s="362"/>
      <c r="H31" s="363"/>
      <c r="I31" s="373"/>
      <c r="J31" s="374"/>
      <c r="K31" s="363"/>
      <c r="L31" s="375"/>
      <c r="M31" s="375"/>
      <c r="N31" s="363"/>
      <c r="O31" s="125">
        <v>5</v>
      </c>
      <c r="P31" s="276" t="s">
        <v>362</v>
      </c>
      <c r="Q31" s="180" t="str">
        <f t="shared" si="7"/>
        <v>Probabilidad</v>
      </c>
      <c r="R31" s="125" t="s">
        <v>306</v>
      </c>
      <c r="S31" s="125" t="s">
        <v>307</v>
      </c>
      <c r="T31" s="179">
        <f>VLOOKUP(R31&amp;S31,[3]Hoja1!$Q$4:$R$9,2,0)</f>
        <v>0.45</v>
      </c>
      <c r="U31" s="125" t="s">
        <v>308</v>
      </c>
      <c r="V31" s="125" t="s">
        <v>332</v>
      </c>
      <c r="W31" s="125" t="s">
        <v>310</v>
      </c>
      <c r="X31" s="126">
        <f t="shared" si="11"/>
        <v>0.45</v>
      </c>
      <c r="Y31" s="126" t="str">
        <f>IF(Z31&lt;=20%,'Tabla probabilidad'!$B$5,IF(Z31&lt;=40%,'Tabla probabilidad'!$B$6,IF(Z31&lt;=60%,'Tabla probabilidad'!$B$7,IF(Z31&lt;=80%,'Tabla probabilidad'!$B$8,IF(Z31&lt;=100%,'Tabla probabilidad'!$B$9)))))</f>
        <v>Media</v>
      </c>
      <c r="Z31" s="126">
        <f>IF(R31="Preventivo",(J27-(J27*T31)),IF(R31="Detectivo",(J27-(J27*T31)),IF(R31="Correctivo",(J27))))</f>
        <v>0.55000000000000004</v>
      </c>
      <c r="AA31" s="366"/>
      <c r="AB31" s="366"/>
      <c r="AC31" s="126" t="str">
        <f t="shared" si="10"/>
        <v>Moderado</v>
      </c>
      <c r="AD31" s="126">
        <f>IF(Q31="Probabilidad",(($M$27-0)),IF(Q31="Impacto",($M$27-($M$27*T31))))</f>
        <v>0.6</v>
      </c>
      <c r="AE31" s="366"/>
      <c r="AF31" s="366"/>
      <c r="AG31" s="362"/>
      <c r="AH31" s="362"/>
      <c r="AI31" s="362"/>
      <c r="AJ31" s="362"/>
      <c r="AK31" s="362"/>
      <c r="AL31" s="362"/>
      <c r="AM31" s="369"/>
      <c r="AN31" s="363"/>
    </row>
    <row r="32" spans="1:40" ht="57" customHeight="1" x14ac:dyDescent="0.25">
      <c r="A32" s="363">
        <v>8</v>
      </c>
      <c r="B32" s="360" t="s">
        <v>363</v>
      </c>
      <c r="C32" s="363" t="s">
        <v>364</v>
      </c>
      <c r="D32" s="420" t="s">
        <v>365</v>
      </c>
      <c r="E32" s="363" t="s">
        <v>366</v>
      </c>
      <c r="F32" s="363" t="s">
        <v>367</v>
      </c>
      <c r="G32" s="360" t="s">
        <v>368</v>
      </c>
      <c r="H32" s="363">
        <v>120</v>
      </c>
      <c r="I32" s="373" t="str">
        <f>IF(H32&lt;=2,'Tabla probabilidad'!$B$5,IF(H32&lt;=24,'Tabla probabilidad'!$B$6,IF(H32&lt;=500,'Tabla probabilidad'!$B$7,IF(H32&lt;=5000,'Tabla probabilidad'!$B$8,IF(H32&gt;5000,'Tabla probabilidad'!$B$9)))))</f>
        <v>Media</v>
      </c>
      <c r="J32" s="374">
        <f>IF(H32&lt;=2,'Tabla probabilidad'!$D$5,IF(H32&lt;=24,'Tabla probabilidad'!$D$6,IF(H32&lt;=500,'Tabla probabilidad'!$D$7,IF(H32&lt;=5000,'Tabla probabilidad'!$D$8,IF(H32&gt;5000,'Tabla probabilidad'!$D$9)))))</f>
        <v>0.6</v>
      </c>
      <c r="K32" s="363" t="s">
        <v>369</v>
      </c>
      <c r="L32" s="363" t="str">
        <f>IF(K32="El riesgo afecta la imagen de alguna área de la organización","Leve",IF(K32="El riesgo afecta la imagen de la entidad internamente, de conocimiento general, nivel interno, alta dirección, contratista y/o de provedores","Menor",IF(K32="El riesgo afecta la imagen de la entidad con algunos usuarios de relevancia frente al logro de los objetivos","Moderado",IF(K32="El riesgo afecta la imagen de de la entidad con efecto publicitario sostenido a nivel del sector justicia","Mayor",IF(K32="El riesgo afecta la imagen de la entidad a nivel nacional, con efecto publicitarios sostenible a nivel país","Catastrófico",IF(K32="Impacto que afecte la ejecución presupuestal en un valor ≥0,5%.","Leve",IF(K32="Impacto que afecte la ejecución presupuestal en un valor ≥1%.","Menor",IF(K32="Impacto que afecte la ejecución presupuestal en un valor ≥5%.","Moderado",IF(K32="Impacto que afecte la ejecución presupuestal en un valor ≥20%.","Mayor",IF(K32="Impacto que afecte la ejecución presupuestal en un valor ≥50%.","Catastrófico",IF(K32="Incumplimiento máximo del 5% de la meta planeada","Leve",IF(K32="Incumplimiento máximo del 15% de la meta planeada","Menor",IF(K32="Incumplimiento máximo del 20% de la meta planeada","Moderado",IF(K32="Incumplimiento máximo del 50% de la meta planeada","Mayor",IF(K32="Incumplimiento máximo del 80% de la meta planeada","Catastrófico",IF(K32="Cualquier afectación a la violacion de los derechos de los ciudadanos se considera con consecuencias altas","Mayor",IF(K32="Cualquier afectación a la violacion de los derechos de los ciudadanos se considera con consecuencias desastrosas","Catastrófico",IF(K32="Afecta la Prestación del Servicio de Administración de Justicia en 5%","Leve",IF(K32="Afecta la Prestación del Servicio de Administración de Justicia en 10%","Menor",IF(K32="Afecta la Prestación del Servicio de Administración de Justicia en 15%","Moderado",IF(K32="Afecta la Prestación del Servicio de Administración de Justicia en 20%","Mayor",IF(K32="Afecta la Prestación del Servicio de Administración de Justicia en más del 50%","Catastrófico",IF(K32="Cualquier acto indebido de los servidores judiciales genera altas consecuencias para la entidad","Mayor",IF(K32="Cualquier acto indebido de los servidores judiciales genera consecuencias desastrosas para la entidad","Catastrófico",IF(K32="Si el hecho llegara a presentarse, tendría consecuencias o efectos mínimos sobre la entidad","Leve",IF(K32="Si el hecho llegara a presentarse, tendría bajo impacto o efecto sobre la entidad","Menor",IF(K32="Si el hecho llegara a presentarse, tendría medianas consecuencias o efectos sobre la entidad","Moderado",IF(K32="Si el hecho llegara a presentarse, tendría altas consecuencias o efectos sobre la entidad","Mayor",IF(K32="Si el hecho llegara a presentarse, tendría desastrosas consecuencias o efectos sobre la entidad","Catastrófico")))))))))))))))))))))))))))))</f>
        <v>Moderado</v>
      </c>
      <c r="M32" s="363" t="str">
        <f>IF(K32="El riesgo afecta la imagen de alguna área de la organización","20%",IF(K32="El riesgo afecta la imagen de la entidad internamente, de conocimiento general, nivel interno, alta dirección, contratista y/o de provedores","40%",IF(K32="El riesgo afecta la imagen de la entidad con algunos usuarios de relevancia frente al logro de los objetivos","60%",IF(K32="El riesgo afecta la imagen de de la entidad con efecto publicitario sostenido a nivel del sector justicia","80%",IF(K32="El riesgo afecta la imagen de la entidad a nivel nacional, con efecto publicitarios sostenible a nivel país","100%",IF(K32="Impacto que afecte la ejecución presupuestal en un valor ≥0,5%.","20%",IF(K32="Impacto que afecte la ejecución presupuestal en un valor ≥1%.","40%",IF(K32="Impacto que afecte la ejecución presupuestal en un valor ≥5%.","60%",IF(K32="Impacto que afecte la ejecución presupuestal en un valor ≥20%.","80%",IF(K32="Impacto que afecte la ejecución presupuestal en un valor ≥50%.","100%",IF(K32="Incumplimiento máximo del 5% de la meta planeada","20%",IF(K32="Incumplimiento máximo del 15% de la meta planeada","40%",IF(K32="Incumplimiento máximo del 20% de la meta planeada","60%",IF(K32="Incumplimiento máximo del 50% de la meta planeada","80%",IF(K32="Incumplimiento máximo del 80% de la meta planeada","100%",IF(K32="Cualquier afectación a la violacion de los derechos de los ciudadanos se considera con consecuencias altas","80%",IF(K32="Cualquier afectación a la violacion de los derechos de los ciudadanos se considera con consecuencias desastrosas","100%",IF(K32="Afecta la Prestación del Servicio de Administración de Justicia en 5%","20%",IF(K32="Afecta la Prestación del Servicio de Administración de Justicia en 10%","40%",IF(K32="Afecta la Prestación del Servicio de Administración de Justicia en 15%","60%",IF(K32="Afecta la Prestación del Servicio de Administración de Justicia en 20%","80%",IF(K32="Afecta la Prestación del Servicio de Administración de Justicia en más del 50%","100%",IF(K32="Cualquier acto indebido de los servidores judiciales genera altas consecuencias para la entidad","80%",IF(K32="Cualquier acto indebido de los servidores judiciales genera consecuencias desastrosas para la entidad","100%",IF(K32="Si el hecho llegara a presentarse, tendría consecuencias o efectos mínimos sobre la entidad","20%",IF(K32="Si el hecho llegara a presentarse, tendría bajo impacto o efecto sobre la entidad","40%",IF(K32="Si el hecho llegara a presentarse, tendría medianas consecuencias o efectos sobre la entidad","60%",IF(K32="Si el hecho llegara a presentarse, tendría altas consecuencias o efectos sobre la entidad","80%",IF(K32="Si el hecho llegara a presentarse, tendría desastrosas consecuencias o efectos sobre la entidad","100%")))))))))))))))))))))))))))))</f>
        <v>60%</v>
      </c>
      <c r="N32" s="363" t="str">
        <f>VLOOKUP((I32&amp;L32),Hoja1!$B$4:$C$28,2,0)</f>
        <v>Moderado</v>
      </c>
      <c r="O32" s="125">
        <v>1</v>
      </c>
      <c r="P32" s="277" t="s">
        <v>370</v>
      </c>
      <c r="Q32" s="125" t="str">
        <f t="shared" ref="Q32:Q36" si="12">IF(R32="Preventivo","Probabilidad",IF(R32="Detectivo","Probabilidad", IF(R32="Correctivo","Impacto")))</f>
        <v>Probabilidad</v>
      </c>
      <c r="R32" s="125" t="s">
        <v>306</v>
      </c>
      <c r="S32" s="125" t="s">
        <v>307</v>
      </c>
      <c r="T32" s="126">
        <f>VLOOKUP(R32&amp;S32,[3]Hoja1!$Q$4:$R$9,2,0)</f>
        <v>0.45</v>
      </c>
      <c r="U32" s="125" t="s">
        <v>308</v>
      </c>
      <c r="V32" s="125" t="s">
        <v>332</v>
      </c>
      <c r="W32" s="125" t="s">
        <v>310</v>
      </c>
      <c r="X32" s="126">
        <f>IF(Q32="Probabilidad",($J$17*T32),IF(Q32="Impacto"," "))</f>
        <v>0.45</v>
      </c>
      <c r="Y32" s="126" t="str">
        <f>IF(Z32&lt;=20%,'Tabla probabilidad'!$B$5,IF(Z32&lt;=40%,'Tabla probabilidad'!$B$6,IF(Z32&lt;=60%,'Tabla probabilidad'!$B$7,IF(Z32&lt;=80%,'Tabla probabilidad'!$B$8,IF(Z32&lt;=100%,'Tabla probabilidad'!$B$9)))))</f>
        <v>Baja</v>
      </c>
      <c r="Z32" s="126">
        <f>IF(R32="Preventivo",(J32-(J32*T32)),IF(R32="Detectivo",(J32-(J32*T32)),IF(R32="Correctivo",(J32))))</f>
        <v>0.32999999999999996</v>
      </c>
      <c r="AA32" s="364" t="str">
        <f>IF(AB32&lt;=20%,'Tabla probabilidad'!$B$5,IF(AB32&lt;=40%,'Tabla probabilidad'!$B$6,IF(AB32&lt;=60%,'Tabla probabilidad'!$B$7,IF(AB32&lt;=80%,'Tabla probabilidad'!$B$8,IF(AB32&lt;=100%,'Tabla probabilidad'!$B$9)))))</f>
        <v>Baja</v>
      </c>
      <c r="AB32" s="364">
        <f>AVERAGE(Z32:Z36)</f>
        <v>0.34199999999999997</v>
      </c>
      <c r="AC32" s="126" t="str">
        <f t="shared" ref="AC32:AC36" si="13">IF(AD32&lt;=20%,"Leve",IF(AD32&lt;=40%,"Menor",IF(AD32&lt;=60%,"Moderado",IF(AD32&lt;=80%,"Mayor",IF(AD32&lt;=100%,"Catastrófico")))))</f>
        <v>Moderado</v>
      </c>
      <c r="AD32" s="126">
        <f>IF(Q32="Probabilidad",(($M$32-0)),IF(Q32="Impacto",($M$32-($M$32*T32))))</f>
        <v>0.6</v>
      </c>
      <c r="AE32" s="364" t="str">
        <f>IF(AF32&lt;=20%,"Leve",IF(AF32&lt;=40%,"Menor",IF(AF32&lt;=60%,"Moderado",IF(AF32&lt;=80%,"Mayor",IF(AF32&lt;=100%,"Catastrófico")))))</f>
        <v>Moderado</v>
      </c>
      <c r="AF32" s="364">
        <f>AVERAGE(AD32:AD36)</f>
        <v>0.6</v>
      </c>
      <c r="AG32" s="360" t="str">
        <f>VLOOKUP(AA32&amp;AE32,Hoja1!$B$4:$C$28,2,0)</f>
        <v>Moderado</v>
      </c>
      <c r="AH32" s="360" t="s">
        <v>311</v>
      </c>
      <c r="AI32" s="360"/>
      <c r="AJ32" s="360"/>
      <c r="AK32" s="360"/>
      <c r="AL32" s="360"/>
      <c r="AM32" s="367"/>
      <c r="AN32" s="363"/>
    </row>
    <row r="33" spans="1:40" ht="42.75" customHeight="1" x14ac:dyDescent="0.25">
      <c r="A33" s="363"/>
      <c r="B33" s="361"/>
      <c r="C33" s="363"/>
      <c r="D33" s="420"/>
      <c r="E33" s="363"/>
      <c r="F33" s="363"/>
      <c r="G33" s="361"/>
      <c r="H33" s="363"/>
      <c r="I33" s="373"/>
      <c r="J33" s="374"/>
      <c r="K33" s="363"/>
      <c r="L33" s="375"/>
      <c r="M33" s="375"/>
      <c r="N33" s="363"/>
      <c r="O33" s="125">
        <v>2</v>
      </c>
      <c r="P33" s="277" t="s">
        <v>371</v>
      </c>
      <c r="Q33" s="125" t="str">
        <f t="shared" si="12"/>
        <v>Probabilidad</v>
      </c>
      <c r="R33" s="125" t="s">
        <v>306</v>
      </c>
      <c r="S33" s="125" t="s">
        <v>307</v>
      </c>
      <c r="T33" s="126">
        <f>VLOOKUP(R33&amp;S33,[3]Hoja1!$Q$4:$R$9,2,0)</f>
        <v>0.45</v>
      </c>
      <c r="U33" s="125" t="s">
        <v>308</v>
      </c>
      <c r="V33" s="125" t="s">
        <v>332</v>
      </c>
      <c r="W33" s="125" t="s">
        <v>310</v>
      </c>
      <c r="X33" s="126">
        <f t="shared" ref="X33:X36" si="14">IF(Q33="Probabilidad",($J$17*T33),IF(Q33="Impacto"," "))</f>
        <v>0.45</v>
      </c>
      <c r="Y33" s="126" t="str">
        <f>IF(Z33&lt;=20%,'Tabla probabilidad'!$B$5,IF(Z33&lt;=40%,'Tabla probabilidad'!$B$6,IF(Z33&lt;=60%,'Tabla probabilidad'!$B$7,IF(Z33&lt;=80%,'Tabla probabilidad'!$B$8,IF(Z33&lt;=100%,'Tabla probabilidad'!$B$9)))))</f>
        <v>Baja</v>
      </c>
      <c r="Z33" s="126">
        <f>IF(R33="Preventivo",(J32-(J32*T33)),IF(R33="Detectivo",(J32-(J32*T33)),IF(R33="Correctivo",(J32))))</f>
        <v>0.32999999999999996</v>
      </c>
      <c r="AA33" s="365"/>
      <c r="AB33" s="365"/>
      <c r="AC33" s="126" t="str">
        <f t="shared" si="13"/>
        <v>Moderado</v>
      </c>
      <c r="AD33" s="126">
        <f>IF(Q33="Probabilidad",(($M$32-0)),IF(Q33="Impacto",($M$32-($M$32*T33))))</f>
        <v>0.6</v>
      </c>
      <c r="AE33" s="365"/>
      <c r="AF33" s="365"/>
      <c r="AG33" s="361"/>
      <c r="AH33" s="361"/>
      <c r="AI33" s="361"/>
      <c r="AJ33" s="361"/>
      <c r="AK33" s="361"/>
      <c r="AL33" s="361"/>
      <c r="AM33" s="368"/>
      <c r="AN33" s="363"/>
    </row>
    <row r="34" spans="1:40" ht="75.75" customHeight="1" x14ac:dyDescent="0.25">
      <c r="A34" s="363"/>
      <c r="B34" s="361"/>
      <c r="C34" s="363"/>
      <c r="D34" s="420"/>
      <c r="E34" s="363"/>
      <c r="F34" s="363"/>
      <c r="G34" s="361"/>
      <c r="H34" s="363"/>
      <c r="I34" s="373"/>
      <c r="J34" s="374"/>
      <c r="K34" s="363"/>
      <c r="L34" s="375"/>
      <c r="M34" s="375"/>
      <c r="N34" s="363"/>
      <c r="O34" s="125">
        <v>3</v>
      </c>
      <c r="P34" s="277" t="s">
        <v>372</v>
      </c>
      <c r="Q34" s="125" t="str">
        <f t="shared" si="12"/>
        <v>Probabilidad</v>
      </c>
      <c r="R34" s="125" t="s">
        <v>343</v>
      </c>
      <c r="S34" s="125" t="s">
        <v>307</v>
      </c>
      <c r="T34" s="126">
        <f>VLOOKUP(R34&amp;S34,[3]Hoja1!$Q$4:$R$9,2,0)</f>
        <v>0.35</v>
      </c>
      <c r="U34" s="125" t="s">
        <v>308</v>
      </c>
      <c r="V34" s="125" t="s">
        <v>332</v>
      </c>
      <c r="W34" s="125" t="s">
        <v>310</v>
      </c>
      <c r="X34" s="126">
        <f t="shared" si="14"/>
        <v>0.35</v>
      </c>
      <c r="Y34" s="126" t="str">
        <f>IF(Z34&lt;=20%,'Tabla probabilidad'!$B$5,IF(Z34&lt;=40%,'Tabla probabilidad'!$B$6,IF(Z34&lt;=60%,'Tabla probabilidad'!$B$7,IF(Z34&lt;=80%,'Tabla probabilidad'!$B$8,IF(Z34&lt;=100%,'Tabla probabilidad'!$B$9)))))</f>
        <v>Baja</v>
      </c>
      <c r="Z34" s="126">
        <f>IF(R34="Preventivo",(J32-(J32*T34)),IF(R34="Detectivo",(J32-(J32*T34)),IF(R34="Correctivo",(J32))))</f>
        <v>0.39</v>
      </c>
      <c r="AA34" s="365"/>
      <c r="AB34" s="365"/>
      <c r="AC34" s="126" t="str">
        <f t="shared" si="13"/>
        <v>Moderado</v>
      </c>
      <c r="AD34" s="126">
        <f>IF(Q34="Probabilidad",(($M$32-0)),IF(Q34="Impacto",($M$32-($M$32*T34))))</f>
        <v>0.6</v>
      </c>
      <c r="AE34" s="365"/>
      <c r="AF34" s="365"/>
      <c r="AG34" s="361"/>
      <c r="AH34" s="361"/>
      <c r="AI34" s="361"/>
      <c r="AJ34" s="361"/>
      <c r="AK34" s="361"/>
      <c r="AL34" s="361"/>
      <c r="AM34" s="368"/>
      <c r="AN34" s="363"/>
    </row>
    <row r="35" spans="1:40" ht="72" customHeight="1" x14ac:dyDescent="0.25">
      <c r="A35" s="363"/>
      <c r="B35" s="361"/>
      <c r="C35" s="363"/>
      <c r="D35" s="420"/>
      <c r="E35" s="363"/>
      <c r="F35" s="363"/>
      <c r="G35" s="361"/>
      <c r="H35" s="363"/>
      <c r="I35" s="373"/>
      <c r="J35" s="374"/>
      <c r="K35" s="363"/>
      <c r="L35" s="375"/>
      <c r="M35" s="375"/>
      <c r="N35" s="363"/>
      <c r="O35" s="125">
        <v>4</v>
      </c>
      <c r="P35" s="277" t="s">
        <v>373</v>
      </c>
      <c r="Q35" s="125" t="str">
        <f t="shared" si="12"/>
        <v>Probabilidad</v>
      </c>
      <c r="R35" s="125" t="s">
        <v>306</v>
      </c>
      <c r="S35" s="125" t="s">
        <v>307</v>
      </c>
      <c r="T35" s="126">
        <f>VLOOKUP(R35&amp;S35,[3]Hoja1!$Q$4:$R$9,2,0)</f>
        <v>0.45</v>
      </c>
      <c r="U35" s="125" t="s">
        <v>308</v>
      </c>
      <c r="V35" s="125" t="s">
        <v>332</v>
      </c>
      <c r="W35" s="125" t="s">
        <v>310</v>
      </c>
      <c r="X35" s="126">
        <f t="shared" si="14"/>
        <v>0.45</v>
      </c>
      <c r="Y35" s="126" t="str">
        <f>IF(Z35&lt;=20%,'Tabla probabilidad'!$B$5,IF(Z35&lt;=40%,'Tabla probabilidad'!$B$6,IF(Z35&lt;=60%,'Tabla probabilidad'!$B$7,IF(Z35&lt;=80%,'Tabla probabilidad'!$B$8,IF(Z35&lt;=100%,'Tabla probabilidad'!$B$9)))))</f>
        <v>Baja</v>
      </c>
      <c r="Z35" s="126">
        <f>IF(R35="Preventivo",(J32-(J32*T35)),IF(R35="Detectivo",(J32-(J32*T35)),IF(R35="Correctivo",(J32))))</f>
        <v>0.32999999999999996</v>
      </c>
      <c r="AA35" s="365"/>
      <c r="AB35" s="365"/>
      <c r="AC35" s="126" t="str">
        <f t="shared" si="13"/>
        <v>Moderado</v>
      </c>
      <c r="AD35" s="126">
        <f>IF(Q35="Probabilidad",(($M$32-0)),IF(Q35="Impacto",($M$32-($M$32*T35))))</f>
        <v>0.6</v>
      </c>
      <c r="AE35" s="365"/>
      <c r="AF35" s="365"/>
      <c r="AG35" s="361"/>
      <c r="AH35" s="361"/>
      <c r="AI35" s="361"/>
      <c r="AJ35" s="361"/>
      <c r="AK35" s="361"/>
      <c r="AL35" s="361"/>
      <c r="AM35" s="368"/>
      <c r="AN35" s="363"/>
    </row>
    <row r="36" spans="1:40" ht="74.25" customHeight="1" x14ac:dyDescent="0.25">
      <c r="A36" s="363"/>
      <c r="B36" s="362"/>
      <c r="C36" s="363"/>
      <c r="D36" s="420"/>
      <c r="E36" s="363"/>
      <c r="F36" s="363"/>
      <c r="G36" s="362"/>
      <c r="H36" s="363"/>
      <c r="I36" s="373"/>
      <c r="J36" s="374"/>
      <c r="K36" s="363"/>
      <c r="L36" s="375"/>
      <c r="M36" s="375"/>
      <c r="N36" s="363"/>
      <c r="O36" s="125">
        <v>5</v>
      </c>
      <c r="P36" s="278" t="s">
        <v>374</v>
      </c>
      <c r="Q36" s="180" t="str">
        <f t="shared" si="12"/>
        <v>Probabilidad</v>
      </c>
      <c r="R36" s="125" t="s">
        <v>306</v>
      </c>
      <c r="S36" s="125" t="s">
        <v>307</v>
      </c>
      <c r="T36" s="179">
        <f>VLOOKUP(R36&amp;S36,[3]Hoja1!$Q$4:$R$9,2,0)</f>
        <v>0.45</v>
      </c>
      <c r="U36" s="125" t="s">
        <v>308</v>
      </c>
      <c r="V36" s="125" t="s">
        <v>332</v>
      </c>
      <c r="W36" s="125" t="s">
        <v>310</v>
      </c>
      <c r="X36" s="126">
        <f t="shared" si="14"/>
        <v>0.45</v>
      </c>
      <c r="Y36" s="126" t="str">
        <f>IF(Z36&lt;=20%,'Tabla probabilidad'!$B$5,IF(Z36&lt;=40%,'Tabla probabilidad'!$B$6,IF(Z36&lt;=60%,'Tabla probabilidad'!$B$7,IF(Z36&lt;=80%,'Tabla probabilidad'!$B$8,IF(Z36&lt;=100%,'Tabla probabilidad'!$B$9)))))</f>
        <v>Baja</v>
      </c>
      <c r="Z36" s="126">
        <f>IF(R36="Preventivo",(J32-(J32*T36)),IF(R36="Detectivo",(J32-(J32*T36)),IF(R36="Correctivo",(J32))))</f>
        <v>0.32999999999999996</v>
      </c>
      <c r="AA36" s="366"/>
      <c r="AB36" s="366"/>
      <c r="AC36" s="126" t="str">
        <f t="shared" si="13"/>
        <v>Moderado</v>
      </c>
      <c r="AD36" s="126">
        <f>IF(Q36="Probabilidad",(($M$32-0)),IF(Q36="Impacto",($M$32-($M$32*T36))))</f>
        <v>0.6</v>
      </c>
      <c r="AE36" s="366"/>
      <c r="AF36" s="366"/>
      <c r="AG36" s="362"/>
      <c r="AH36" s="362"/>
      <c r="AI36" s="362"/>
      <c r="AJ36" s="362"/>
      <c r="AK36" s="362"/>
      <c r="AL36" s="362"/>
      <c r="AM36" s="369"/>
      <c r="AN36" s="363"/>
    </row>
  </sheetData>
  <mergeCells count="177">
    <mergeCell ref="AN32:AN36"/>
    <mergeCell ref="AE32:AE36"/>
    <mergeCell ref="AF32:AF36"/>
    <mergeCell ref="AG32:AG36"/>
    <mergeCell ref="AH32:AH36"/>
    <mergeCell ref="AI32:AI36"/>
    <mergeCell ref="AJ32:AJ36"/>
    <mergeCell ref="AK32:AK36"/>
    <mergeCell ref="AL32:AL36"/>
    <mergeCell ref="AM32:AM36"/>
    <mergeCell ref="AG27:AG31"/>
    <mergeCell ref="AH27:AH31"/>
    <mergeCell ref="AI27:AI31"/>
    <mergeCell ref="AJ27:AJ31"/>
    <mergeCell ref="AK27:AK31"/>
    <mergeCell ref="AL27:AL31"/>
    <mergeCell ref="AM27:AM31"/>
    <mergeCell ref="AN27:AN31"/>
    <mergeCell ref="A32:A36"/>
    <mergeCell ref="B32:B36"/>
    <mergeCell ref="C32:C36"/>
    <mergeCell ref="D32:D36"/>
    <mergeCell ref="E32:E36"/>
    <mergeCell ref="F32:F36"/>
    <mergeCell ref="G32:G36"/>
    <mergeCell ref="H32:H36"/>
    <mergeCell ref="I32:I36"/>
    <mergeCell ref="J32:J36"/>
    <mergeCell ref="K32:K36"/>
    <mergeCell ref="L32:L36"/>
    <mergeCell ref="M32:M36"/>
    <mergeCell ref="N32:N36"/>
    <mergeCell ref="AA32:AA36"/>
    <mergeCell ref="AB32:AB36"/>
    <mergeCell ref="J27:J31"/>
    <mergeCell ref="K27:K31"/>
    <mergeCell ref="L27:L31"/>
    <mergeCell ref="M27:M31"/>
    <mergeCell ref="N27:N31"/>
    <mergeCell ref="AA27:AA31"/>
    <mergeCell ref="AB27:AB31"/>
    <mergeCell ref="AE27:AE31"/>
    <mergeCell ref="AF27:AF31"/>
    <mergeCell ref="A27:A31"/>
    <mergeCell ref="B27:B31"/>
    <mergeCell ref="C27:C31"/>
    <mergeCell ref="D27:D31"/>
    <mergeCell ref="E27:E31"/>
    <mergeCell ref="F27:F31"/>
    <mergeCell ref="G27:G31"/>
    <mergeCell ref="H27:H31"/>
    <mergeCell ref="I27:I31"/>
    <mergeCell ref="AL1:AN3"/>
    <mergeCell ref="AI7:AN7"/>
    <mergeCell ref="X7:AH7"/>
    <mergeCell ref="K8:K9"/>
    <mergeCell ref="L8:L9"/>
    <mergeCell ref="M8:M9"/>
    <mergeCell ref="AL8:AL9"/>
    <mergeCell ref="AM8:AM9"/>
    <mergeCell ref="AN8:AN9"/>
    <mergeCell ref="A1:C2"/>
    <mergeCell ref="A5:C5"/>
    <mergeCell ref="D5:N5"/>
    <mergeCell ref="A6:C6"/>
    <mergeCell ref="D6:N6"/>
    <mergeCell ref="AF10:AF13"/>
    <mergeCell ref="AE10:AE13"/>
    <mergeCell ref="AG10:AG13"/>
    <mergeCell ref="P8:P9"/>
    <mergeCell ref="A4:C4"/>
    <mergeCell ref="D4:N4"/>
    <mergeCell ref="O4:Q4"/>
    <mergeCell ref="A7:H7"/>
    <mergeCell ref="I7:N7"/>
    <mergeCell ref="Z8:Z9"/>
    <mergeCell ref="N8:N9"/>
    <mergeCell ref="X8:X9"/>
    <mergeCell ref="Q8:Q9"/>
    <mergeCell ref="R8:W8"/>
    <mergeCell ref="Y8:Y9"/>
    <mergeCell ref="AC8:AC9"/>
    <mergeCell ref="O7:W7"/>
    <mergeCell ref="D1:AK3"/>
    <mergeCell ref="N10:N13"/>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B8:B9"/>
    <mergeCell ref="AD8:AD9"/>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M10:AM13"/>
    <mergeCell ref="AH10:AH13"/>
    <mergeCell ref="AB10:AB13"/>
    <mergeCell ref="AA10:AA13"/>
    <mergeCell ref="AB17:AB21"/>
    <mergeCell ref="AE17:AE21"/>
    <mergeCell ref="AF17:AF21"/>
    <mergeCell ref="B17:B21"/>
    <mergeCell ref="AK10:AK13"/>
    <mergeCell ref="AL10:AL13"/>
    <mergeCell ref="A17:A21"/>
    <mergeCell ref="C17:C21"/>
    <mergeCell ref="D17:D21"/>
    <mergeCell ref="E17:E21"/>
    <mergeCell ref="F17:F21"/>
    <mergeCell ref="G17:G21"/>
    <mergeCell ref="H17:H21"/>
    <mergeCell ref="I17:I21"/>
    <mergeCell ref="AH17:AH21"/>
    <mergeCell ref="AI17:AI21"/>
    <mergeCell ref="AJ17:AJ21"/>
    <mergeCell ref="AK17:AK21"/>
    <mergeCell ref="AL17:AL21"/>
    <mergeCell ref="J17:J21"/>
    <mergeCell ref="K17:K21"/>
    <mergeCell ref="L17:L21"/>
    <mergeCell ref="AM17:AM21"/>
    <mergeCell ref="AN17:AN21"/>
    <mergeCell ref="AG17:AG21"/>
    <mergeCell ref="A22:A26"/>
    <mergeCell ref="B22:B26"/>
    <mergeCell ref="C22:C26"/>
    <mergeCell ref="D22:D26"/>
    <mergeCell ref="E22:E26"/>
    <mergeCell ref="F22:F26"/>
    <mergeCell ref="G22:G26"/>
    <mergeCell ref="H22:H26"/>
    <mergeCell ref="I22:I26"/>
    <mergeCell ref="J22:J26"/>
    <mergeCell ref="K22:K26"/>
    <mergeCell ref="L22:L26"/>
    <mergeCell ref="M22:M26"/>
    <mergeCell ref="M17:M21"/>
    <mergeCell ref="N17:N21"/>
    <mergeCell ref="AA17:AA21"/>
    <mergeCell ref="P17:P21"/>
    <mergeCell ref="AL22:AL26"/>
    <mergeCell ref="AM22:AM26"/>
    <mergeCell ref="AN22:AN26"/>
    <mergeCell ref="AG22:AG26"/>
    <mergeCell ref="AH22:AH26"/>
    <mergeCell ref="AI22:AI26"/>
    <mergeCell ref="AJ22:AJ26"/>
    <mergeCell ref="AK22:AK26"/>
    <mergeCell ref="N22:N26"/>
    <mergeCell ref="AA22:AA26"/>
    <mergeCell ref="AB22:AB26"/>
    <mergeCell ref="AE22:AE26"/>
    <mergeCell ref="AF22:AF26"/>
  </mergeCells>
  <conditionalFormatting sqref="I10">
    <cfRule type="containsText" dxfId="925" priority="1053" operator="containsText" text="Muy Baja'Tabla probabilidad'!">
      <formula>NOT(ISERROR(SEARCH("Muy Baja'Tabla probabilidad'!",I10)))</formula>
    </cfRule>
    <cfRule type="containsText" dxfId="924" priority="1048" operator="containsText" text="Muy Baja">
      <formula>NOT(ISERROR(SEARCH("Muy Baja",I10)))</formula>
    </cfRule>
    <cfRule type="containsText" dxfId="923" priority="1045" operator="containsText" text="Media">
      <formula>NOT(ISERROR(SEARCH("Media",I10)))</formula>
    </cfRule>
    <cfRule type="containsText" dxfId="922" priority="1044" operator="containsText" text="Media">
      <formula>NOT(ISERROR(SEARCH("Media",I10)))</formula>
    </cfRule>
    <cfRule type="containsText" dxfId="921" priority="1043" operator="containsText" text="Media">
      <formula>NOT(ISERROR(SEARCH("Media",I10)))</formula>
    </cfRule>
    <cfRule type="containsText" dxfId="920" priority="1042" operator="containsText" text="Alta">
      <formula>NOT(ISERROR(SEARCH("Alta",I10)))</formula>
    </cfRule>
    <cfRule type="containsText" dxfId="919" priority="919" operator="containsText" text="Muy Alta">
      <formula>NOT(ISERROR(SEARCH("Muy Alta",I10)))</formula>
    </cfRule>
    <cfRule type="containsText" dxfId="918" priority="917" operator="containsText" text="Baja">
      <formula>NOT(ISERROR(SEARCH("Baja",I10)))</formula>
    </cfRule>
    <cfRule type="containsText" dxfId="917" priority="916" operator="containsText" text="Muy Baja">
      <formula>NOT(ISERROR(SEARCH("Muy Baja",I10)))</formula>
    </cfRule>
    <cfRule type="cellIs" dxfId="916" priority="1070" operator="between">
      <formula>0</formula>
      <formula>2</formula>
    </cfRule>
    <cfRule type="containsText" dxfId="914" priority="1066" operator="containsText" text="Muy baja">
      <formula>NOT(ISERROR(SEARCH("Muy baja",I10)))</formula>
    </cfRule>
    <cfRule type="cellIs" dxfId="913" priority="1069" operator="between">
      <formula>1</formula>
      <formula>2</formula>
    </cfRule>
    <cfRule type="containsText" dxfId="912" priority="1065" operator="containsText" text="Baja">
      <formula>NOT(ISERROR(SEARCH("Baja",I10)))</formula>
    </cfRule>
    <cfRule type="containsText" dxfId="911" priority="1064" operator="containsText" text="Media">
      <formula>NOT(ISERROR(SEARCH("Media",I10)))</formula>
    </cfRule>
    <cfRule type="containsText" dxfId="910" priority="1063" operator="containsText" text="Alta">
      <formula>NOT(ISERROR(SEARCH("Alta",I10)))</formula>
    </cfRule>
    <cfRule type="containsText" dxfId="909" priority="1054" operator="containsText" text="Muy bajo">
      <formula>NOT(ISERROR(SEARCH("Muy bajo",I10)))</formula>
    </cfRule>
    <cfRule type="containsText" dxfId="907" priority="1051" operator="containsText" text="Muy Baja">
      <formula>NOT(ISERROR(SEARCH("Muy Baja",I10)))</formula>
    </cfRule>
    <cfRule type="containsText" dxfId="906" priority="1050" operator="containsText" text="Muy Baja">
      <formula>NOT(ISERROR(SEARCH("Muy Baja",I10)))</formula>
    </cfRule>
    <cfRule type="containsText" dxfId="905" priority="1049" operator="containsText" text="Baja">
      <formula>NOT(ISERROR(SEARCH("Baja",I10)))</formula>
    </cfRule>
    <cfRule type="containsText" dxfId="904" priority="1052" operator="containsText" text="Muy Baja">
      <formula>NOT(ISERROR(SEARCH("Muy Baja",I10)))</formula>
    </cfRule>
  </conditionalFormatting>
  <conditionalFormatting sqref="I14:I15 I17">
    <cfRule type="containsText" dxfId="903" priority="797" operator="containsText" text="Baja">
      <formula>NOT(ISERROR(SEARCH("Baja",I14)))</formula>
    </cfRule>
    <cfRule type="containsText" dxfId="902" priority="795" operator="containsText" text="Alta">
      <formula>NOT(ISERROR(SEARCH("Alta",I14)))</formula>
    </cfRule>
    <cfRule type="containsText" dxfId="901" priority="796" operator="containsText" text="Media">
      <formula>NOT(ISERROR(SEARCH("Media",I14)))</formula>
    </cfRule>
    <cfRule type="containsText" dxfId="900" priority="798" operator="containsText" text="Muy baja">
      <formula>NOT(ISERROR(SEARCH("Muy baja",I14)))</formula>
    </cfRule>
    <cfRule type="cellIs" dxfId="897" priority="801" operator="between">
      <formula>1</formula>
      <formula>2</formula>
    </cfRule>
    <cfRule type="cellIs" dxfId="896" priority="802" operator="between">
      <formula>0</formula>
      <formula>2</formula>
    </cfRule>
    <cfRule type="containsText" dxfId="895" priority="789" operator="containsText" text="Baja">
      <formula>NOT(ISERROR(SEARCH("Baja",I14)))</formula>
    </cfRule>
    <cfRule type="containsText" dxfId="894" priority="794" operator="containsText" text="Muy bajo">
      <formula>NOT(ISERROR(SEARCH("Muy bajo",I14)))</formula>
    </cfRule>
    <cfRule type="containsText" dxfId="893" priority="792" operator="containsText" text="Muy Baja">
      <formula>NOT(ISERROR(SEARCH("Muy Baja",I14)))</formula>
    </cfRule>
    <cfRule type="containsText" dxfId="892" priority="790" operator="containsText" text="Muy Baja">
      <formula>NOT(ISERROR(SEARCH("Muy Baja",I14)))</formula>
    </cfRule>
    <cfRule type="containsText" dxfId="891" priority="793" operator="containsText" text="Muy Baja'Tabla probabilidad'!">
      <formula>NOT(ISERROR(SEARCH("Muy Baja'Tabla probabilidad'!",I14)))</formula>
    </cfRule>
  </conditionalFormatting>
  <conditionalFormatting sqref="I14:I17">
    <cfRule type="containsText" dxfId="890" priority="179" operator="containsText" text="Media">
      <formula>NOT(ISERROR(SEARCH("Media",I14)))</formula>
    </cfRule>
    <cfRule type="containsText" dxfId="889" priority="178" operator="containsText" text="Alta">
      <formula>NOT(ISERROR(SEARCH("Alta",I14)))</formula>
    </cfRule>
    <cfRule type="containsText" dxfId="888" priority="176" operator="containsText" text="Muy Alta">
      <formula>NOT(ISERROR(SEARCH("Muy Alta",I14)))</formula>
    </cfRule>
    <cfRule type="containsText" dxfId="887" priority="175" operator="containsText" text="Baja">
      <formula>NOT(ISERROR(SEARCH("Baja",I14)))</formula>
    </cfRule>
    <cfRule type="containsText" dxfId="886" priority="185" operator="containsText" text="Muy Baja">
      <formula>NOT(ISERROR(SEARCH("Muy Baja",I14)))</formula>
    </cfRule>
    <cfRule type="containsText" dxfId="885" priority="184" operator="containsText" text="Muy Baja">
      <formula>NOT(ISERROR(SEARCH("Muy Baja",I14)))</formula>
    </cfRule>
    <cfRule type="containsText" dxfId="884" priority="181" operator="containsText" text="Media">
      <formula>NOT(ISERROR(SEARCH("Media",I14)))</formula>
    </cfRule>
    <cfRule type="containsText" dxfId="883" priority="180" operator="containsText" text="Media">
      <formula>NOT(ISERROR(SEARCH("Media",I14)))</formula>
    </cfRule>
    <cfRule type="containsText" dxfId="882" priority="174" operator="containsText" text="Muy Baja">
      <formula>NOT(ISERROR(SEARCH("Muy Baja",I14)))</formula>
    </cfRule>
  </conditionalFormatting>
  <conditionalFormatting sqref="I16">
    <cfRule type="cellIs" dxfId="881" priority="195" operator="between">
      <formula>1</formula>
      <formula>2</formula>
    </cfRule>
    <cfRule type="containsText" dxfId="880" priority="188" operator="containsText" text="Muy bajo">
      <formula>NOT(ISERROR(SEARCH("Muy bajo",I16)))</formula>
    </cfRule>
    <cfRule type="containsText" dxfId="879" priority="187" operator="containsText" text="Muy Baja'Tabla probabilidad'!">
      <formula>NOT(ISERROR(SEARCH("Muy Baja'Tabla probabilidad'!",I16)))</formula>
    </cfRule>
    <cfRule type="containsText" dxfId="878" priority="192" operator="containsText" text="Muy baja">
      <formula>NOT(ISERROR(SEARCH("Muy baja",I16)))</formula>
    </cfRule>
    <cfRule type="containsText" dxfId="877" priority="191" operator="containsText" text="Baja">
      <formula>NOT(ISERROR(SEARCH("Baja",I16)))</formula>
    </cfRule>
    <cfRule type="containsText" dxfId="876" priority="190" operator="containsText" text="Media">
      <formula>NOT(ISERROR(SEARCH("Media",I16)))</formula>
    </cfRule>
    <cfRule type="containsText" dxfId="875" priority="189" operator="containsText" text="Alta">
      <formula>NOT(ISERROR(SEARCH("Alta",I16)))</formula>
    </cfRule>
    <cfRule type="containsText" dxfId="873" priority="183" operator="containsText" text="Baja">
      <formula>NOT(ISERROR(SEARCH("Baja",I16)))</formula>
    </cfRule>
    <cfRule type="containsText" dxfId="872" priority="182" operator="containsText" text="Muy Baja">
      <formula>NOT(ISERROR(SEARCH("Muy Baja",I16)))</formula>
    </cfRule>
    <cfRule type="containsText" dxfId="870" priority="186" operator="containsText" text="Muy Baja">
      <formula>NOT(ISERROR(SEARCH("Muy Baja",I16)))</formula>
    </cfRule>
    <cfRule type="cellIs" dxfId="869" priority="196" operator="between">
      <formula>0</formula>
      <formula>2</formula>
    </cfRule>
  </conditionalFormatting>
  <conditionalFormatting sqref="I22">
    <cfRule type="containsText" dxfId="868" priority="116" operator="containsText" text="Muy Baja">
      <formula>NOT(ISERROR(SEARCH("Muy Baja",I22)))</formula>
    </cfRule>
    <cfRule type="containsText" dxfId="867" priority="117" operator="containsText" text="Baja">
      <formula>NOT(ISERROR(SEARCH("Baja",I22)))</formula>
    </cfRule>
    <cfRule type="cellIs" dxfId="866" priority="130" operator="between">
      <formula>0</formula>
      <formula>2</formula>
    </cfRule>
    <cfRule type="containsText" dxfId="865" priority="118" operator="containsText" text="Muy Baja">
      <formula>NOT(ISERROR(SEARCH("Muy Baja",I22)))</formula>
    </cfRule>
    <cfRule type="containsText" dxfId="864" priority="110" operator="containsText" text="Muy Alta">
      <formula>NOT(ISERROR(SEARCH("Muy Alta",I22)))</formula>
    </cfRule>
    <cfRule type="containsText" dxfId="863" priority="112" operator="containsText" text="Alta">
      <formula>NOT(ISERROR(SEARCH("Alta",I22)))</formula>
    </cfRule>
    <cfRule type="containsText" dxfId="862" priority="113" operator="containsText" text="Media">
      <formula>NOT(ISERROR(SEARCH("Media",I22)))</formula>
    </cfRule>
    <cfRule type="containsText" dxfId="861" priority="114" operator="containsText" text="Media">
      <formula>NOT(ISERROR(SEARCH("Media",I22)))</formula>
    </cfRule>
    <cfRule type="containsText" dxfId="860" priority="121" operator="containsText" text="Muy Baja'Tabla probabilidad'!">
      <formula>NOT(ISERROR(SEARCH("Muy Baja'Tabla probabilidad'!",I22)))</formula>
    </cfRule>
    <cfRule type="containsText" dxfId="859" priority="119" operator="containsText" text="Muy Baja">
      <formula>NOT(ISERROR(SEARCH("Muy Baja",I22)))</formula>
    </cfRule>
    <cfRule type="containsText" dxfId="858" priority="120" operator="containsText" text="Muy Baja">
      <formula>NOT(ISERROR(SEARCH("Muy Baja",I22)))</formula>
    </cfRule>
    <cfRule type="cellIs" dxfId="857" priority="129" operator="between">
      <formula>1</formula>
      <formula>2</formula>
    </cfRule>
    <cfRule type="containsText" dxfId="856" priority="108" operator="containsText" text="Muy Baja">
      <formula>NOT(ISERROR(SEARCH("Muy Baja",I22)))</formula>
    </cfRule>
    <cfRule type="containsText" dxfId="855" priority="115" operator="containsText" text="Media">
      <formula>NOT(ISERROR(SEARCH("Media",I22)))</formula>
    </cfRule>
    <cfRule type="containsText" dxfId="854" priority="122" operator="containsText" text="Muy bajo">
      <formula>NOT(ISERROR(SEARCH("Muy bajo",I22)))</formula>
    </cfRule>
    <cfRule type="containsText" dxfId="853" priority="123" operator="containsText" text="Alta">
      <formula>NOT(ISERROR(SEARCH("Alta",I22)))</formula>
    </cfRule>
    <cfRule type="containsText" dxfId="852" priority="124" operator="containsText" text="Media">
      <formula>NOT(ISERROR(SEARCH("Media",I22)))</formula>
    </cfRule>
    <cfRule type="containsText" dxfId="851" priority="125" operator="containsText" text="Baja">
      <formula>NOT(ISERROR(SEARCH("Baja",I22)))</formula>
    </cfRule>
    <cfRule type="containsText" dxfId="848" priority="109" operator="containsText" text="Baja">
      <formula>NOT(ISERROR(SEARCH("Baja",I22)))</formula>
    </cfRule>
    <cfRule type="containsText" dxfId="847" priority="126" operator="containsText" text="Muy baja">
      <formula>NOT(ISERROR(SEARCH("Muy baja",I22)))</formula>
    </cfRule>
  </conditionalFormatting>
  <conditionalFormatting sqref="I27">
    <cfRule type="containsText" dxfId="846" priority="66" operator="containsText" text="Media">
      <formula>NOT(ISERROR(SEARCH("Media",I27)))</formula>
    </cfRule>
    <cfRule type="containsText" dxfId="845" priority="67" operator="containsText" text="Muy Baja">
      <formula>NOT(ISERROR(SEARCH("Muy Baja",I27)))</formula>
    </cfRule>
    <cfRule type="containsText" dxfId="844" priority="68" operator="containsText" text="Baja">
      <formula>NOT(ISERROR(SEARCH("Baja",I27)))</formula>
    </cfRule>
    <cfRule type="containsText" dxfId="843" priority="64" operator="containsText" text="Media">
      <formula>NOT(ISERROR(SEARCH("Media",I27)))</formula>
    </cfRule>
    <cfRule type="containsText" dxfId="842" priority="69" operator="containsText" text="Muy Baja">
      <formula>NOT(ISERROR(SEARCH("Muy Baja",I27)))</formula>
    </cfRule>
    <cfRule type="containsText" dxfId="841" priority="70" operator="containsText" text="Muy Baja">
      <formula>NOT(ISERROR(SEARCH("Muy Baja",I27)))</formula>
    </cfRule>
    <cfRule type="containsText" dxfId="840" priority="71" operator="containsText" text="Muy Baja">
      <formula>NOT(ISERROR(SEARCH("Muy Baja",I27)))</formula>
    </cfRule>
    <cfRule type="containsText" dxfId="839" priority="72" operator="containsText" text="Muy Baja'Tabla probabilidad'!">
      <formula>NOT(ISERROR(SEARCH("Muy Baja'Tabla probabilidad'!",I27)))</formula>
    </cfRule>
    <cfRule type="containsText" dxfId="838" priority="73" operator="containsText" text="Muy bajo">
      <formula>NOT(ISERROR(SEARCH("Muy bajo",I27)))</formula>
    </cfRule>
    <cfRule type="containsText" dxfId="837" priority="74" operator="containsText" text="Alta">
      <formula>NOT(ISERROR(SEARCH("Alta",I27)))</formula>
    </cfRule>
    <cfRule type="containsText" dxfId="836" priority="75" operator="containsText" text="Media">
      <formula>NOT(ISERROR(SEARCH("Media",I27)))</formula>
    </cfRule>
    <cfRule type="containsText" dxfId="835" priority="76" operator="containsText" text="Baja">
      <formula>NOT(ISERROR(SEARCH("Baja",I27)))</formula>
    </cfRule>
    <cfRule type="cellIs" dxfId="832" priority="80" operator="between">
      <formula>1</formula>
      <formula>2</formula>
    </cfRule>
    <cfRule type="cellIs" dxfId="831" priority="81" operator="between">
      <formula>0</formula>
      <formula>2</formula>
    </cfRule>
    <cfRule type="containsText" dxfId="830" priority="77" operator="containsText" text="Muy baja">
      <formula>NOT(ISERROR(SEARCH("Muy baja",I27)))</formula>
    </cfRule>
    <cfRule type="containsText" dxfId="829" priority="59" operator="containsText" text="Muy Baja">
      <formula>NOT(ISERROR(SEARCH("Muy Baja",I27)))</formula>
    </cfRule>
    <cfRule type="containsText" dxfId="828" priority="60" operator="containsText" text="Baja">
      <formula>NOT(ISERROR(SEARCH("Baja",I27)))</formula>
    </cfRule>
    <cfRule type="containsText" dxfId="827" priority="61" operator="containsText" text="Muy Alta">
      <formula>NOT(ISERROR(SEARCH("Muy Alta",I27)))</formula>
    </cfRule>
    <cfRule type="containsText" dxfId="826" priority="63" operator="containsText" text="Alta">
      <formula>NOT(ISERROR(SEARCH("Alta",I27)))</formula>
    </cfRule>
    <cfRule type="containsText" dxfId="825" priority="65" operator="containsText" text="Media">
      <formula>NOT(ISERROR(SEARCH("Media",I27)))</formula>
    </cfRule>
  </conditionalFormatting>
  <conditionalFormatting sqref="I32">
    <cfRule type="containsText" dxfId="824" priority="24" operator="containsText" text="Muy bajo">
      <formula>NOT(ISERROR(SEARCH("Muy bajo",I32)))</formula>
    </cfRule>
    <cfRule type="containsText" dxfId="823" priority="23" operator="containsText" text="Muy Baja'Tabla probabilidad'!">
      <formula>NOT(ISERROR(SEARCH("Muy Baja'Tabla probabilidad'!",I32)))</formula>
    </cfRule>
    <cfRule type="containsText" dxfId="822" priority="22" operator="containsText" text="Muy Baja">
      <formula>NOT(ISERROR(SEARCH("Muy Baja",I32)))</formula>
    </cfRule>
    <cfRule type="containsText" dxfId="821" priority="21" operator="containsText" text="Muy Baja">
      <formula>NOT(ISERROR(SEARCH("Muy Baja",I32)))</formula>
    </cfRule>
    <cfRule type="containsText" dxfId="820" priority="19" operator="containsText" text="Baja">
      <formula>NOT(ISERROR(SEARCH("Baja",I32)))</formula>
    </cfRule>
    <cfRule type="containsText" dxfId="819" priority="18" operator="containsText" text="Muy Baja">
      <formula>NOT(ISERROR(SEARCH("Muy Baja",I32)))</formula>
    </cfRule>
    <cfRule type="containsText" dxfId="818" priority="17" operator="containsText" text="Media">
      <formula>NOT(ISERROR(SEARCH("Media",I32)))</formula>
    </cfRule>
    <cfRule type="containsText" dxfId="817" priority="16" operator="containsText" text="Media">
      <formula>NOT(ISERROR(SEARCH("Media",I32)))</formula>
    </cfRule>
    <cfRule type="containsText" dxfId="816" priority="15" operator="containsText" text="Media">
      <formula>NOT(ISERROR(SEARCH("Media",I32)))</formula>
    </cfRule>
    <cfRule type="containsText" dxfId="815" priority="14" operator="containsText" text="Alta">
      <formula>NOT(ISERROR(SEARCH("Alta",I32)))</formula>
    </cfRule>
    <cfRule type="containsText" dxfId="814" priority="12" operator="containsText" text="Muy Alta">
      <formula>NOT(ISERROR(SEARCH("Muy Alta",I32)))</formula>
    </cfRule>
    <cfRule type="containsText" dxfId="813" priority="11" operator="containsText" text="Baja">
      <formula>NOT(ISERROR(SEARCH("Baja",I32)))</formula>
    </cfRule>
    <cfRule type="containsText" dxfId="812" priority="10" operator="containsText" text="Muy Baja">
      <formula>NOT(ISERROR(SEARCH("Muy Baja",I32)))</formula>
    </cfRule>
    <cfRule type="containsText" dxfId="811" priority="26" operator="containsText" text="Media">
      <formula>NOT(ISERROR(SEARCH("Media",I32)))</formula>
    </cfRule>
    <cfRule type="containsText" dxfId="810" priority="25" operator="containsText" text="Alta">
      <formula>NOT(ISERROR(SEARCH("Alta",I32)))</formula>
    </cfRule>
    <cfRule type="containsText" dxfId="808" priority="20" operator="containsText" text="Muy Baja">
      <formula>NOT(ISERROR(SEARCH("Muy Baja",I32)))</formula>
    </cfRule>
    <cfRule type="cellIs" dxfId="807" priority="32" operator="between">
      <formula>0</formula>
      <formula>2</formula>
    </cfRule>
    <cfRule type="cellIs" dxfId="806" priority="31" operator="between">
      <formula>1</formula>
      <formula>2</formula>
    </cfRule>
    <cfRule type="containsText" dxfId="804" priority="28" operator="containsText" text="Muy baja">
      <formula>NOT(ISERROR(SEARCH("Muy baja",I32)))</formula>
    </cfRule>
    <cfRule type="containsText" dxfId="803" priority="27" operator="containsText" text="Baja">
      <formula>NOT(ISERROR(SEARCH("Baja",I32)))</formula>
    </cfRule>
  </conditionalFormatting>
  <conditionalFormatting sqref="L10:M10">
    <cfRule type="containsText" dxfId="802" priority="903" operator="containsText" text="Menor">
      <formula>NOT(ISERROR(SEARCH("Menor",L10)))</formula>
    </cfRule>
    <cfRule type="containsText" dxfId="801" priority="899" operator="containsText" text="Catastrófico">
      <formula>NOT(ISERROR(SEARCH("Catastrófico",L10)))</formula>
    </cfRule>
    <cfRule type="containsText" dxfId="800" priority="900" operator="containsText" text="Mayor">
      <formula>NOT(ISERROR(SEARCH("Mayor",L10)))</formula>
    </cfRule>
    <cfRule type="containsText" dxfId="799" priority="901" operator="containsText" text="Alta">
      <formula>NOT(ISERROR(SEARCH("Alta",L10)))</formula>
    </cfRule>
    <cfRule type="containsText" dxfId="798" priority="902" operator="containsText" text="Moderado">
      <formula>NOT(ISERROR(SEARCH("Moderado",L10)))</formula>
    </cfRule>
    <cfRule type="containsText" dxfId="797" priority="904" operator="containsText" text="Leve">
      <formula>NOT(ISERROR(SEARCH("Leve",L10)))</formula>
    </cfRule>
  </conditionalFormatting>
  <conditionalFormatting sqref="L14:M17">
    <cfRule type="containsText" dxfId="796" priority="204" operator="containsText" text="Alta">
      <formula>NOT(ISERROR(SEARCH("Alta",L14)))</formula>
    </cfRule>
    <cfRule type="containsText" dxfId="795" priority="203" operator="containsText" text="Mayor">
      <formula>NOT(ISERROR(SEARCH("Mayor",L14)))</formula>
    </cfRule>
    <cfRule type="containsText" dxfId="794" priority="202" operator="containsText" text="Catastrófico">
      <formula>NOT(ISERROR(SEARCH("Catastrófico",L14)))</formula>
    </cfRule>
    <cfRule type="containsText" dxfId="793" priority="207" operator="containsText" text="Leve">
      <formula>NOT(ISERROR(SEARCH("Leve",L14)))</formula>
    </cfRule>
    <cfRule type="containsText" dxfId="792" priority="206" operator="containsText" text="Menor">
      <formula>NOT(ISERROR(SEARCH("Menor",L14)))</formula>
    </cfRule>
    <cfRule type="containsText" dxfId="791" priority="205" operator="containsText" text="Moderado">
      <formula>NOT(ISERROR(SEARCH("Moderado",L14)))</formula>
    </cfRule>
  </conditionalFormatting>
  <conditionalFormatting sqref="L22:M22">
    <cfRule type="containsText" dxfId="790" priority="131" operator="containsText" text="Catastrófico">
      <formula>NOT(ISERROR(SEARCH("Catastrófico",L22)))</formula>
    </cfRule>
    <cfRule type="containsText" dxfId="789" priority="132" operator="containsText" text="Mayor">
      <formula>NOT(ISERROR(SEARCH("Mayor",L22)))</formula>
    </cfRule>
    <cfRule type="containsText" dxfId="788" priority="133" operator="containsText" text="Alta">
      <formula>NOT(ISERROR(SEARCH("Alta",L22)))</formula>
    </cfRule>
    <cfRule type="containsText" dxfId="787" priority="134" operator="containsText" text="Moderado">
      <formula>NOT(ISERROR(SEARCH("Moderado",L22)))</formula>
    </cfRule>
    <cfRule type="containsText" dxfId="786" priority="136" operator="containsText" text="Leve">
      <formula>NOT(ISERROR(SEARCH("Leve",L22)))</formula>
    </cfRule>
    <cfRule type="containsText" dxfId="785" priority="135" operator="containsText" text="Menor">
      <formula>NOT(ISERROR(SEARCH("Menor",L22)))</formula>
    </cfRule>
  </conditionalFormatting>
  <conditionalFormatting sqref="L27:M27">
    <cfRule type="containsText" dxfId="784" priority="83" operator="containsText" text="Mayor">
      <formula>NOT(ISERROR(SEARCH("Mayor",L27)))</formula>
    </cfRule>
    <cfRule type="containsText" dxfId="783" priority="84" operator="containsText" text="Alta">
      <formula>NOT(ISERROR(SEARCH("Alta",L27)))</formula>
    </cfRule>
    <cfRule type="containsText" dxfId="782" priority="85" operator="containsText" text="Moderado">
      <formula>NOT(ISERROR(SEARCH("Moderado",L27)))</formula>
    </cfRule>
    <cfRule type="containsText" dxfId="781" priority="86" operator="containsText" text="Menor">
      <formula>NOT(ISERROR(SEARCH("Menor",L27)))</formula>
    </cfRule>
    <cfRule type="containsText" dxfId="780" priority="82" operator="containsText" text="Catastrófico">
      <formula>NOT(ISERROR(SEARCH("Catastrófico",L27)))</formula>
    </cfRule>
    <cfRule type="containsText" dxfId="779" priority="87" operator="containsText" text="Leve">
      <formula>NOT(ISERROR(SEARCH("Leve",L27)))</formula>
    </cfRule>
  </conditionalFormatting>
  <conditionalFormatting sqref="L32:M32">
    <cfRule type="containsText" dxfId="778" priority="34" operator="containsText" text="Mayor">
      <formula>NOT(ISERROR(SEARCH("Mayor",L32)))</formula>
    </cfRule>
    <cfRule type="containsText" dxfId="777" priority="35" operator="containsText" text="Alta">
      <formula>NOT(ISERROR(SEARCH("Alta",L32)))</formula>
    </cfRule>
    <cfRule type="containsText" dxfId="776" priority="37" operator="containsText" text="Menor">
      <formula>NOT(ISERROR(SEARCH("Menor",L32)))</formula>
    </cfRule>
    <cfRule type="containsText" dxfId="775" priority="38" operator="containsText" text="Leve">
      <formula>NOT(ISERROR(SEARCH("Leve",L32)))</formula>
    </cfRule>
    <cfRule type="containsText" dxfId="774" priority="36" operator="containsText" text="Moderado">
      <formula>NOT(ISERROR(SEARCH("Moderado",L32)))</formula>
    </cfRule>
    <cfRule type="containsText" dxfId="773" priority="33" operator="containsText" text="Catastrófico">
      <formula>NOT(ISERROR(SEARCH("Catastrófico",L32)))</formula>
    </cfRule>
  </conditionalFormatting>
  <conditionalFormatting sqref="N10 N14:N15 N17">
    <cfRule type="containsText" dxfId="772" priority="908" operator="containsText" text="Moderado">
      <formula>NOT(ISERROR(SEARCH("Moderado",N10)))</formula>
    </cfRule>
    <cfRule type="containsText" dxfId="771" priority="907" operator="containsText" text="Bajo">
      <formula>NOT(ISERROR(SEARCH("Bajo",N10)))</formula>
    </cfRule>
    <cfRule type="containsText" dxfId="770" priority="906" operator="containsText" text="Alto">
      <formula>NOT(ISERROR(SEARCH("Alto",N10)))</formula>
    </cfRule>
    <cfRule type="containsText" dxfId="769" priority="909" operator="containsText" text="Extremo">
      <formula>NOT(ISERROR(SEARCH("Extremo",N10)))</formula>
    </cfRule>
  </conditionalFormatting>
  <conditionalFormatting sqref="N10">
    <cfRule type="containsText" dxfId="768" priority="905" operator="containsText" text="Extremo">
      <formula>NOT(ISERROR(SEARCH("Extremo",N10)))</formula>
    </cfRule>
  </conditionalFormatting>
  <conditionalFormatting sqref="N14:N17">
    <cfRule type="containsText" dxfId="767" priority="212" operator="containsText" text="Extremo">
      <formula>NOT(ISERROR(SEARCH("Extremo",N14)))</formula>
    </cfRule>
  </conditionalFormatting>
  <conditionalFormatting sqref="N16">
    <cfRule type="containsText" dxfId="766" priority="210" operator="containsText" text="Bajo">
      <formula>NOT(ISERROR(SEARCH("Bajo",N16)))</formula>
    </cfRule>
    <cfRule type="containsText" dxfId="765" priority="209" operator="containsText" text="Alto">
      <formula>NOT(ISERROR(SEARCH("Alto",N16)))</formula>
    </cfRule>
    <cfRule type="containsText" dxfId="764" priority="211" operator="containsText" text="Moderado">
      <formula>NOT(ISERROR(SEARCH("Moderado",N16)))</formula>
    </cfRule>
    <cfRule type="containsText" dxfId="763" priority="208" operator="containsText" text="Extremo">
      <formula>NOT(ISERROR(SEARCH("Extremo",N16)))</formula>
    </cfRule>
  </conditionalFormatting>
  <conditionalFormatting sqref="N22">
    <cfRule type="containsText" dxfId="762" priority="138" operator="containsText" text="Alto">
      <formula>NOT(ISERROR(SEARCH("Alto",N22)))</formula>
    </cfRule>
    <cfRule type="containsText" dxfId="761" priority="137" operator="containsText" text="Extremo">
      <formula>NOT(ISERROR(SEARCH("Extremo",N22)))</formula>
    </cfRule>
    <cfRule type="containsText" dxfId="760" priority="141" operator="containsText" text="Extremo">
      <formula>NOT(ISERROR(SEARCH("Extremo",N22)))</formula>
    </cfRule>
    <cfRule type="containsText" dxfId="759" priority="140" operator="containsText" text="Moderado">
      <formula>NOT(ISERROR(SEARCH("Moderado",N22)))</formula>
    </cfRule>
    <cfRule type="containsText" dxfId="758" priority="139" operator="containsText" text="Bajo">
      <formula>NOT(ISERROR(SEARCH("Bajo",N22)))</formula>
    </cfRule>
  </conditionalFormatting>
  <conditionalFormatting sqref="N27">
    <cfRule type="containsText" dxfId="757" priority="90" operator="containsText" text="Bajo">
      <formula>NOT(ISERROR(SEARCH("Bajo",N27)))</formula>
    </cfRule>
    <cfRule type="containsText" dxfId="756" priority="89" operator="containsText" text="Alto">
      <formula>NOT(ISERROR(SEARCH("Alto",N27)))</formula>
    </cfRule>
    <cfRule type="containsText" dxfId="755" priority="88" operator="containsText" text="Extremo">
      <formula>NOT(ISERROR(SEARCH("Extremo",N27)))</formula>
    </cfRule>
    <cfRule type="containsText" dxfId="754" priority="92" operator="containsText" text="Extremo">
      <formula>NOT(ISERROR(SEARCH("Extremo",N27)))</formula>
    </cfRule>
    <cfRule type="containsText" dxfId="753" priority="91" operator="containsText" text="Moderado">
      <formula>NOT(ISERROR(SEARCH("Moderado",N27)))</formula>
    </cfRule>
  </conditionalFormatting>
  <conditionalFormatting sqref="N32">
    <cfRule type="containsText" dxfId="752" priority="39" operator="containsText" text="Extremo">
      <formula>NOT(ISERROR(SEARCH("Extremo",N32)))</formula>
    </cfRule>
    <cfRule type="containsText" dxfId="751" priority="40" operator="containsText" text="Alto">
      <formula>NOT(ISERROR(SEARCH("Alto",N32)))</formula>
    </cfRule>
    <cfRule type="containsText" dxfId="750" priority="41" operator="containsText" text="Bajo">
      <formula>NOT(ISERROR(SEARCH("Bajo",N32)))</formula>
    </cfRule>
    <cfRule type="containsText" dxfId="749" priority="42" operator="containsText" text="Moderado">
      <formula>NOT(ISERROR(SEARCH("Moderado",N32)))</formula>
    </cfRule>
    <cfRule type="containsText" dxfId="748" priority="43" operator="containsText" text="Extremo">
      <formula>NOT(ISERROR(SEARCH("Extremo",N32)))</formula>
    </cfRule>
  </conditionalFormatting>
  <conditionalFormatting sqref="Y10:Y13">
    <cfRule type="containsText" dxfId="747" priority="837" operator="containsText" text="Baja">
      <formula>NOT(ISERROR(SEARCH("Baja",Y10)))</formula>
    </cfRule>
    <cfRule type="containsText" dxfId="746" priority="838" operator="containsText" text="Muy Baja">
      <formula>NOT(ISERROR(SEARCH("Muy Baja",Y10)))</formula>
    </cfRule>
  </conditionalFormatting>
  <conditionalFormatting sqref="Y10:Y14">
    <cfRule type="containsText" dxfId="745" priority="779" operator="containsText" text="Muy Baja">
      <formula>NOT(ISERROR(SEARCH("Muy Baja",Y10)))</formula>
    </cfRule>
  </conditionalFormatting>
  <conditionalFormatting sqref="Y10:Y36">
    <cfRule type="containsText" dxfId="744" priority="170" operator="containsText" text="Media">
      <formula>NOT(ISERROR(SEARCH("Media",Y10)))</formula>
    </cfRule>
    <cfRule type="containsText" dxfId="743" priority="169" operator="containsText" text="Alta">
      <formula>NOT(ISERROR(SEARCH("Alta",Y10)))</formula>
    </cfRule>
    <cfRule type="containsText" dxfId="742" priority="168" operator="containsText" text="Muy Alta">
      <formula>NOT(ISERROR(SEARCH("Muy Alta",Y10)))</formula>
    </cfRule>
  </conditionalFormatting>
  <conditionalFormatting sqref="Y14">
    <cfRule type="containsText" dxfId="741" priority="778" operator="containsText" text="Baja">
      <formula>NOT(ISERROR(SEARCH("Baja",Y14)))</formula>
    </cfRule>
  </conditionalFormatting>
  <conditionalFormatting sqref="Y14:Y15">
    <cfRule type="containsText" dxfId="740" priority="749" operator="containsText" text="Muy Baja">
      <formula>NOT(ISERROR(SEARCH("Muy Baja",Y14)))</formula>
    </cfRule>
  </conditionalFormatting>
  <conditionalFormatting sqref="Y15">
    <cfRule type="containsText" dxfId="739" priority="748" operator="containsText" text="Baja">
      <formula>NOT(ISERROR(SEARCH("Baja",Y15)))</formula>
    </cfRule>
  </conditionalFormatting>
  <conditionalFormatting sqref="Y15:Y36">
    <cfRule type="containsText" dxfId="738" priority="173" operator="containsText" text="Muy Baja">
      <formula>NOT(ISERROR(SEARCH("Muy Baja",Y15)))</formula>
    </cfRule>
  </conditionalFormatting>
  <conditionalFormatting sqref="Y16">
    <cfRule type="containsText" dxfId="737" priority="171" operator="containsText" text="Muy Baja">
      <formula>NOT(ISERROR(SEARCH("Muy Baja",Y16)))</formula>
    </cfRule>
    <cfRule type="containsText" dxfId="736" priority="172" operator="containsText" text="Baja">
      <formula>NOT(ISERROR(SEARCH("Baja",Y16)))</formula>
    </cfRule>
  </conditionalFormatting>
  <conditionalFormatting sqref="Y17:Y36">
    <cfRule type="containsText" dxfId="735" priority="688" operator="containsText" text="Baja">
      <formula>NOT(ISERROR(SEARCH("Baja",Y17)))</formula>
    </cfRule>
    <cfRule type="containsText" dxfId="734" priority="689" operator="containsText" text="Muy Baja">
      <formula>NOT(ISERROR(SEARCH("Muy Baja",Y17)))</formula>
    </cfRule>
  </conditionalFormatting>
  <conditionalFormatting sqref="AA10:AA15 AA17:AA36">
    <cfRule type="containsText" dxfId="733" priority="809" operator="containsText" text="Alta">
      <formula>NOT(ISERROR(SEARCH("Alta",AA10)))</formula>
    </cfRule>
    <cfRule type="containsText" dxfId="732" priority="811" operator="containsText" text="Baja">
      <formula>NOT(ISERROR(SEARCH("Baja",AA10)))</formula>
    </cfRule>
    <cfRule type="containsText" dxfId="731" priority="812" operator="containsText" text="Muy Baja">
      <formula>NOT(ISERROR(SEARCH("Muy Baja",AA10)))</formula>
    </cfRule>
    <cfRule type="containsText" dxfId="730" priority="810" operator="containsText" text="Media">
      <formula>NOT(ISERROR(SEARCH("Media",AA10)))</formula>
    </cfRule>
    <cfRule type="containsText" dxfId="729" priority="808" operator="containsText" text="Muy Alta">
      <formula>NOT(ISERROR(SEARCH("Muy Alta",AA10)))</formula>
    </cfRule>
  </conditionalFormatting>
  <conditionalFormatting sqref="AA10:AA36">
    <cfRule type="containsText" dxfId="728" priority="201" operator="containsText" text="Muy Baja">
      <formula>NOT(ISERROR(SEARCH("Muy Baja",AA10)))</formula>
    </cfRule>
  </conditionalFormatting>
  <conditionalFormatting sqref="AA16">
    <cfRule type="containsText" dxfId="727" priority="148" operator="containsText" text="Muy Baja">
      <formula>NOT(ISERROR(SEARCH("Muy Baja",AA16)))</formula>
    </cfRule>
    <cfRule type="containsText" dxfId="726" priority="197" operator="containsText" text="Muy Alta">
      <formula>NOT(ISERROR(SEARCH("Muy Alta",AA16)))</formula>
    </cfRule>
    <cfRule type="containsText" dxfId="725" priority="198" operator="containsText" text="Alta">
      <formula>NOT(ISERROR(SEARCH("Alta",AA16)))</formula>
    </cfRule>
    <cfRule type="containsText" dxfId="724" priority="199" operator="containsText" text="Media">
      <formula>NOT(ISERROR(SEARCH("Media",AA16)))</formula>
    </cfRule>
    <cfRule type="containsText" dxfId="723" priority="200" operator="containsText" text="Baja">
      <formula>NOT(ISERROR(SEARCH("Baja",AA16)))</formula>
    </cfRule>
  </conditionalFormatting>
  <conditionalFormatting sqref="AC10:AC36">
    <cfRule type="containsText" dxfId="722" priority="166" operator="containsText" text="Menor">
      <formula>NOT(ISERROR(SEARCH("Menor",AC10)))</formula>
    </cfRule>
    <cfRule type="containsText" dxfId="721" priority="167" operator="containsText" text="Leve">
      <formula>NOT(ISERROR(SEARCH("Leve",AC10)))</formula>
    </cfRule>
    <cfRule type="containsText" dxfId="720" priority="163" operator="containsText" text="Catastrófico">
      <formula>NOT(ISERROR(SEARCH("Catastrófico",AC10)))</formula>
    </cfRule>
    <cfRule type="containsText" dxfId="719" priority="164" operator="containsText" text="Mayor">
      <formula>NOT(ISERROR(SEARCH("Mayor",AC10)))</formula>
    </cfRule>
    <cfRule type="containsText" dxfId="718" priority="165" operator="containsText" text="Moderado">
      <formula>NOT(ISERROR(SEARCH("Moderado",AC10)))</formula>
    </cfRule>
  </conditionalFormatting>
  <conditionalFormatting sqref="AE10:AE36">
    <cfRule type="containsText" dxfId="717" priority="151" operator="containsText" text="Menor">
      <formula>NOT(ISERROR(SEARCH("Menor",AE10)))</formula>
    </cfRule>
    <cfRule type="containsText" dxfId="716" priority="149" operator="containsText" text="Catastrófico">
      <formula>NOT(ISERROR(SEARCH("Catastrófico",AE10)))</formula>
    </cfRule>
    <cfRule type="containsText" dxfId="715" priority="153" operator="containsText" text="Mayor">
      <formula>NOT(ISERROR(SEARCH("Mayor",AE10)))</formula>
    </cfRule>
    <cfRule type="containsText" dxfId="714" priority="150" operator="containsText" text="Moderado">
      <formula>NOT(ISERROR(SEARCH("Moderado",AE10)))</formula>
    </cfRule>
    <cfRule type="containsText" dxfId="713" priority="152" operator="containsText" text="Leve">
      <formula>NOT(ISERROR(SEARCH("Leve",AE10)))</formula>
    </cfRule>
  </conditionalFormatting>
  <conditionalFormatting sqref="AG10">
    <cfRule type="containsText" dxfId="712" priority="823" operator="containsText" text="Bajo">
      <formula>NOT(ISERROR(SEARCH("Bajo",AG10)))</formula>
    </cfRule>
    <cfRule type="containsText" dxfId="711" priority="825" operator="containsText" text="Extremo">
      <formula>NOT(ISERROR(SEARCH("Extremo",AG10)))</formula>
    </cfRule>
    <cfRule type="containsText" dxfId="710" priority="824" operator="containsText" text="Moderado">
      <formula>NOT(ISERROR(SEARCH("Moderado",AG10)))</formula>
    </cfRule>
    <cfRule type="containsText" dxfId="709" priority="826" operator="containsText" text="Baja">
      <formula>NOT(ISERROR(SEARCH("Baja",AG10)))</formula>
    </cfRule>
    <cfRule type="containsText" dxfId="708" priority="827" operator="containsText" text="Alto">
      <formula>NOT(ISERROR(SEARCH("Alto",AG10)))</formula>
    </cfRule>
    <cfRule type="containsText" dxfId="707" priority="819" operator="containsText" text="Extremo">
      <formula>NOT(ISERROR(SEARCH("Extremo",AG10)))</formula>
    </cfRule>
    <cfRule type="containsText" dxfId="706" priority="820" operator="containsText" text="Alto">
      <formula>NOT(ISERROR(SEARCH("Alto",AG10)))</formula>
    </cfRule>
    <cfRule type="containsText" dxfId="705" priority="821" operator="containsText" text="Moderado">
      <formula>NOT(ISERROR(SEARCH("Moderado",AG10)))</formula>
    </cfRule>
    <cfRule type="containsText" dxfId="704" priority="822" operator="containsText" text="Menor">
      <formula>NOT(ISERROR(SEARCH("Menor",AG10)))</formula>
    </cfRule>
  </conditionalFormatting>
  <conditionalFormatting sqref="AG14">
    <cfRule type="containsText" dxfId="703" priority="768" operator="containsText" text="Alto">
      <formula>NOT(ISERROR(SEARCH("Alto",AG14)))</formula>
    </cfRule>
    <cfRule type="containsText" dxfId="702" priority="764" operator="containsText" text="Bajo">
      <formula>NOT(ISERROR(SEARCH("Bajo",AG14)))</formula>
    </cfRule>
    <cfRule type="containsText" dxfId="701" priority="762" operator="containsText" text="Moderado">
      <formula>NOT(ISERROR(SEARCH("Moderado",AG14)))</formula>
    </cfRule>
    <cfRule type="containsText" dxfId="700" priority="763" operator="containsText" text="Menor">
      <formula>NOT(ISERROR(SEARCH("Menor",AG14)))</formula>
    </cfRule>
    <cfRule type="containsText" dxfId="699" priority="765" operator="containsText" text="Moderado">
      <formula>NOT(ISERROR(SEARCH("Moderado",AG14)))</formula>
    </cfRule>
    <cfRule type="containsText" dxfId="698" priority="766" operator="containsText" text="Extremo">
      <formula>NOT(ISERROR(SEARCH("Extremo",AG14)))</formula>
    </cfRule>
    <cfRule type="containsText" dxfId="697" priority="767" operator="containsText" text="Baja">
      <formula>NOT(ISERROR(SEARCH("Baja",AG14)))</formula>
    </cfRule>
  </conditionalFormatting>
  <conditionalFormatting sqref="AG14:AG15">
    <cfRule type="containsText" dxfId="696" priority="738" operator="containsText" text="Alto">
      <formula>NOT(ISERROR(SEARCH("Alto",AG14)))</formula>
    </cfRule>
    <cfRule type="containsText" dxfId="695" priority="736" operator="containsText" text="Extremo">
      <formula>NOT(ISERROR(SEARCH("Extremo",AG14)))</formula>
    </cfRule>
  </conditionalFormatting>
  <conditionalFormatting sqref="AG15">
    <cfRule type="containsText" dxfId="694" priority="733" operator="containsText" text="Menor">
      <formula>NOT(ISERROR(SEARCH("Menor",AG15)))</formula>
    </cfRule>
    <cfRule type="containsText" dxfId="693" priority="734" operator="containsText" text="Bajo">
      <formula>NOT(ISERROR(SEARCH("Bajo",AG15)))</formula>
    </cfRule>
    <cfRule type="containsText" dxfId="692" priority="732" operator="containsText" text="Moderado">
      <formula>NOT(ISERROR(SEARCH("Moderado",AG15)))</formula>
    </cfRule>
    <cfRule type="containsText" dxfId="691" priority="737" operator="containsText" text="Baja">
      <formula>NOT(ISERROR(SEARCH("Baja",AG15)))</formula>
    </cfRule>
    <cfRule type="containsText" dxfId="690" priority="735" operator="containsText" text="Moderado">
      <formula>NOT(ISERROR(SEARCH("Moderado",AG15)))</formula>
    </cfRule>
  </conditionalFormatting>
  <conditionalFormatting sqref="AG15:AG17">
    <cfRule type="containsText" dxfId="689" priority="162" operator="containsText" text="Alto">
      <formula>NOT(ISERROR(SEARCH("Alto",AG15)))</formula>
    </cfRule>
    <cfRule type="containsText" dxfId="688" priority="160" operator="containsText" text="Extremo">
      <formula>NOT(ISERROR(SEARCH("Extremo",AG15)))</formula>
    </cfRule>
  </conditionalFormatting>
  <conditionalFormatting sqref="AG16">
    <cfRule type="containsText" dxfId="687" priority="158" operator="containsText" text="Bajo">
      <formula>NOT(ISERROR(SEARCH("Bajo",AG16)))</formula>
    </cfRule>
    <cfRule type="containsText" dxfId="686" priority="161" operator="containsText" text="Baja">
      <formula>NOT(ISERROR(SEARCH("Baja",AG16)))</formula>
    </cfRule>
    <cfRule type="containsText" dxfId="685" priority="157" operator="containsText" text="Menor">
      <formula>NOT(ISERROR(SEARCH("Menor",AG16)))</formula>
    </cfRule>
    <cfRule type="containsText" dxfId="684" priority="155" operator="containsText" text="Alto">
      <formula>NOT(ISERROR(SEARCH("Alto",AG16)))</formula>
    </cfRule>
    <cfRule type="containsText" dxfId="683" priority="156" operator="containsText" text="Moderado">
      <formula>NOT(ISERROR(SEARCH("Moderado",AG16)))</formula>
    </cfRule>
    <cfRule type="containsText" dxfId="682" priority="154" operator="containsText" text="Extremo">
      <formula>NOT(ISERROR(SEARCH("Extremo",AG16)))</formula>
    </cfRule>
    <cfRule type="containsText" dxfId="681" priority="159" operator="containsText" text="Moderado">
      <formula>NOT(ISERROR(SEARCH("Moderado",AG16)))</formula>
    </cfRule>
  </conditionalFormatting>
  <conditionalFormatting sqref="AG17">
    <cfRule type="containsText" dxfId="680" priority="676" operator="containsText" text="Extremo">
      <formula>NOT(ISERROR(SEARCH("Extremo",AG17)))</formula>
    </cfRule>
    <cfRule type="containsText" dxfId="679" priority="678" operator="containsText" text="Alto">
      <formula>NOT(ISERROR(SEARCH("Alto",AG17)))</formula>
    </cfRule>
    <cfRule type="containsText" dxfId="678" priority="677" operator="containsText" text="Baja">
      <formula>NOT(ISERROR(SEARCH("Baja",AG17)))</formula>
    </cfRule>
    <cfRule type="containsText" dxfId="677" priority="675" operator="containsText" text="Moderado">
      <formula>NOT(ISERROR(SEARCH("Moderado",AG17)))</formula>
    </cfRule>
    <cfRule type="containsText" dxfId="676" priority="674" operator="containsText" text="Bajo">
      <formula>NOT(ISERROR(SEARCH("Bajo",AG17)))</formula>
    </cfRule>
    <cfRule type="containsText" dxfId="675" priority="673" operator="containsText" text="Menor">
      <formula>NOT(ISERROR(SEARCH("Menor",AG17)))</formula>
    </cfRule>
    <cfRule type="containsText" dxfId="674" priority="672" operator="containsText" text="Moderado">
      <formula>NOT(ISERROR(SEARCH("Moderado",AG17)))</formula>
    </cfRule>
  </conditionalFormatting>
  <conditionalFormatting sqref="AG22">
    <cfRule type="containsText" dxfId="673" priority="106" operator="containsText" text="Baja">
      <formula>NOT(ISERROR(SEARCH("Baja",AG22)))</formula>
    </cfRule>
    <cfRule type="containsText" dxfId="672" priority="107" operator="containsText" text="Alto">
      <formula>NOT(ISERROR(SEARCH("Alto",AG22)))</formula>
    </cfRule>
    <cfRule type="containsText" dxfId="671" priority="105" operator="containsText" text="Extremo">
      <formula>NOT(ISERROR(SEARCH("Extremo",AG22)))</formula>
    </cfRule>
    <cfRule type="containsText" dxfId="670" priority="100" operator="containsText" text="Alto">
      <formula>NOT(ISERROR(SEARCH("Alto",AG22)))</formula>
    </cfRule>
    <cfRule type="containsText" dxfId="669" priority="99" operator="containsText" text="Extremo">
      <formula>NOT(ISERROR(SEARCH("Extremo",AG22)))</formula>
    </cfRule>
    <cfRule type="containsText" dxfId="668" priority="101" operator="containsText" text="Moderado">
      <formula>NOT(ISERROR(SEARCH("Moderado",AG22)))</formula>
    </cfRule>
    <cfRule type="containsText" dxfId="667" priority="102" operator="containsText" text="Menor">
      <formula>NOT(ISERROR(SEARCH("Menor",AG22)))</formula>
    </cfRule>
    <cfRule type="containsText" dxfId="666" priority="103" operator="containsText" text="Bajo">
      <formula>NOT(ISERROR(SEARCH("Bajo",AG22)))</formula>
    </cfRule>
    <cfRule type="containsText" dxfId="665" priority="104" operator="containsText" text="Moderado">
      <formula>NOT(ISERROR(SEARCH("Moderado",AG22)))</formula>
    </cfRule>
  </conditionalFormatting>
  <conditionalFormatting sqref="AG27">
    <cfRule type="containsText" dxfId="664" priority="50" operator="containsText" text="Extremo">
      <formula>NOT(ISERROR(SEARCH("Extremo",AG27)))</formula>
    </cfRule>
    <cfRule type="containsText" dxfId="663" priority="51" operator="containsText" text="Alto">
      <formula>NOT(ISERROR(SEARCH("Alto",AG27)))</formula>
    </cfRule>
    <cfRule type="containsText" dxfId="662" priority="58" operator="containsText" text="Alto">
      <formula>NOT(ISERROR(SEARCH("Alto",AG27)))</formula>
    </cfRule>
    <cfRule type="containsText" dxfId="661" priority="57" operator="containsText" text="Baja">
      <formula>NOT(ISERROR(SEARCH("Baja",AG27)))</formula>
    </cfRule>
    <cfRule type="containsText" dxfId="660" priority="56" operator="containsText" text="Extremo">
      <formula>NOT(ISERROR(SEARCH("Extremo",AG27)))</formula>
    </cfRule>
    <cfRule type="containsText" dxfId="659" priority="55" operator="containsText" text="Moderado">
      <formula>NOT(ISERROR(SEARCH("Moderado",AG27)))</formula>
    </cfRule>
    <cfRule type="containsText" dxfId="658" priority="54" operator="containsText" text="Bajo">
      <formula>NOT(ISERROR(SEARCH("Bajo",AG27)))</formula>
    </cfRule>
    <cfRule type="containsText" dxfId="657" priority="53" operator="containsText" text="Menor">
      <formula>NOT(ISERROR(SEARCH("Menor",AG27)))</formula>
    </cfRule>
    <cfRule type="containsText" dxfId="656" priority="52" operator="containsText" text="Moderado">
      <formula>NOT(ISERROR(SEARCH("Moderado",AG27)))</formula>
    </cfRule>
  </conditionalFormatting>
  <conditionalFormatting sqref="AG32">
    <cfRule type="containsText" dxfId="655" priority="5" operator="containsText" text="Bajo">
      <formula>NOT(ISERROR(SEARCH("Bajo",AG32)))</formula>
    </cfRule>
    <cfRule type="containsText" dxfId="654" priority="4" operator="containsText" text="Menor">
      <formula>NOT(ISERROR(SEARCH("Menor",AG32)))</formula>
    </cfRule>
    <cfRule type="containsText" dxfId="653" priority="2" operator="containsText" text="Alto">
      <formula>NOT(ISERROR(SEARCH("Alto",AG32)))</formula>
    </cfRule>
    <cfRule type="containsText" dxfId="652" priority="9" operator="containsText" text="Alto">
      <formula>NOT(ISERROR(SEARCH("Alto",AG32)))</formula>
    </cfRule>
    <cfRule type="containsText" dxfId="651" priority="8" operator="containsText" text="Baja">
      <formula>NOT(ISERROR(SEARCH("Baja",AG32)))</formula>
    </cfRule>
    <cfRule type="containsText" dxfId="650" priority="7" operator="containsText" text="Extremo">
      <formula>NOT(ISERROR(SEARCH("Extremo",AG32)))</formula>
    </cfRule>
    <cfRule type="containsText" dxfId="649" priority="1" operator="containsText" text="Extremo">
      <formula>NOT(ISERROR(SEARCH("Extremo",AG32)))</formula>
    </cfRule>
    <cfRule type="containsText" dxfId="648" priority="6" operator="containsText" text="Moderado">
      <formula>NOT(ISERROR(SEARCH("Moderado",AG32)))</formula>
    </cfRule>
    <cfRule type="containsText" dxfId="647" priority="3" operator="containsText" text="Moderado">
      <formula>NOT(ISERROR(SEARCH("Moderado",AG32)))</formula>
    </cfRule>
  </conditionalFormatting>
  <dataValidations count="1">
    <dataValidation allowBlank="1" showInputMessage="1" showErrorMessage="1" prompt="Enunciar cuál es el control" sqref="P10:P11 P13:P16" xr:uid="{61608951-B30F-46D6-9B55-58D8D41F5FD9}"/>
  </dataValidations>
  <pageMargins left="0.7" right="0.7" top="0.75" bottom="0.75" header="0.3" footer="0.3"/>
  <pageSetup orientation="portrait" r:id="rId1"/>
  <ignoredErrors>
    <ignoredError sqref="AD32" 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1067" operator="containsText" id="{85F911A9-FF11-4B11-A4CC-F406EAB53E70}">
            <xm:f>NOT(ISERROR(SEARCH('Tabla probabilidad'!$B$5,I10)))</xm:f>
            <xm:f>'Tabla probabilidad'!$B$5</xm:f>
            <x14:dxf>
              <font>
                <color rgb="FF006100"/>
              </font>
              <fill>
                <patternFill>
                  <bgColor rgb="FFC6EFCE"/>
                </patternFill>
              </fill>
            </x14:dxf>
          </x14:cfRule>
          <x14:cfRule type="containsText" priority="1068"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799" operator="containsText" id="{130BBF8F-6F36-4C1F-BB40-DA538C9DA4BA}">
            <xm:f>NOT(ISERROR(SEARCH('Tabla probabilidad'!$B$5,I14)))</xm:f>
            <xm:f>'Tabla probabilidad'!$B$5</xm:f>
            <x14:dxf>
              <font>
                <color rgb="FF006100"/>
              </font>
              <fill>
                <patternFill>
                  <bgColor rgb="FFC6EFCE"/>
                </patternFill>
              </fill>
            </x14:dxf>
          </x14:cfRule>
          <x14:cfRule type="containsText" priority="800" operator="containsText" id="{0DBD8F32-72F4-47FE-A8E8-92CA123A277C}">
            <xm:f>NOT(ISERROR(SEARCH('Tabla probabilidad'!$B$5,I14)))</xm:f>
            <xm:f>'Tabla probabilidad'!$B$5</xm:f>
            <x14:dxf>
              <font>
                <color rgb="FF9C0006"/>
              </font>
              <fill>
                <patternFill>
                  <bgColor rgb="FFFFC7CE"/>
                </patternFill>
              </fill>
            </x14:dxf>
          </x14:cfRule>
          <xm:sqref>I14:I15 I17</xm:sqref>
        </x14:conditionalFormatting>
        <x14:conditionalFormatting xmlns:xm="http://schemas.microsoft.com/office/excel/2006/main">
          <x14:cfRule type="containsText" priority="194" operator="containsText" id="{8D466E70-56F7-4D2B-8CED-4ADF6876AEF4}">
            <xm:f>NOT(ISERROR(SEARCH('Tabla probabilidad'!$B$5,I16)))</xm:f>
            <xm:f>'Tabla probabilidad'!$B$5</xm:f>
            <x14:dxf>
              <font>
                <color rgb="FF9C0006"/>
              </font>
              <fill>
                <patternFill>
                  <bgColor rgb="FFFFC7CE"/>
                </patternFill>
              </fill>
            </x14:dxf>
          </x14:cfRule>
          <x14:cfRule type="containsText" priority="193" operator="containsText" id="{2752EBE6-BF1E-447B-BA6E-E24B351A18F2}">
            <xm:f>NOT(ISERROR(SEARCH('Tabla probabilidad'!$B$5,I16)))</xm:f>
            <xm:f>'Tabla probabilidad'!$B$5</xm:f>
            <x14:dxf>
              <font>
                <color rgb="FF006100"/>
              </font>
              <fill>
                <patternFill>
                  <bgColor rgb="FFC6EFCE"/>
                </patternFill>
              </fill>
            </x14:dxf>
          </x14:cfRule>
          <xm:sqref>I16</xm:sqref>
        </x14:conditionalFormatting>
        <x14:conditionalFormatting xmlns:xm="http://schemas.microsoft.com/office/excel/2006/main">
          <x14:cfRule type="containsText" priority="127" operator="containsText" id="{4D9679C5-78AF-4238-BB02-67683B60D40B}">
            <xm:f>NOT(ISERROR(SEARCH('Tabla probabilidad'!$B$5,I22)))</xm:f>
            <xm:f>'Tabla probabilidad'!$B$5</xm:f>
            <x14:dxf>
              <font>
                <color rgb="FF006100"/>
              </font>
              <fill>
                <patternFill>
                  <bgColor rgb="FFC6EFCE"/>
                </patternFill>
              </fill>
            </x14:dxf>
          </x14:cfRule>
          <x14:cfRule type="containsText" priority="128" operator="containsText" id="{0CC9575D-36FE-40DC-B127-00FFABF7BE6B}">
            <xm:f>NOT(ISERROR(SEARCH('Tabla probabilidad'!$B$5,I22)))</xm:f>
            <xm:f>'Tabla probabilidad'!$B$5</xm:f>
            <x14:dxf>
              <font>
                <color rgb="FF9C0006"/>
              </font>
              <fill>
                <patternFill>
                  <bgColor rgb="FFFFC7CE"/>
                </patternFill>
              </fill>
            </x14:dxf>
          </x14:cfRule>
          <xm:sqref>I22</xm:sqref>
        </x14:conditionalFormatting>
        <x14:conditionalFormatting xmlns:xm="http://schemas.microsoft.com/office/excel/2006/main">
          <x14:cfRule type="containsText" priority="78" operator="containsText" id="{A3B2584F-5B3F-457A-8F86-BC906260A77F}">
            <xm:f>NOT(ISERROR(SEARCH('Tabla probabilidad'!$B$5,I27)))</xm:f>
            <xm:f>'Tabla probabilidad'!$B$5</xm:f>
            <x14:dxf>
              <font>
                <color rgb="FF006100"/>
              </font>
              <fill>
                <patternFill>
                  <bgColor rgb="FFC6EFCE"/>
                </patternFill>
              </fill>
            </x14:dxf>
          </x14:cfRule>
          <x14:cfRule type="containsText" priority="79" operator="containsText" id="{1D99DA9D-3264-4919-889D-9E94F31BDE42}">
            <xm:f>NOT(ISERROR(SEARCH('Tabla probabilidad'!$B$5,I27)))</xm:f>
            <xm:f>'Tabla probabilidad'!$B$5</xm:f>
            <x14:dxf>
              <font>
                <color rgb="FF9C0006"/>
              </font>
              <fill>
                <patternFill>
                  <bgColor rgb="FFFFC7CE"/>
                </patternFill>
              </fill>
            </x14:dxf>
          </x14:cfRule>
          <xm:sqref>I27</xm:sqref>
        </x14:conditionalFormatting>
        <x14:conditionalFormatting xmlns:xm="http://schemas.microsoft.com/office/excel/2006/main">
          <x14:cfRule type="containsText" priority="30" operator="containsText" id="{4E5C51D2-2B80-4E83-BBA3-BE952D94B1D4}">
            <xm:f>NOT(ISERROR(SEARCH('Tabla probabilidad'!$B$5,I32)))</xm:f>
            <xm:f>'Tabla probabilidad'!$B$5</xm:f>
            <x14:dxf>
              <font>
                <color rgb="FF9C0006"/>
              </font>
              <fill>
                <patternFill>
                  <bgColor rgb="FFFFC7CE"/>
                </patternFill>
              </fill>
            </x14:dxf>
          </x14:cfRule>
          <x14:cfRule type="containsText" priority="29" operator="containsText" id="{48A3CFE2-0C13-44DE-871A-F91FC09806CC}">
            <xm:f>NOT(ISERROR(SEARCH('Tabla probabilidad'!$B$5,I32)))</xm:f>
            <xm:f>'Tabla probabilidad'!$B$5</xm:f>
            <x14:dxf>
              <font>
                <color rgb="FF006100"/>
              </font>
              <fill>
                <patternFill>
                  <bgColor rgb="FFC6EFCE"/>
                </patternFill>
              </fill>
            </x14:dxf>
          </x14:cfRule>
          <xm:sqref>I32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AN14:AN17 AN22 AN27 AN32</xm:sqref>
        </x14:dataValidation>
        <x14:dataValidation type="list" allowBlank="1" showInputMessage="1" showErrorMessage="1" xr:uid="{270C6AF1-470F-403E-AB6A-1DF3F7D25A9D}">
          <x14:formula1>
            <xm:f>LISTA!$K$3:$K$6</xm:f>
          </x14:formula1>
          <xm:sqref>AH10 AH14:AH17 AH22 AH27 AH32</xm:sqref>
        </x14:dataValidation>
        <x14:dataValidation type="list" allowBlank="1" showInputMessage="1" showErrorMessage="1" xr:uid="{55F41AD7-F2FF-47D8-8429-7EF993D60E0F}">
          <x14:formula1>
            <xm:f>LISTA!$E$3:$E$5</xm:f>
          </x14:formula1>
          <xm:sqref>R10:R36</xm:sqref>
        </x14:dataValidation>
        <x14:dataValidation type="list" allowBlank="1" showInputMessage="1" showErrorMessage="1" xr:uid="{94376D5C-53F0-4688-9515-A14D1E0F7D9F}">
          <x14:formula1>
            <xm:f>LISTA!$F$3:$F$4</xm:f>
          </x14:formula1>
          <xm:sqref>S10:S36</xm:sqref>
        </x14:dataValidation>
        <x14:dataValidation type="list" allowBlank="1" showInputMessage="1" showErrorMessage="1" xr:uid="{B499CAED-1749-4DA2-99B1-B5FB19D917D8}">
          <x14:formula1>
            <xm:f>LISTA!$G$3:$G$4</xm:f>
          </x14:formula1>
          <xm:sqref>U10:U36</xm:sqref>
        </x14:dataValidation>
        <x14:dataValidation type="list" allowBlank="1" showInputMessage="1" showErrorMessage="1" xr:uid="{829348BB-3BA9-4F51-A95A-54A0B35C6704}">
          <x14:formula1>
            <xm:f>LISTA!$H$3:$H$4</xm:f>
          </x14:formula1>
          <xm:sqref>V10:V36</xm:sqref>
        </x14:dataValidation>
        <x14:dataValidation type="list" allowBlank="1" showInputMessage="1" showErrorMessage="1" xr:uid="{68E9454F-9727-41CD-95D8-6CCA21FDBA47}">
          <x14:formula1>
            <xm:f>LISTA!$I$3:$I$4</xm:f>
          </x14:formula1>
          <xm:sqref>W10:W36</xm:sqref>
        </x14:dataValidation>
        <x14:dataValidation type="list" allowBlank="1" showInputMessage="1" showErrorMessage="1" xr:uid="{3F1B1000-8CD2-4732-A507-20A58C38F3E8}">
          <x14:formula1>
            <xm:f>LISTA!$C$3:$C$10</xm:f>
          </x14:formula1>
          <xm:sqref>G10:G36</xm:sqref>
        </x14:dataValidation>
        <x14:dataValidation type="list" allowBlank="1" showInputMessage="1" showErrorMessage="1" xr:uid="{3C9F1541-7D6F-40D4-9706-FE4CB23C2382}">
          <x14:formula1>
            <xm:f>LISTA!$D$3:$D$31</xm:f>
          </x14:formula1>
          <xm:sqref>K10:K36</xm:sqref>
        </x14:dataValidation>
        <x14:dataValidation type="list" allowBlank="1" showInputMessage="1" showErrorMessage="1" xr:uid="{90AA8A76-33C7-489A-9B88-625243A4135E}">
          <x14:formula1>
            <xm:f>LISTA!$B$3:$B$9</xm:f>
          </x14:formula1>
          <xm:sqref>C10:C36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4" zoomScale="69" zoomScaleNormal="69" workbookViewId="0">
      <selection activeCell="H7" sqref="H7"/>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421" t="s">
        <v>224</v>
      </c>
      <c r="B3" s="421"/>
      <c r="C3" s="421"/>
      <c r="D3" s="421"/>
      <c r="E3" s="421"/>
      <c r="F3" s="421"/>
      <c r="G3" s="421"/>
      <c r="H3" s="421"/>
    </row>
    <row r="4" spans="1:9" x14ac:dyDescent="0.25">
      <c r="A4" s="421"/>
      <c r="B4" s="421"/>
      <c r="C4" s="421"/>
      <c r="D4" s="421"/>
      <c r="E4" s="421"/>
      <c r="F4" s="421"/>
      <c r="G4" s="421"/>
      <c r="H4" s="421"/>
    </row>
    <row r="5" spans="1:9" ht="34.5" thickBot="1" x14ac:dyDescent="0.3">
      <c r="A5" s="19"/>
      <c r="B5" s="19"/>
      <c r="C5" s="19"/>
      <c r="D5" s="19"/>
      <c r="E5" s="19"/>
      <c r="F5" s="19"/>
      <c r="G5" s="19"/>
      <c r="H5" s="19"/>
    </row>
    <row r="6" spans="1:9" ht="71.25" customHeight="1" thickBot="1" x14ac:dyDescent="0.3">
      <c r="A6" s="422" t="s">
        <v>224</v>
      </c>
      <c r="B6" s="84" t="s">
        <v>375</v>
      </c>
      <c r="C6" s="85" t="s">
        <v>376</v>
      </c>
      <c r="D6" s="85" t="s">
        <v>377</v>
      </c>
      <c r="E6" s="85" t="s">
        <v>378</v>
      </c>
      <c r="F6" s="85" t="s">
        <v>379</v>
      </c>
      <c r="G6" s="145" t="s">
        <v>380</v>
      </c>
      <c r="H6" s="84" t="s">
        <v>381</v>
      </c>
      <c r="I6" s="84" t="s">
        <v>382</v>
      </c>
    </row>
    <row r="7" spans="1:9" ht="265.5" customHeight="1" thickBot="1" x14ac:dyDescent="0.3">
      <c r="A7" s="423"/>
      <c r="B7" s="20" t="s">
        <v>383</v>
      </c>
      <c r="C7" s="20" t="s">
        <v>384</v>
      </c>
      <c r="D7" s="20" t="s">
        <v>385</v>
      </c>
      <c r="E7" s="20" t="s">
        <v>386</v>
      </c>
      <c r="F7" s="20" t="s">
        <v>387</v>
      </c>
      <c r="G7" s="21" t="s">
        <v>388</v>
      </c>
      <c r="H7" s="150" t="s">
        <v>389</v>
      </c>
      <c r="I7" s="150" t="s">
        <v>390</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424" t="s">
        <v>391</v>
      </c>
      <c r="C2" s="424"/>
      <c r="D2" s="424"/>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10" t="s">
        <v>392</v>
      </c>
      <c r="D4" s="110" t="s">
        <v>393</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11" t="s">
        <v>394</v>
      </c>
      <c r="C5" s="112" t="s">
        <v>395</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14" t="s">
        <v>396</v>
      </c>
      <c r="C6" s="115" t="s">
        <v>397</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17" t="s">
        <v>398</v>
      </c>
      <c r="C7" s="115" t="s">
        <v>399</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18" t="s">
        <v>400</v>
      </c>
      <c r="C8" s="115" t="s">
        <v>401</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19" t="s">
        <v>402</v>
      </c>
      <c r="C9" s="115" t="s">
        <v>403</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25"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x14ac:dyDescent="0.25">
      <c r="E1" s="127"/>
    </row>
    <row r="2" spans="1:10" ht="33.75" x14ac:dyDescent="0.25">
      <c r="A2" s="7"/>
      <c r="B2" s="425" t="s">
        <v>404</v>
      </c>
      <c r="C2" s="425"/>
      <c r="D2" s="425"/>
      <c r="E2" s="425"/>
      <c r="F2" s="7"/>
      <c r="G2" s="7"/>
      <c r="H2" s="7"/>
      <c r="I2" s="7"/>
      <c r="J2" s="7"/>
    </row>
    <row r="3" spans="1:10" x14ac:dyDescent="0.25">
      <c r="A3" s="7"/>
      <c r="B3" s="99"/>
      <c r="C3" s="99"/>
      <c r="D3" s="99"/>
      <c r="E3" s="127"/>
      <c r="F3" s="7"/>
      <c r="G3" s="7"/>
      <c r="H3" s="7"/>
      <c r="I3" s="7"/>
      <c r="J3" s="7"/>
    </row>
    <row r="4" spans="1:10" ht="60" x14ac:dyDescent="0.25">
      <c r="A4" s="7"/>
      <c r="B4" s="25"/>
      <c r="C4" s="100" t="s">
        <v>405</v>
      </c>
      <c r="D4" s="100" t="s">
        <v>406</v>
      </c>
      <c r="E4" s="127"/>
      <c r="F4" s="7"/>
      <c r="G4" s="7"/>
      <c r="H4" s="7"/>
      <c r="I4" s="7"/>
      <c r="J4" s="7"/>
    </row>
    <row r="5" spans="1:10" ht="76.5" customHeight="1" x14ac:dyDescent="0.25">
      <c r="A5" s="26" t="s">
        <v>407</v>
      </c>
      <c r="B5" s="101" t="s">
        <v>408</v>
      </c>
      <c r="C5" s="102" t="s">
        <v>409</v>
      </c>
      <c r="D5" s="103" t="s">
        <v>410</v>
      </c>
      <c r="E5" s="128">
        <v>0.2</v>
      </c>
      <c r="F5" s="7"/>
      <c r="G5" s="7"/>
      <c r="H5" s="7"/>
      <c r="I5" s="7"/>
      <c r="J5" s="7"/>
    </row>
    <row r="6" spans="1:10" ht="99" x14ac:dyDescent="0.25">
      <c r="A6" s="26" t="s">
        <v>411</v>
      </c>
      <c r="B6" s="104" t="s">
        <v>411</v>
      </c>
      <c r="C6" s="105" t="s">
        <v>412</v>
      </c>
      <c r="D6" s="106" t="s">
        <v>413</v>
      </c>
      <c r="E6" s="128">
        <v>0.4</v>
      </c>
      <c r="F6" s="7"/>
      <c r="G6" s="7"/>
      <c r="H6" s="7"/>
      <c r="I6" s="7"/>
      <c r="J6" s="7"/>
    </row>
    <row r="7" spans="1:10" ht="66" x14ac:dyDescent="0.25">
      <c r="A7" s="26" t="s">
        <v>414</v>
      </c>
      <c r="B7" s="107" t="s">
        <v>415</v>
      </c>
      <c r="C7" s="105" t="s">
        <v>416</v>
      </c>
      <c r="D7" s="106" t="s">
        <v>417</v>
      </c>
      <c r="E7" s="128">
        <v>0.6</v>
      </c>
      <c r="F7" s="7"/>
      <c r="G7" s="7"/>
      <c r="H7" s="7"/>
      <c r="I7" s="7"/>
      <c r="J7" s="7"/>
    </row>
    <row r="8" spans="1:10" ht="66" x14ac:dyDescent="0.25">
      <c r="A8" s="26" t="s">
        <v>418</v>
      </c>
      <c r="B8" s="108" t="s">
        <v>419</v>
      </c>
      <c r="C8" s="105" t="s">
        <v>420</v>
      </c>
      <c r="D8" s="106" t="s">
        <v>421</v>
      </c>
      <c r="E8" s="128">
        <v>0.8</v>
      </c>
      <c r="F8" s="7"/>
      <c r="G8" s="7"/>
      <c r="H8" s="7"/>
      <c r="I8" s="7"/>
      <c r="J8" s="7"/>
    </row>
    <row r="9" spans="1:10" ht="66" x14ac:dyDescent="0.25">
      <c r="A9" s="26" t="s">
        <v>422</v>
      </c>
      <c r="B9" s="109" t="s">
        <v>423</v>
      </c>
      <c r="C9" s="105" t="s">
        <v>424</v>
      </c>
      <c r="D9" s="106" t="s">
        <v>425</v>
      </c>
      <c r="E9" s="128">
        <v>1</v>
      </c>
      <c r="F9" s="7"/>
      <c r="G9" s="7"/>
      <c r="H9" s="7"/>
      <c r="I9" s="7"/>
      <c r="J9" s="7"/>
    </row>
    <row r="10" spans="1:10" ht="20.25" x14ac:dyDescent="0.25">
      <c r="A10" s="26"/>
      <c r="B10" s="26"/>
      <c r="C10" s="27"/>
      <c r="D10" s="27"/>
      <c r="E10" s="127"/>
      <c r="F10" s="7"/>
      <c r="G10" s="7"/>
      <c r="H10" s="7"/>
      <c r="I10" s="7"/>
      <c r="J10" s="7"/>
    </row>
    <row r="11" spans="1:10" ht="60" x14ac:dyDescent="0.25">
      <c r="A11" s="26"/>
      <c r="B11" s="25"/>
      <c r="C11" s="100" t="s">
        <v>405</v>
      </c>
      <c r="D11" s="100" t="s">
        <v>426</v>
      </c>
      <c r="E11" s="127"/>
      <c r="F11" s="7"/>
      <c r="G11" s="7"/>
      <c r="H11" s="7"/>
      <c r="I11" s="7"/>
      <c r="J11" s="7"/>
    </row>
    <row r="12" spans="1:10" ht="79.5" customHeight="1" x14ac:dyDescent="0.25">
      <c r="A12" s="26"/>
      <c r="B12" s="101" t="s">
        <v>408</v>
      </c>
      <c r="C12" s="102" t="s">
        <v>409</v>
      </c>
      <c r="D12" s="136" t="s">
        <v>324</v>
      </c>
      <c r="E12" s="128">
        <v>0.2</v>
      </c>
      <c r="F12" s="7"/>
      <c r="G12" s="7"/>
      <c r="H12" s="7"/>
      <c r="I12" s="7"/>
      <c r="J12" s="7"/>
    </row>
    <row r="13" spans="1:10" ht="33" x14ac:dyDescent="0.25">
      <c r="A13" s="26"/>
      <c r="B13" s="104" t="s">
        <v>411</v>
      </c>
      <c r="C13" s="105" t="s">
        <v>412</v>
      </c>
      <c r="D13" s="136" t="s">
        <v>427</v>
      </c>
      <c r="E13" s="128">
        <v>0.4</v>
      </c>
      <c r="F13" s="7"/>
      <c r="G13" s="7"/>
      <c r="H13" s="7"/>
      <c r="I13" s="7"/>
      <c r="J13" s="7"/>
    </row>
    <row r="14" spans="1:10" ht="33" x14ac:dyDescent="0.25">
      <c r="A14" s="26"/>
      <c r="B14" s="107" t="s">
        <v>415</v>
      </c>
      <c r="C14" s="105" t="s">
        <v>416</v>
      </c>
      <c r="D14" s="136" t="s">
        <v>428</v>
      </c>
      <c r="E14" s="128">
        <v>0.6</v>
      </c>
      <c r="F14" s="7"/>
      <c r="G14" s="7"/>
      <c r="H14" s="7"/>
      <c r="I14" s="7"/>
      <c r="J14" s="7"/>
    </row>
    <row r="15" spans="1:10" ht="33" x14ac:dyDescent="0.25">
      <c r="A15" s="26"/>
      <c r="B15" s="108" t="s">
        <v>419</v>
      </c>
      <c r="C15" s="105" t="s">
        <v>420</v>
      </c>
      <c r="D15" s="136" t="s">
        <v>429</v>
      </c>
      <c r="E15" s="128">
        <v>0.8</v>
      </c>
      <c r="F15" s="7"/>
      <c r="G15" s="7"/>
      <c r="H15" s="7"/>
      <c r="I15" s="7"/>
      <c r="J15" s="7"/>
    </row>
    <row r="16" spans="1:10" ht="46.5" customHeight="1" x14ac:dyDescent="0.25">
      <c r="A16" s="26"/>
      <c r="B16" s="109" t="s">
        <v>423</v>
      </c>
      <c r="C16" s="105" t="s">
        <v>424</v>
      </c>
      <c r="D16" s="136" t="s">
        <v>430</v>
      </c>
      <c r="E16" s="128">
        <v>1</v>
      </c>
      <c r="F16" s="7"/>
      <c r="G16" s="7"/>
      <c r="H16" s="7"/>
      <c r="I16" s="7"/>
      <c r="J16" s="7"/>
    </row>
    <row r="17" spans="1:10" ht="20.25" x14ac:dyDescent="0.25">
      <c r="A17" s="26"/>
      <c r="B17" s="26"/>
      <c r="C17" s="27"/>
      <c r="D17" s="27"/>
      <c r="E17" s="127"/>
      <c r="F17" s="7"/>
      <c r="G17" s="7"/>
      <c r="H17" s="7"/>
      <c r="I17" s="7"/>
      <c r="J17" s="7"/>
    </row>
    <row r="18" spans="1:10" ht="16.5" x14ac:dyDescent="0.25">
      <c r="A18" s="26"/>
      <c r="B18" s="28"/>
      <c r="C18" s="28"/>
      <c r="D18" s="28"/>
      <c r="E18" s="127"/>
      <c r="F18" s="7"/>
      <c r="G18" s="7"/>
      <c r="H18" s="7"/>
      <c r="I18" s="7"/>
      <c r="J18" s="7"/>
    </row>
    <row r="19" spans="1:10" ht="60" x14ac:dyDescent="0.25">
      <c r="A19" s="26"/>
      <c r="B19" s="25"/>
      <c r="C19" s="100" t="s">
        <v>405</v>
      </c>
      <c r="D19" s="100" t="s">
        <v>299</v>
      </c>
      <c r="E19" s="127"/>
      <c r="F19" s="7"/>
      <c r="G19" s="7"/>
      <c r="H19" s="7"/>
      <c r="I19" s="7"/>
      <c r="J19" s="7"/>
    </row>
    <row r="20" spans="1:10" ht="57.75" customHeight="1" x14ac:dyDescent="0.25">
      <c r="A20" s="26"/>
      <c r="B20" s="101" t="s">
        <v>408</v>
      </c>
      <c r="C20" s="102" t="s">
        <v>409</v>
      </c>
      <c r="D20" s="136" t="s">
        <v>317</v>
      </c>
      <c r="E20" s="128">
        <v>0.2</v>
      </c>
      <c r="F20" s="7"/>
      <c r="G20" s="7"/>
      <c r="H20" s="7"/>
      <c r="I20" s="7"/>
      <c r="J20" s="7"/>
    </row>
    <row r="21" spans="1:10" ht="54" customHeight="1" x14ac:dyDescent="0.25">
      <c r="A21" s="26"/>
      <c r="B21" s="104" t="s">
        <v>411</v>
      </c>
      <c r="C21" s="105" t="s">
        <v>412</v>
      </c>
      <c r="D21" s="136" t="s">
        <v>431</v>
      </c>
      <c r="E21" s="128">
        <v>0.4</v>
      </c>
      <c r="F21" s="7"/>
      <c r="G21" s="7"/>
      <c r="H21" s="7"/>
      <c r="I21" s="7"/>
      <c r="J21" s="7"/>
    </row>
    <row r="22" spans="1:10" ht="64.5" customHeight="1" x14ac:dyDescent="0.25">
      <c r="A22" s="26"/>
      <c r="B22" s="107" t="s">
        <v>415</v>
      </c>
      <c r="C22" s="105" t="s">
        <v>416</v>
      </c>
      <c r="D22" s="136" t="s">
        <v>432</v>
      </c>
      <c r="E22" s="128">
        <v>0.6</v>
      </c>
      <c r="F22" s="7"/>
      <c r="G22" s="7"/>
      <c r="H22" s="7"/>
      <c r="I22" s="7"/>
      <c r="J22" s="7"/>
    </row>
    <row r="23" spans="1:10" ht="51.75" customHeight="1" x14ac:dyDescent="0.25">
      <c r="A23" s="26"/>
      <c r="B23" s="108" t="s">
        <v>419</v>
      </c>
      <c r="C23" s="105" t="s">
        <v>420</v>
      </c>
      <c r="D23" s="136" t="s">
        <v>433</v>
      </c>
      <c r="E23" s="128">
        <v>0.8</v>
      </c>
      <c r="F23" s="7"/>
      <c r="G23" s="7"/>
      <c r="H23" s="7"/>
      <c r="I23" s="7"/>
      <c r="J23" s="7"/>
    </row>
    <row r="24" spans="1:10" ht="51.75" customHeight="1" x14ac:dyDescent="0.25">
      <c r="A24" s="26"/>
      <c r="B24" s="109" t="s">
        <v>423</v>
      </c>
      <c r="C24" s="105" t="s">
        <v>424</v>
      </c>
      <c r="D24" s="136" t="s">
        <v>434</v>
      </c>
      <c r="E24" s="128">
        <v>1</v>
      </c>
      <c r="F24" s="7"/>
      <c r="G24" s="7"/>
      <c r="H24" s="7"/>
      <c r="I24" s="7"/>
      <c r="J24" s="7"/>
    </row>
    <row r="25" spans="1:10" ht="16.5" x14ac:dyDescent="0.25">
      <c r="A25" s="26"/>
      <c r="B25" s="28"/>
      <c r="C25" s="28"/>
      <c r="D25" s="28"/>
      <c r="E25" s="127"/>
      <c r="F25" s="7"/>
      <c r="G25" s="7"/>
      <c r="H25" s="7"/>
      <c r="I25" s="7"/>
      <c r="J25" s="7"/>
    </row>
    <row r="26" spans="1:10" ht="16.5" x14ac:dyDescent="0.25">
      <c r="A26" s="26"/>
      <c r="B26" s="28"/>
      <c r="C26" s="28"/>
      <c r="D26" s="28"/>
      <c r="E26" s="127"/>
      <c r="F26" s="7"/>
      <c r="G26" s="7"/>
      <c r="H26" s="7"/>
      <c r="I26" s="7"/>
      <c r="J26" s="7"/>
    </row>
    <row r="27" spans="1:10" ht="16.5" x14ac:dyDescent="0.25">
      <c r="A27" s="26"/>
      <c r="B27" s="28"/>
      <c r="C27" s="28"/>
      <c r="D27" s="28"/>
      <c r="E27" s="127"/>
      <c r="F27" s="7"/>
      <c r="G27" s="7"/>
      <c r="H27" s="7"/>
      <c r="I27" s="7"/>
      <c r="J27" s="7"/>
    </row>
    <row r="28" spans="1:10" ht="16.5" x14ac:dyDescent="0.25">
      <c r="A28" s="26"/>
      <c r="B28" s="28"/>
      <c r="C28" s="28"/>
      <c r="D28" s="28"/>
      <c r="E28" s="127"/>
      <c r="F28" s="7"/>
      <c r="G28" s="7"/>
      <c r="H28" s="7"/>
      <c r="I28" s="7"/>
      <c r="J28" s="7"/>
    </row>
    <row r="29" spans="1:10" ht="60" x14ac:dyDescent="0.25">
      <c r="A29" s="26"/>
      <c r="B29" s="25"/>
      <c r="C29" s="100" t="s">
        <v>405</v>
      </c>
      <c r="D29" s="100" t="s">
        <v>435</v>
      </c>
      <c r="E29" s="127"/>
      <c r="F29" s="7"/>
      <c r="G29" s="7"/>
      <c r="H29" s="7"/>
      <c r="I29" s="7"/>
      <c r="J29" s="7"/>
    </row>
    <row r="30" spans="1:10" ht="75.75" customHeight="1" x14ac:dyDescent="0.25">
      <c r="A30" s="26"/>
      <c r="B30" s="101" t="s">
        <v>408</v>
      </c>
      <c r="C30" s="102" t="s">
        <v>409</v>
      </c>
      <c r="D30" s="136" t="s">
        <v>304</v>
      </c>
      <c r="E30" s="128">
        <v>0.2</v>
      </c>
      <c r="F30" s="7"/>
      <c r="G30" s="7"/>
      <c r="H30" s="7"/>
      <c r="I30" s="7"/>
      <c r="J30" s="7"/>
    </row>
    <row r="31" spans="1:10" ht="65.25" customHeight="1" x14ac:dyDescent="0.25">
      <c r="A31" s="26"/>
      <c r="B31" s="104" t="s">
        <v>411</v>
      </c>
      <c r="C31" s="105" t="s">
        <v>412</v>
      </c>
      <c r="D31" s="136" t="s">
        <v>436</v>
      </c>
      <c r="E31" s="128">
        <v>0.4</v>
      </c>
      <c r="F31" s="7"/>
      <c r="G31" s="7"/>
      <c r="H31" s="7"/>
      <c r="I31" s="7"/>
      <c r="J31" s="7"/>
    </row>
    <row r="32" spans="1:10" ht="57" customHeight="1" x14ac:dyDescent="0.25">
      <c r="A32" s="26"/>
      <c r="B32" s="107" t="s">
        <v>415</v>
      </c>
      <c r="C32" s="105" t="s">
        <v>416</v>
      </c>
      <c r="D32" s="136" t="s">
        <v>437</v>
      </c>
      <c r="E32" s="128">
        <v>0.6</v>
      </c>
      <c r="F32" s="7"/>
      <c r="G32" s="7"/>
      <c r="H32" s="7"/>
      <c r="I32" s="7"/>
      <c r="J32" s="7"/>
    </row>
    <row r="33" spans="1:10" ht="66.75" customHeight="1" x14ac:dyDescent="0.25">
      <c r="A33" s="26"/>
      <c r="B33" s="108" t="s">
        <v>419</v>
      </c>
      <c r="C33" s="105" t="s">
        <v>420</v>
      </c>
      <c r="D33" s="136" t="s">
        <v>438</v>
      </c>
      <c r="E33" s="128">
        <v>0.8</v>
      </c>
      <c r="F33" s="7"/>
      <c r="G33" s="7"/>
      <c r="H33" s="7"/>
      <c r="I33" s="7"/>
      <c r="J33" s="7"/>
    </row>
    <row r="34" spans="1:10" ht="79.5" customHeight="1" x14ac:dyDescent="0.25">
      <c r="A34" s="26"/>
      <c r="B34" s="109" t="s">
        <v>423</v>
      </c>
      <c r="C34" s="105" t="s">
        <v>424</v>
      </c>
      <c r="D34" s="136" t="s">
        <v>439</v>
      </c>
      <c r="E34" s="128">
        <v>1</v>
      </c>
      <c r="F34" s="7"/>
      <c r="G34" s="7"/>
      <c r="H34" s="7"/>
      <c r="I34" s="7"/>
      <c r="J34" s="7"/>
    </row>
    <row r="35" spans="1:10" x14ac:dyDescent="0.25">
      <c r="A35" s="26"/>
      <c r="B35" s="26"/>
      <c r="C35" s="26" t="s">
        <v>440</v>
      </c>
      <c r="D35" s="26" t="s">
        <v>441</v>
      </c>
      <c r="E35" s="127"/>
      <c r="F35" s="7"/>
      <c r="G35" s="7"/>
      <c r="H35" s="7"/>
      <c r="I35" s="7"/>
      <c r="J35" s="7"/>
    </row>
    <row r="36" spans="1:10" x14ac:dyDescent="0.25">
      <c r="A36" s="26"/>
      <c r="B36" s="26"/>
      <c r="C36" s="26"/>
      <c r="D36" s="26"/>
      <c r="E36" s="127"/>
      <c r="F36" s="7"/>
      <c r="G36" s="7"/>
      <c r="H36" s="7"/>
      <c r="I36" s="7"/>
      <c r="J36" s="7"/>
    </row>
    <row r="37" spans="1:10" x14ac:dyDescent="0.25">
      <c r="A37" s="26"/>
      <c r="B37" s="26"/>
      <c r="C37" s="26"/>
      <c r="D37" s="26"/>
      <c r="E37" s="127"/>
      <c r="F37" s="7"/>
      <c r="G37" s="7"/>
      <c r="H37" s="7"/>
      <c r="I37" s="7"/>
      <c r="J37" s="7"/>
    </row>
    <row r="38" spans="1:10" ht="60" x14ac:dyDescent="0.25">
      <c r="A38" s="26"/>
      <c r="B38" s="25"/>
      <c r="C38" s="100" t="s">
        <v>405</v>
      </c>
      <c r="D38" s="100" t="s">
        <v>442</v>
      </c>
      <c r="E38" s="127"/>
      <c r="F38" s="7"/>
      <c r="G38" s="7"/>
      <c r="H38" s="7"/>
      <c r="I38" s="7"/>
      <c r="J38" s="7"/>
    </row>
    <row r="39" spans="1:10" ht="99" x14ac:dyDescent="0.25">
      <c r="A39" s="26"/>
      <c r="B39" s="101" t="s">
        <v>408</v>
      </c>
      <c r="C39" s="102" t="s">
        <v>409</v>
      </c>
      <c r="D39" s="137" t="s">
        <v>443</v>
      </c>
      <c r="E39" s="128">
        <v>0.2</v>
      </c>
      <c r="F39" s="7"/>
      <c r="G39" s="7"/>
      <c r="H39" s="7"/>
      <c r="I39" s="7"/>
      <c r="J39" s="7"/>
    </row>
    <row r="40" spans="1:10" ht="99" x14ac:dyDescent="0.25">
      <c r="A40" s="26"/>
      <c r="B40" s="104" t="s">
        <v>411</v>
      </c>
      <c r="C40" s="105" t="s">
        <v>412</v>
      </c>
      <c r="D40" s="137" t="s">
        <v>444</v>
      </c>
      <c r="E40" s="128">
        <v>0.4</v>
      </c>
      <c r="F40" s="7"/>
      <c r="G40" s="7"/>
      <c r="H40" s="7"/>
      <c r="I40" s="7"/>
      <c r="J40" s="7"/>
    </row>
    <row r="41" spans="1:10" ht="99" x14ac:dyDescent="0.25">
      <c r="A41" s="26"/>
      <c r="B41" s="107" t="s">
        <v>415</v>
      </c>
      <c r="C41" s="105" t="s">
        <v>416</v>
      </c>
      <c r="D41" s="137" t="s">
        <v>445</v>
      </c>
      <c r="E41" s="128">
        <v>0.6</v>
      </c>
      <c r="F41" s="7"/>
      <c r="G41" s="7"/>
      <c r="H41" s="7"/>
      <c r="I41" s="7"/>
      <c r="J41" s="7"/>
    </row>
    <row r="42" spans="1:10" ht="99" x14ac:dyDescent="0.25">
      <c r="A42" s="26"/>
      <c r="B42" s="108" t="s">
        <v>419</v>
      </c>
      <c r="C42" s="105" t="s">
        <v>420</v>
      </c>
      <c r="D42" s="137" t="s">
        <v>446</v>
      </c>
      <c r="E42" s="128">
        <v>0.8</v>
      </c>
      <c r="F42" s="7"/>
      <c r="G42" s="7"/>
      <c r="H42" s="7"/>
      <c r="I42" s="7"/>
      <c r="J42" s="7"/>
    </row>
    <row r="43" spans="1:10" ht="99" x14ac:dyDescent="0.25">
      <c r="A43" s="26"/>
      <c r="B43" s="109" t="s">
        <v>423</v>
      </c>
      <c r="C43" s="105" t="s">
        <v>424</v>
      </c>
      <c r="D43" s="137" t="s">
        <v>447</v>
      </c>
      <c r="E43" s="128">
        <v>1</v>
      </c>
      <c r="F43" s="7"/>
      <c r="G43" s="7"/>
      <c r="H43" s="7"/>
      <c r="I43" s="7"/>
      <c r="J43" s="7"/>
    </row>
    <row r="44" spans="1:10" x14ac:dyDescent="0.25">
      <c r="A44" s="26"/>
      <c r="B44" s="26"/>
      <c r="C44" s="26"/>
      <c r="D44" s="26"/>
      <c r="E44" s="127"/>
      <c r="F44" s="7"/>
      <c r="G44" s="7"/>
      <c r="H44" s="7"/>
      <c r="I44" s="7"/>
      <c r="J44" s="7"/>
    </row>
    <row r="45" spans="1:10" ht="56.25" customHeight="1" x14ac:dyDescent="0.25">
      <c r="A45" s="26"/>
      <c r="B45" s="26"/>
      <c r="C45" s="26"/>
      <c r="D45" s="100" t="s">
        <v>448</v>
      </c>
      <c r="E45" s="127"/>
      <c r="F45" s="7"/>
      <c r="G45" s="7"/>
      <c r="H45" s="7"/>
      <c r="I45" s="7"/>
      <c r="J45" s="7"/>
    </row>
    <row r="46" spans="1:10" ht="94.5" customHeight="1" x14ac:dyDescent="0.25">
      <c r="A46" s="26"/>
      <c r="B46" s="108" t="s">
        <v>419</v>
      </c>
      <c r="C46" s="26"/>
      <c r="D46" s="106" t="s">
        <v>449</v>
      </c>
      <c r="E46" s="128">
        <v>0.8</v>
      </c>
      <c r="F46" s="7"/>
      <c r="G46" s="7"/>
      <c r="H46" s="7"/>
      <c r="I46" s="7"/>
      <c r="J46" s="7"/>
    </row>
    <row r="47" spans="1:10" ht="105.75" customHeight="1" x14ac:dyDescent="0.25">
      <c r="A47" s="26"/>
      <c r="B47" s="109" t="s">
        <v>423</v>
      </c>
      <c r="C47" s="27"/>
      <c r="D47" s="106" t="s">
        <v>450</v>
      </c>
      <c r="E47" s="128">
        <v>1</v>
      </c>
      <c r="F47" s="7"/>
      <c r="G47" s="7"/>
      <c r="H47" s="7"/>
      <c r="I47" s="7"/>
      <c r="J47" s="7"/>
    </row>
    <row r="48" spans="1:10" x14ac:dyDescent="0.25">
      <c r="A48" s="26"/>
      <c r="B48" s="23"/>
      <c r="C48" s="23"/>
      <c r="D48" s="23"/>
      <c r="E48" s="127"/>
      <c r="F48" s="7"/>
      <c r="G48" s="7"/>
      <c r="H48" s="7"/>
      <c r="I48" s="7"/>
      <c r="J48" s="7"/>
    </row>
    <row r="49" spans="1:10" x14ac:dyDescent="0.25">
      <c r="A49" s="26"/>
      <c r="B49" s="23"/>
      <c r="C49" s="23"/>
      <c r="D49" s="23"/>
      <c r="E49" s="127"/>
      <c r="F49" s="7"/>
      <c r="G49" s="7"/>
      <c r="H49" s="7"/>
      <c r="I49" s="7"/>
      <c r="J49" s="7"/>
    </row>
    <row r="50" spans="1:10" ht="20.25" x14ac:dyDescent="0.25">
      <c r="A50" s="26"/>
      <c r="B50" s="26"/>
      <c r="C50" s="27"/>
      <c r="D50" s="27"/>
      <c r="E50" s="127"/>
      <c r="F50" s="7"/>
      <c r="G50" s="7"/>
      <c r="H50" s="7"/>
      <c r="I50" s="7"/>
      <c r="J50" s="7"/>
    </row>
    <row r="51" spans="1:10" ht="46.5" customHeight="1" x14ac:dyDescent="0.25">
      <c r="A51" s="26"/>
      <c r="B51" s="26"/>
      <c r="C51" s="26"/>
      <c r="D51" s="100" t="s">
        <v>451</v>
      </c>
      <c r="E51" s="127"/>
      <c r="F51" s="7"/>
      <c r="G51" s="7"/>
      <c r="H51" s="7"/>
      <c r="I51" s="7"/>
      <c r="J51" s="7"/>
    </row>
    <row r="52" spans="1:10" ht="90" customHeight="1" x14ac:dyDescent="0.25">
      <c r="A52" s="26"/>
      <c r="B52" s="108" t="s">
        <v>419</v>
      </c>
      <c r="C52" s="26"/>
      <c r="D52" s="106" t="s">
        <v>339</v>
      </c>
      <c r="E52" s="128">
        <v>0.8</v>
      </c>
      <c r="F52" s="7"/>
      <c r="G52" s="7"/>
      <c r="H52" s="7"/>
      <c r="I52" s="7"/>
      <c r="J52" s="7"/>
    </row>
    <row r="53" spans="1:10" ht="66" x14ac:dyDescent="0.25">
      <c r="A53" s="26"/>
      <c r="B53" s="109" t="s">
        <v>423</v>
      </c>
      <c r="C53" s="27"/>
      <c r="D53" s="106" t="s">
        <v>452</v>
      </c>
      <c r="E53" s="128">
        <v>1</v>
      </c>
      <c r="F53" s="7"/>
      <c r="G53" s="7"/>
      <c r="H53" s="7"/>
      <c r="I53" s="7"/>
      <c r="J53" s="7"/>
    </row>
    <row r="54" spans="1:10" ht="20.25" x14ac:dyDescent="0.25">
      <c r="A54" s="26"/>
      <c r="B54" s="26"/>
      <c r="C54" s="27"/>
      <c r="D54" s="27"/>
      <c r="E54" s="127"/>
      <c r="F54" s="7"/>
      <c r="G54" s="7"/>
      <c r="H54" s="7"/>
      <c r="I54" s="7"/>
      <c r="J54" s="7"/>
    </row>
    <row r="55" spans="1:10" ht="20.25" x14ac:dyDescent="0.25">
      <c r="A55" s="26"/>
      <c r="B55" s="26"/>
      <c r="C55" s="27"/>
      <c r="D55" s="27"/>
      <c r="E55" s="127"/>
      <c r="F55" s="7"/>
      <c r="G55" s="7"/>
      <c r="H55" s="7"/>
      <c r="I55" s="7"/>
      <c r="J55" s="7"/>
    </row>
    <row r="56" spans="1:10" ht="20.25" x14ac:dyDescent="0.25">
      <c r="A56" s="26"/>
      <c r="B56" s="26"/>
      <c r="C56" s="27"/>
      <c r="D56" s="27"/>
      <c r="E56" s="127"/>
      <c r="F56" s="7"/>
      <c r="G56" s="7"/>
      <c r="H56" s="7"/>
      <c r="I56" s="7"/>
      <c r="J56" s="7"/>
    </row>
    <row r="57" spans="1:10" ht="20.25" x14ac:dyDescent="0.25">
      <c r="A57" s="26"/>
      <c r="B57" s="26"/>
      <c r="C57" s="27"/>
      <c r="D57" s="27"/>
      <c r="E57" s="127"/>
      <c r="F57" s="7"/>
      <c r="G57" s="7"/>
      <c r="H57" s="7"/>
      <c r="I57" s="7"/>
      <c r="J57" s="7"/>
    </row>
    <row r="58" spans="1:10" ht="20.25" x14ac:dyDescent="0.25">
      <c r="A58" s="26"/>
      <c r="B58" s="26"/>
      <c r="C58" s="27"/>
      <c r="D58" s="27"/>
      <c r="E58" s="127"/>
      <c r="F58" s="7"/>
      <c r="G58" s="7"/>
      <c r="H58" s="7"/>
      <c r="I58" s="7"/>
      <c r="J58" s="7"/>
    </row>
    <row r="59" spans="1:10" ht="20.25" x14ac:dyDescent="0.25">
      <c r="A59" s="26"/>
      <c r="B59" s="26"/>
      <c r="C59" s="27"/>
      <c r="D59" s="27"/>
      <c r="E59" s="127"/>
      <c r="F59" s="7"/>
      <c r="G59" s="7"/>
      <c r="H59" s="7"/>
      <c r="I59" s="7"/>
      <c r="J59" s="7"/>
    </row>
    <row r="60" spans="1:10" ht="20.25" x14ac:dyDescent="0.25">
      <c r="A60" s="26"/>
      <c r="B60" s="26"/>
      <c r="C60" s="27"/>
      <c r="D60" s="27"/>
      <c r="E60" s="127"/>
      <c r="F60" s="7"/>
      <c r="G60" s="7"/>
      <c r="H60" s="7"/>
      <c r="I60" s="7"/>
      <c r="J60" s="7"/>
    </row>
    <row r="61" spans="1:10" ht="20.25" x14ac:dyDescent="0.25">
      <c r="A61" s="26"/>
      <c r="B61" s="26"/>
      <c r="C61" s="27"/>
      <c r="D61" s="27"/>
      <c r="E61" s="127"/>
      <c r="F61" s="7"/>
      <c r="G61" s="7"/>
      <c r="H61" s="7"/>
      <c r="I61" s="7"/>
      <c r="J61" s="7"/>
    </row>
    <row r="62" spans="1:10" ht="20.25" x14ac:dyDescent="0.25">
      <c r="A62" s="26"/>
      <c r="B62" s="26"/>
      <c r="C62" s="27"/>
      <c r="D62" s="27"/>
      <c r="E62" s="127"/>
      <c r="F62" s="7"/>
      <c r="G62" s="7"/>
      <c r="H62" s="7"/>
      <c r="I62" s="7"/>
      <c r="J62" s="7"/>
    </row>
    <row r="63" spans="1:10" ht="20.25" x14ac:dyDescent="0.25">
      <c r="A63" s="26"/>
      <c r="B63" s="26"/>
      <c r="C63" s="27"/>
      <c r="D63" s="27"/>
      <c r="E63" s="127"/>
      <c r="F63" s="7"/>
      <c r="G63" s="7"/>
      <c r="H63" s="7"/>
      <c r="I63" s="7"/>
      <c r="J63" s="7"/>
    </row>
    <row r="64" spans="1:10" ht="20.25" x14ac:dyDescent="0.25">
      <c r="A64" s="26"/>
      <c r="B64" s="26"/>
      <c r="C64" s="27"/>
      <c r="D64" s="27"/>
      <c r="E64" s="127"/>
      <c r="F64" s="7"/>
      <c r="G64" s="7"/>
      <c r="H64" s="7"/>
      <c r="I64" s="7"/>
      <c r="J64" s="7"/>
    </row>
    <row r="65" spans="1:10" ht="20.25" x14ac:dyDescent="0.25">
      <c r="A65" s="26"/>
      <c r="B65" s="26"/>
      <c r="C65" s="27"/>
      <c r="D65" s="27"/>
      <c r="E65" s="127"/>
      <c r="F65" s="7"/>
      <c r="G65" s="7"/>
      <c r="H65" s="7"/>
      <c r="I65" s="7"/>
      <c r="J65" s="7"/>
    </row>
    <row r="66" spans="1:10" ht="20.25" x14ac:dyDescent="0.25">
      <c r="A66" s="26"/>
      <c r="B66" s="26"/>
      <c r="C66" s="27"/>
      <c r="D66" s="27"/>
      <c r="E66" s="127"/>
      <c r="F66" s="7"/>
      <c r="G66" s="7"/>
      <c r="H66" s="7"/>
      <c r="I66" s="7"/>
      <c r="J66" s="7"/>
    </row>
    <row r="67" spans="1:10" ht="20.25" x14ac:dyDescent="0.25">
      <c r="A67" s="26"/>
      <c r="B67" s="26"/>
      <c r="C67" s="27"/>
      <c r="D67" s="27"/>
      <c r="E67" s="127"/>
      <c r="F67" s="7"/>
      <c r="G67" s="7"/>
      <c r="H67" s="7"/>
      <c r="I67" s="7"/>
      <c r="J67" s="7"/>
    </row>
    <row r="68" spans="1:10" ht="20.25" x14ac:dyDescent="0.25">
      <c r="A68" s="26"/>
      <c r="B68" s="26"/>
      <c r="C68" s="27"/>
      <c r="D68" s="27"/>
      <c r="E68" s="127"/>
      <c r="F68" s="7"/>
      <c r="G68" s="7"/>
      <c r="H68" s="7"/>
      <c r="I68" s="7"/>
      <c r="J68" s="7"/>
    </row>
    <row r="69" spans="1:10" ht="20.25" x14ac:dyDescent="0.25">
      <c r="A69" s="26"/>
      <c r="B69" s="26"/>
      <c r="C69" s="27"/>
      <c r="D69" s="27"/>
      <c r="E69" s="127"/>
      <c r="F69" s="7"/>
      <c r="G69" s="7"/>
      <c r="H69" s="7"/>
      <c r="I69" s="7"/>
      <c r="J69" s="7"/>
    </row>
    <row r="70" spans="1:10" ht="20.25" x14ac:dyDescent="0.25">
      <c r="A70" s="26"/>
      <c r="B70" s="26"/>
      <c r="C70" s="27"/>
      <c r="D70" s="27"/>
      <c r="E70" s="127"/>
      <c r="F70" s="7"/>
      <c r="G70" s="7"/>
      <c r="H70" s="7"/>
      <c r="I70" s="7"/>
      <c r="J70" s="7"/>
    </row>
    <row r="71" spans="1:10" ht="20.25" x14ac:dyDescent="0.25">
      <c r="A71" s="26"/>
      <c r="B71" s="26"/>
      <c r="C71" s="27"/>
      <c r="D71" s="27"/>
      <c r="E71" s="127"/>
      <c r="F71" s="7"/>
      <c r="G71" s="7"/>
      <c r="H71" s="7"/>
      <c r="I71" s="7"/>
      <c r="J71" s="7"/>
    </row>
    <row r="72" spans="1:10" ht="20.25" x14ac:dyDescent="0.25">
      <c r="A72" s="26"/>
      <c r="B72" s="26"/>
      <c r="C72" s="27"/>
      <c r="D72" s="27"/>
      <c r="E72" s="127"/>
      <c r="F72" s="7"/>
      <c r="G72" s="7"/>
      <c r="H72" s="7"/>
      <c r="I72" s="7"/>
      <c r="J72" s="7"/>
    </row>
    <row r="73" spans="1:10" ht="20.25" x14ac:dyDescent="0.25">
      <c r="A73" s="26"/>
      <c r="B73" s="26"/>
      <c r="C73" s="27"/>
      <c r="D73" s="27"/>
      <c r="E73" s="127"/>
      <c r="F73" s="7"/>
      <c r="G73" s="7"/>
      <c r="H73" s="7"/>
      <c r="I73" s="7"/>
      <c r="J73" s="7"/>
    </row>
    <row r="74" spans="1:10" ht="20.25" x14ac:dyDescent="0.25">
      <c r="A74" s="26"/>
      <c r="B74" s="26"/>
      <c r="C74" s="27"/>
      <c r="D74" s="27"/>
      <c r="E74" s="127"/>
      <c r="F74" s="7"/>
      <c r="G74" s="7"/>
      <c r="H74" s="7"/>
      <c r="I74" s="7"/>
      <c r="J74" s="7"/>
    </row>
    <row r="75" spans="1:10" ht="20.25" x14ac:dyDescent="0.25">
      <c r="A75" s="26"/>
      <c r="B75" s="26"/>
      <c r="C75" s="27"/>
      <c r="D75" s="27"/>
      <c r="E75" s="127"/>
      <c r="F75" s="7"/>
      <c r="G75" s="7"/>
      <c r="H75" s="7"/>
      <c r="I75" s="7"/>
      <c r="J75" s="7"/>
    </row>
    <row r="76" spans="1:10" ht="20.25" x14ac:dyDescent="0.25">
      <c r="A76" s="26"/>
      <c r="B76" s="26"/>
      <c r="C76" s="27"/>
      <c r="D76" s="27"/>
      <c r="E76" s="127"/>
      <c r="F76" s="7"/>
      <c r="G76" s="7"/>
      <c r="H76" s="7"/>
      <c r="I76" s="7"/>
      <c r="J76" s="7"/>
    </row>
    <row r="77" spans="1:10" ht="20.25" x14ac:dyDescent="0.25">
      <c r="A77" s="26"/>
      <c r="B77" s="26"/>
      <c r="C77" s="27"/>
      <c r="D77" s="27"/>
      <c r="E77" s="127"/>
      <c r="F77" s="7"/>
      <c r="G77" s="7"/>
      <c r="H77" s="7"/>
      <c r="I77" s="7"/>
      <c r="J77" s="7"/>
    </row>
    <row r="78" spans="1:10" ht="20.25" x14ac:dyDescent="0.25">
      <c r="A78" s="26"/>
      <c r="B78" s="26"/>
      <c r="C78" s="27"/>
      <c r="D78" s="27"/>
      <c r="E78" s="127"/>
      <c r="F78" s="7"/>
      <c r="G78" s="7"/>
      <c r="H78" s="7"/>
      <c r="I78" s="7"/>
      <c r="J78" s="7"/>
    </row>
    <row r="79" spans="1:10" ht="20.25" x14ac:dyDescent="0.25">
      <c r="A79" s="26"/>
      <c r="B79" s="26"/>
      <c r="C79" s="27"/>
      <c r="D79" s="27"/>
      <c r="E79" s="127"/>
      <c r="F79" s="7"/>
      <c r="G79" s="7"/>
      <c r="H79" s="7"/>
      <c r="I79" s="7"/>
      <c r="J79" s="7"/>
    </row>
    <row r="80" spans="1:10" s="7" customFormat="1" ht="20.25" x14ac:dyDescent="0.25">
      <c r="A80" s="26"/>
      <c r="B80" s="26"/>
      <c r="C80" s="27"/>
      <c r="D80" s="27"/>
      <c r="E80" s="127"/>
    </row>
    <row r="81" spans="1:5" s="7" customFormat="1" ht="20.25" x14ac:dyDescent="0.25">
      <c r="A81" s="26"/>
      <c r="B81" s="26"/>
      <c r="C81" s="27"/>
      <c r="D81" s="27"/>
      <c r="E81" s="127"/>
    </row>
    <row r="82" spans="1:5" s="7" customFormat="1" ht="20.25" x14ac:dyDescent="0.25">
      <c r="A82" s="26"/>
      <c r="B82" s="26"/>
      <c r="C82" s="27"/>
      <c r="D82" s="27"/>
      <c r="E82" s="127"/>
    </row>
    <row r="83" spans="1:5" s="7" customFormat="1" ht="20.25" x14ac:dyDescent="0.25">
      <c r="A83" s="26"/>
      <c r="B83" s="26"/>
      <c r="C83" s="27"/>
      <c r="D83" s="27"/>
      <c r="E83" s="127"/>
    </row>
    <row r="84" spans="1:5" s="7" customFormat="1" ht="20.25" x14ac:dyDescent="0.25">
      <c r="A84" s="26"/>
      <c r="B84" s="26"/>
      <c r="C84" s="27"/>
      <c r="D84" s="27"/>
      <c r="E84" s="127"/>
    </row>
    <row r="85" spans="1:5" s="7" customFormat="1" ht="20.25" x14ac:dyDescent="0.25">
      <c r="A85" s="26"/>
      <c r="B85" s="26"/>
      <c r="C85" s="27"/>
      <c r="D85" s="27"/>
      <c r="E85" s="127"/>
    </row>
    <row r="86" spans="1:5" s="7" customFormat="1" ht="20.25" x14ac:dyDescent="0.25">
      <c r="A86" s="26"/>
      <c r="B86" s="26"/>
      <c r="C86" s="27"/>
      <c r="D86" s="27"/>
      <c r="E86" s="127"/>
    </row>
    <row r="87" spans="1:5" s="7" customFormat="1" ht="20.25" x14ac:dyDescent="0.25">
      <c r="A87" s="26"/>
      <c r="B87" s="26"/>
      <c r="C87" s="27"/>
      <c r="D87" s="27"/>
      <c r="E87" s="127"/>
    </row>
    <row r="88" spans="1:5" s="7" customFormat="1" ht="20.25" x14ac:dyDescent="0.25">
      <c r="A88" s="26"/>
      <c r="B88" s="26"/>
      <c r="C88" s="27"/>
      <c r="D88" s="27"/>
      <c r="E88" s="127"/>
    </row>
    <row r="89" spans="1:5" s="7" customFormat="1" ht="20.25" x14ac:dyDescent="0.25">
      <c r="A89" s="26"/>
      <c r="B89" s="26"/>
      <c r="C89" s="27"/>
      <c r="D89" s="27"/>
      <c r="E89" s="127"/>
    </row>
    <row r="90" spans="1:5" s="7" customFormat="1" ht="20.25" x14ac:dyDescent="0.25">
      <c r="A90" s="26"/>
      <c r="B90" s="26"/>
      <c r="C90" s="27"/>
      <c r="D90" s="27"/>
      <c r="E90" s="127"/>
    </row>
    <row r="91" spans="1:5" s="7" customFormat="1" ht="20.25" x14ac:dyDescent="0.25">
      <c r="A91" s="26"/>
      <c r="B91" s="26"/>
      <c r="C91" s="27"/>
      <c r="D91" s="27"/>
      <c r="E91" s="127"/>
    </row>
    <row r="92" spans="1:5" s="7" customFormat="1" ht="20.25" x14ac:dyDescent="0.25">
      <c r="A92" s="26"/>
      <c r="B92" s="26"/>
      <c r="C92" s="27"/>
      <c r="D92" s="27"/>
      <c r="E92" s="127"/>
    </row>
    <row r="93" spans="1:5" s="7" customFormat="1" ht="20.25" x14ac:dyDescent="0.25">
      <c r="A93" s="26"/>
      <c r="B93" s="26"/>
      <c r="C93" s="27"/>
      <c r="D93" s="27"/>
      <c r="E93" s="127"/>
    </row>
    <row r="94" spans="1:5" s="7" customFormat="1" ht="20.25" x14ac:dyDescent="0.25">
      <c r="A94" s="26"/>
      <c r="B94" s="26"/>
      <c r="C94" s="27"/>
      <c r="D94" s="27"/>
      <c r="E94" s="127"/>
    </row>
    <row r="95" spans="1:5" s="7" customFormat="1" ht="20.25" x14ac:dyDescent="0.25">
      <c r="A95" s="26"/>
      <c r="B95" s="26"/>
      <c r="C95" s="27"/>
      <c r="D95" s="27"/>
      <c r="E95" s="127"/>
    </row>
    <row r="96" spans="1:5" s="7" customFormat="1" ht="20.25" x14ac:dyDescent="0.25">
      <c r="A96" s="26"/>
      <c r="B96" s="26"/>
      <c r="C96" s="27"/>
      <c r="D96" s="27"/>
      <c r="E96" s="127"/>
    </row>
    <row r="97" spans="1:5" s="7" customFormat="1" ht="20.25" x14ac:dyDescent="0.25">
      <c r="A97" s="26"/>
      <c r="B97" s="26"/>
      <c r="C97" s="27"/>
      <c r="D97" s="27"/>
      <c r="E97" s="127"/>
    </row>
    <row r="98" spans="1:5" s="7" customFormat="1" ht="20.25" x14ac:dyDescent="0.25">
      <c r="A98" s="26"/>
      <c r="B98" s="26"/>
      <c r="C98" s="27"/>
      <c r="D98" s="27"/>
      <c r="E98" s="127"/>
    </row>
    <row r="99" spans="1:5" s="7" customFormat="1" ht="20.25" x14ac:dyDescent="0.25">
      <c r="A99" s="26"/>
      <c r="B99" s="26"/>
      <c r="C99" s="27"/>
      <c r="D99" s="27"/>
      <c r="E99" s="127"/>
    </row>
    <row r="100" spans="1:5" s="7" customFormat="1" ht="20.25" x14ac:dyDescent="0.25">
      <c r="A100" s="26"/>
      <c r="B100" s="26"/>
      <c r="C100" s="27"/>
      <c r="D100" s="27"/>
      <c r="E100" s="127"/>
    </row>
    <row r="101" spans="1:5" s="7" customFormat="1" ht="20.25" x14ac:dyDescent="0.25">
      <c r="A101" s="26"/>
      <c r="B101" s="26"/>
      <c r="C101" s="27"/>
      <c r="D101" s="27"/>
      <c r="E101" s="127"/>
    </row>
    <row r="102" spans="1:5" s="7" customFormat="1" ht="20.25" x14ac:dyDescent="0.25">
      <c r="A102" s="26"/>
      <c r="B102" s="26"/>
      <c r="C102" s="27"/>
      <c r="D102" s="27"/>
      <c r="E102" s="127"/>
    </row>
    <row r="103" spans="1:5" s="7" customFormat="1" ht="20.25" x14ac:dyDescent="0.25">
      <c r="A103" s="26"/>
      <c r="B103" s="26"/>
      <c r="C103" s="27"/>
      <c r="D103" s="27"/>
      <c r="E103" s="127"/>
    </row>
    <row r="104" spans="1:5" s="7" customFormat="1" ht="20.25" x14ac:dyDescent="0.25">
      <c r="A104" s="26"/>
      <c r="B104" s="26"/>
      <c r="C104" s="27"/>
      <c r="D104" s="27"/>
      <c r="E104" s="127"/>
    </row>
    <row r="105" spans="1:5" s="7" customFormat="1" ht="20.25" x14ac:dyDescent="0.25">
      <c r="A105" s="26"/>
      <c r="B105" s="26"/>
      <c r="C105" s="27"/>
      <c r="D105" s="27"/>
      <c r="E105" s="127"/>
    </row>
    <row r="106" spans="1:5" s="7" customFormat="1" ht="20.25" x14ac:dyDescent="0.25">
      <c r="A106" s="26"/>
      <c r="B106" s="26"/>
      <c r="C106" s="27"/>
      <c r="D106" s="27"/>
      <c r="E106" s="127"/>
    </row>
    <row r="107" spans="1:5" s="7" customFormat="1" ht="20.25" x14ac:dyDescent="0.25">
      <c r="A107" s="26"/>
      <c r="B107" s="26"/>
      <c r="C107" s="27"/>
      <c r="D107" s="27"/>
      <c r="E107" s="127"/>
    </row>
    <row r="108" spans="1:5" s="7" customFormat="1" ht="20.25" x14ac:dyDescent="0.25">
      <c r="A108" s="26"/>
      <c r="B108" s="26"/>
      <c r="C108" s="27"/>
      <c r="D108" s="27"/>
      <c r="E108" s="127"/>
    </row>
    <row r="109" spans="1:5" s="7" customFormat="1" ht="20.25" x14ac:dyDescent="0.25">
      <c r="A109" s="26"/>
      <c r="B109" s="26"/>
      <c r="C109" s="27"/>
      <c r="D109" s="27"/>
      <c r="E109" s="127"/>
    </row>
    <row r="110" spans="1:5" s="7" customFormat="1" ht="20.25" x14ac:dyDescent="0.25">
      <c r="A110" s="26"/>
      <c r="B110" s="26"/>
      <c r="C110" s="27"/>
      <c r="D110" s="27"/>
      <c r="E110" s="127"/>
    </row>
    <row r="111" spans="1:5" s="7" customFormat="1" ht="20.25" x14ac:dyDescent="0.25">
      <c r="A111" s="26"/>
      <c r="B111" s="26"/>
      <c r="C111" s="27"/>
      <c r="D111" s="27"/>
      <c r="E111" s="127"/>
    </row>
    <row r="112" spans="1:5" s="7" customFormat="1" ht="20.25" x14ac:dyDescent="0.25">
      <c r="A112" s="26"/>
      <c r="B112" s="26"/>
      <c r="C112" s="27"/>
      <c r="D112" s="27"/>
      <c r="E112" s="127"/>
    </row>
    <row r="113" spans="1:5" s="7" customFormat="1" ht="20.25" x14ac:dyDescent="0.25">
      <c r="A113" s="26"/>
      <c r="B113" s="26"/>
      <c r="C113" s="27"/>
      <c r="D113" s="27"/>
      <c r="E113" s="127"/>
    </row>
    <row r="114" spans="1:5" s="7" customFormat="1" ht="20.25" x14ac:dyDescent="0.25">
      <c r="A114" s="26"/>
      <c r="B114" s="26"/>
      <c r="C114" s="27"/>
      <c r="D114" s="27"/>
      <c r="E114" s="127"/>
    </row>
    <row r="115" spans="1:5" s="7" customFormat="1" ht="20.25" x14ac:dyDescent="0.25">
      <c r="A115" s="26"/>
      <c r="B115" s="26"/>
      <c r="C115" s="27"/>
      <c r="D115" s="27"/>
      <c r="E115" s="127"/>
    </row>
    <row r="116" spans="1:5" s="7" customFormat="1" ht="20.25" x14ac:dyDescent="0.25">
      <c r="A116" s="26"/>
      <c r="B116" s="26"/>
      <c r="C116" s="27"/>
      <c r="D116" s="27"/>
      <c r="E116" s="127"/>
    </row>
    <row r="117" spans="1:5" s="7" customFormat="1" ht="20.25" x14ac:dyDescent="0.25">
      <c r="A117" s="26"/>
      <c r="B117" s="26"/>
      <c r="C117" s="27"/>
      <c r="D117" s="27"/>
      <c r="E117" s="127"/>
    </row>
    <row r="118" spans="1:5" s="7" customFormat="1" ht="20.25" x14ac:dyDescent="0.25">
      <c r="A118" s="26"/>
      <c r="B118" s="26"/>
      <c r="C118" s="27"/>
      <c r="D118" s="27"/>
      <c r="E118" s="127"/>
    </row>
    <row r="119" spans="1:5" s="7" customFormat="1" ht="20.25" x14ac:dyDescent="0.25">
      <c r="A119" s="26"/>
      <c r="B119" s="26"/>
      <c r="C119" s="27"/>
      <c r="D119" s="27"/>
      <c r="E119" s="127"/>
    </row>
    <row r="120" spans="1:5" s="7" customFormat="1" ht="20.25" x14ac:dyDescent="0.25">
      <c r="A120" s="26"/>
      <c r="B120" s="26"/>
      <c r="C120" s="27"/>
      <c r="D120" s="27"/>
      <c r="E120" s="127"/>
    </row>
    <row r="121" spans="1:5" s="7" customFormat="1" ht="20.25" x14ac:dyDescent="0.25">
      <c r="A121" s="26"/>
      <c r="B121" s="26"/>
      <c r="C121" s="27"/>
      <c r="D121" s="27"/>
      <c r="E121" s="127"/>
    </row>
    <row r="122" spans="1:5" s="7" customFormat="1" ht="20.25" x14ac:dyDescent="0.25">
      <c r="A122" s="26"/>
      <c r="B122" s="26"/>
      <c r="C122" s="27"/>
      <c r="D122" s="27"/>
      <c r="E122" s="127"/>
    </row>
    <row r="123" spans="1:5" s="7" customFormat="1" ht="20.25" x14ac:dyDescent="0.25">
      <c r="A123" s="26"/>
      <c r="B123" s="26"/>
      <c r="C123" s="27"/>
      <c r="D123" s="27"/>
      <c r="E123" s="127"/>
    </row>
    <row r="124" spans="1:5" s="7" customFormat="1" ht="20.25" x14ac:dyDescent="0.25">
      <c r="A124" s="26"/>
      <c r="B124" s="26"/>
      <c r="C124" s="27"/>
      <c r="D124" s="27"/>
      <c r="E124" s="127"/>
    </row>
    <row r="125" spans="1:5" s="7" customFormat="1" ht="20.25" x14ac:dyDescent="0.25">
      <c r="A125" s="26"/>
      <c r="B125" s="26"/>
      <c r="C125" s="27"/>
      <c r="D125" s="27"/>
      <c r="E125" s="127"/>
    </row>
    <row r="126" spans="1:5" s="7" customFormat="1" ht="20.25" x14ac:dyDescent="0.25">
      <c r="A126" s="26"/>
      <c r="B126" s="26"/>
      <c r="C126" s="27"/>
      <c r="D126" s="27"/>
      <c r="E126" s="127"/>
    </row>
    <row r="127" spans="1:5" s="7" customFormat="1" ht="20.25" x14ac:dyDescent="0.25">
      <c r="A127" s="26"/>
      <c r="B127" s="26"/>
      <c r="C127" s="27"/>
      <c r="D127" s="27"/>
      <c r="E127" s="127"/>
    </row>
    <row r="128" spans="1:5" s="7" customFormat="1" ht="20.25" x14ac:dyDescent="0.25">
      <c r="A128" s="26"/>
      <c r="B128" s="26"/>
      <c r="C128" s="27"/>
      <c r="D128" s="27"/>
      <c r="E128" s="127"/>
    </row>
    <row r="129" spans="1:5" s="7" customFormat="1" ht="20.25" x14ac:dyDescent="0.25">
      <c r="A129" s="26"/>
      <c r="B129" s="26"/>
      <c r="C129" s="27"/>
      <c r="D129" s="27"/>
      <c r="E129" s="127"/>
    </row>
    <row r="130" spans="1:5" s="7" customFormat="1" ht="20.25" x14ac:dyDescent="0.25">
      <c r="A130" s="26"/>
      <c r="B130" s="26"/>
      <c r="C130" s="27"/>
      <c r="D130" s="27"/>
      <c r="E130" s="127"/>
    </row>
    <row r="131" spans="1:5" s="7" customFormat="1" ht="20.25" x14ac:dyDescent="0.25">
      <c r="A131" s="26"/>
      <c r="B131" s="26"/>
      <c r="C131" s="27"/>
      <c r="D131" s="27"/>
      <c r="E131" s="127"/>
    </row>
    <row r="132" spans="1:5" s="7" customFormat="1" ht="20.25" x14ac:dyDescent="0.25">
      <c r="A132" s="26"/>
      <c r="B132" s="26"/>
      <c r="C132" s="27"/>
      <c r="D132" s="27"/>
      <c r="E132" s="127"/>
    </row>
    <row r="133" spans="1:5" s="7" customFormat="1" ht="20.25" x14ac:dyDescent="0.25">
      <c r="A133" s="26"/>
      <c r="B133" s="26"/>
      <c r="C133" s="27"/>
      <c r="D133" s="27"/>
      <c r="E133" s="127"/>
    </row>
    <row r="134" spans="1:5" s="7" customFormat="1" ht="20.25" x14ac:dyDescent="0.25">
      <c r="A134" s="26"/>
      <c r="B134" s="26"/>
      <c r="C134" s="27"/>
      <c r="D134" s="27"/>
      <c r="E134" s="127"/>
    </row>
    <row r="135" spans="1:5" s="7" customFormat="1" ht="20.25" x14ac:dyDescent="0.25">
      <c r="A135" s="26"/>
      <c r="B135" s="26"/>
      <c r="C135" s="27"/>
      <c r="D135" s="27"/>
      <c r="E135" s="127"/>
    </row>
    <row r="136" spans="1:5" s="7" customFormat="1" ht="20.25" x14ac:dyDescent="0.25">
      <c r="A136" s="26"/>
      <c r="B136" s="26"/>
      <c r="C136" s="27"/>
      <c r="D136" s="27"/>
      <c r="E136" s="127"/>
    </row>
    <row r="137" spans="1:5" s="7" customFormat="1" ht="20.25" x14ac:dyDescent="0.25">
      <c r="A137" s="26"/>
      <c r="B137" s="26"/>
      <c r="C137" s="27"/>
      <c r="D137" s="27"/>
      <c r="E137" s="127"/>
    </row>
    <row r="138" spans="1:5" s="7" customFormat="1" ht="20.25" x14ac:dyDescent="0.25">
      <c r="A138" s="26"/>
      <c r="B138" s="26"/>
      <c r="C138" s="27"/>
      <c r="D138" s="27"/>
      <c r="E138" s="127"/>
    </row>
    <row r="139" spans="1:5" s="7" customFormat="1" ht="20.25" x14ac:dyDescent="0.25">
      <c r="A139" s="26"/>
      <c r="B139" s="26"/>
      <c r="C139" s="27"/>
      <c r="D139" s="27"/>
      <c r="E139" s="127"/>
    </row>
    <row r="140" spans="1:5" s="7" customFormat="1" ht="20.25" x14ac:dyDescent="0.25">
      <c r="A140" s="26"/>
      <c r="B140" s="26"/>
      <c r="C140" s="27"/>
      <c r="D140" s="27"/>
      <c r="E140" s="127"/>
    </row>
    <row r="141" spans="1:5" s="7" customFormat="1" ht="20.25" x14ac:dyDescent="0.25">
      <c r="A141" s="26"/>
      <c r="B141" s="26"/>
      <c r="C141" s="27"/>
      <c r="D141" s="27"/>
      <c r="E141" s="127"/>
    </row>
    <row r="142" spans="1:5" s="7" customFormat="1" ht="20.25" x14ac:dyDescent="0.25">
      <c r="A142" s="26"/>
      <c r="B142" s="26"/>
      <c r="C142" s="27"/>
      <c r="D142" s="27"/>
      <c r="E142" s="127"/>
    </row>
    <row r="143" spans="1:5" s="7" customFormat="1" ht="20.25" x14ac:dyDescent="0.25">
      <c r="A143" s="26"/>
      <c r="B143" s="26"/>
      <c r="C143" s="27"/>
      <c r="D143" s="27"/>
      <c r="E143" s="127"/>
    </row>
    <row r="144" spans="1:5" s="7" customFormat="1" ht="20.25" x14ac:dyDescent="0.25">
      <c r="A144" s="26"/>
      <c r="B144" s="26"/>
      <c r="C144" s="27"/>
      <c r="D144" s="27"/>
      <c r="E144" s="127"/>
    </row>
    <row r="145" spans="1:5" s="7" customFormat="1" ht="20.25" x14ac:dyDescent="0.25">
      <c r="A145" s="26"/>
      <c r="B145" s="26"/>
      <c r="C145" s="27"/>
      <c r="D145" s="27"/>
      <c r="E145" s="127"/>
    </row>
    <row r="146" spans="1:5" s="7" customFormat="1" ht="20.25" x14ac:dyDescent="0.25">
      <c r="A146" s="26"/>
      <c r="B146" s="26"/>
      <c r="C146" s="27"/>
      <c r="D146" s="27"/>
      <c r="E146" s="127"/>
    </row>
    <row r="147" spans="1:5" s="7" customFormat="1" ht="20.25" x14ac:dyDescent="0.25">
      <c r="A147" s="26"/>
      <c r="B147" s="26"/>
      <c r="C147" s="27"/>
      <c r="D147" s="27"/>
      <c r="E147" s="127"/>
    </row>
    <row r="148" spans="1:5" s="7" customFormat="1" ht="20.25" x14ac:dyDescent="0.25">
      <c r="A148" s="26"/>
      <c r="B148" s="26"/>
      <c r="C148" s="27"/>
      <c r="D148" s="27"/>
      <c r="E148" s="127"/>
    </row>
    <row r="149" spans="1:5" s="7" customFormat="1" ht="20.25" x14ac:dyDescent="0.25">
      <c r="A149" s="26"/>
      <c r="B149" s="26"/>
      <c r="C149" s="27"/>
      <c r="D149" s="27"/>
      <c r="E149" s="127"/>
    </row>
    <row r="150" spans="1:5" s="7" customFormat="1" ht="20.25" x14ac:dyDescent="0.25">
      <c r="A150" s="26"/>
      <c r="B150" s="26"/>
      <c r="C150" s="27"/>
      <c r="D150" s="27"/>
      <c r="E150" s="127"/>
    </row>
    <row r="151" spans="1:5" s="7" customFormat="1" ht="20.25" x14ac:dyDescent="0.25">
      <c r="A151" s="26"/>
      <c r="B151" s="26"/>
      <c r="C151" s="27"/>
      <c r="D151" s="27"/>
      <c r="E151" s="127"/>
    </row>
    <row r="152" spans="1:5" s="7" customFormat="1" ht="20.25" x14ac:dyDescent="0.25">
      <c r="A152" s="26"/>
      <c r="B152" s="26"/>
      <c r="C152" s="27"/>
      <c r="D152" s="27"/>
      <c r="E152" s="127"/>
    </row>
    <row r="153" spans="1:5" s="7" customFormat="1" ht="20.25" x14ac:dyDescent="0.25">
      <c r="A153" s="26"/>
      <c r="B153" s="26"/>
      <c r="C153" s="27"/>
      <c r="D153" s="27"/>
      <c r="E153" s="127"/>
    </row>
    <row r="154" spans="1:5" s="7" customFormat="1" ht="20.25" x14ac:dyDescent="0.25">
      <c r="A154" s="26"/>
      <c r="B154" s="26"/>
      <c r="C154" s="27"/>
      <c r="D154" s="27"/>
      <c r="E154" s="127"/>
    </row>
    <row r="155" spans="1:5" s="7" customFormat="1" ht="20.25" x14ac:dyDescent="0.25">
      <c r="A155" s="26"/>
      <c r="B155" s="26"/>
      <c r="C155" s="27"/>
      <c r="D155" s="27"/>
      <c r="E155" s="127"/>
    </row>
    <row r="156" spans="1:5" s="7" customFormat="1" ht="20.25" x14ac:dyDescent="0.25">
      <c r="A156" s="26"/>
      <c r="B156" s="26"/>
      <c r="C156" s="27"/>
      <c r="D156" s="27"/>
      <c r="E156" s="127"/>
    </row>
    <row r="157" spans="1:5" s="7" customFormat="1" ht="20.25" x14ac:dyDescent="0.25">
      <c r="A157" s="26"/>
      <c r="B157" s="26"/>
      <c r="C157" s="27"/>
      <c r="D157" s="27"/>
      <c r="E157" s="127"/>
    </row>
    <row r="158" spans="1:5" s="7" customFormat="1" ht="20.25" x14ac:dyDescent="0.25">
      <c r="A158" s="26"/>
      <c r="B158" s="26"/>
      <c r="C158" s="27"/>
      <c r="D158" s="27"/>
      <c r="E158" s="127"/>
    </row>
    <row r="159" spans="1:5" s="7" customFormat="1" ht="20.25" x14ac:dyDescent="0.25">
      <c r="A159" s="26"/>
      <c r="B159" s="26"/>
      <c r="C159" s="27"/>
      <c r="D159" s="27"/>
      <c r="E159" s="127"/>
    </row>
    <row r="160" spans="1:5" s="7" customFormat="1" ht="20.25" x14ac:dyDescent="0.25">
      <c r="A160" s="26"/>
      <c r="B160" s="26"/>
      <c r="C160" s="27"/>
      <c r="D160" s="27"/>
      <c r="E160" s="127"/>
    </row>
    <row r="161" spans="1:5" s="7" customFormat="1" ht="20.25" x14ac:dyDescent="0.25">
      <c r="A161" s="26"/>
      <c r="B161" s="26"/>
      <c r="C161" s="27"/>
      <c r="D161" s="27"/>
      <c r="E161" s="127"/>
    </row>
    <row r="162" spans="1:5" s="7" customFormat="1" ht="20.25" x14ac:dyDescent="0.25">
      <c r="A162" s="26"/>
      <c r="B162" s="26"/>
      <c r="C162" s="27"/>
      <c r="D162" s="27"/>
      <c r="E162" s="127"/>
    </row>
    <row r="163" spans="1:5" s="7" customFormat="1" ht="20.25" x14ac:dyDescent="0.25">
      <c r="A163" s="26"/>
      <c r="B163" s="26"/>
      <c r="C163" s="27"/>
      <c r="D163" s="27"/>
      <c r="E163" s="127"/>
    </row>
    <row r="164" spans="1:5" s="7" customFormat="1" ht="20.25" x14ac:dyDescent="0.25">
      <c r="A164" s="26"/>
      <c r="B164" s="26"/>
      <c r="C164" s="27"/>
      <c r="D164" s="27"/>
      <c r="E164" s="127"/>
    </row>
    <row r="165" spans="1:5" s="7" customFormat="1" ht="20.25" x14ac:dyDescent="0.25">
      <c r="A165" s="26"/>
      <c r="B165" s="26"/>
      <c r="C165" s="27"/>
      <c r="D165" s="27"/>
      <c r="E165" s="127"/>
    </row>
    <row r="166" spans="1:5" s="7" customFormat="1" ht="20.25" x14ac:dyDescent="0.25">
      <c r="A166" s="26"/>
      <c r="B166" s="26"/>
      <c r="C166" s="27"/>
      <c r="D166" s="27"/>
      <c r="E166" s="127"/>
    </row>
    <row r="167" spans="1:5" s="7" customFormat="1" ht="20.25" x14ac:dyDescent="0.25">
      <c r="A167" s="26"/>
      <c r="B167" s="26"/>
      <c r="C167" s="27"/>
      <c r="D167" s="27"/>
      <c r="E167" s="127"/>
    </row>
    <row r="168" spans="1:5" s="7" customFormat="1" ht="20.25" x14ac:dyDescent="0.25">
      <c r="A168" s="26"/>
      <c r="B168" s="26"/>
      <c r="C168" s="27"/>
      <c r="D168" s="27"/>
      <c r="E168" s="127"/>
    </row>
    <row r="169" spans="1:5" s="7" customFormat="1" ht="20.25" x14ac:dyDescent="0.25">
      <c r="A169" s="26"/>
      <c r="B169" s="26"/>
      <c r="C169" s="27"/>
      <c r="D169" s="27"/>
      <c r="E169" s="127"/>
    </row>
    <row r="170" spans="1:5" s="7" customFormat="1" ht="20.25" x14ac:dyDescent="0.25">
      <c r="A170" s="26"/>
      <c r="B170" s="26"/>
      <c r="C170" s="27"/>
      <c r="D170" s="27"/>
      <c r="E170" s="127"/>
    </row>
    <row r="171" spans="1:5" s="7" customFormat="1" ht="20.25" x14ac:dyDescent="0.25">
      <c r="A171" s="26"/>
      <c r="B171" s="26"/>
      <c r="C171" s="27"/>
      <c r="D171" s="27"/>
      <c r="E171" s="127"/>
    </row>
    <row r="172" spans="1:5" s="7" customFormat="1" ht="20.25" x14ac:dyDescent="0.25">
      <c r="A172" s="26"/>
      <c r="B172" s="26"/>
      <c r="C172" s="27"/>
      <c r="D172" s="27"/>
      <c r="E172" s="127"/>
    </row>
    <row r="173" spans="1:5" s="7" customFormat="1" ht="20.25" x14ac:dyDescent="0.25">
      <c r="A173" s="26"/>
      <c r="B173" s="26"/>
      <c r="C173" s="27"/>
      <c r="D173" s="27"/>
      <c r="E173" s="127"/>
    </row>
    <row r="174" spans="1:5" s="7" customFormat="1" ht="20.25" x14ac:dyDescent="0.25">
      <c r="A174" s="26"/>
      <c r="B174" s="26"/>
      <c r="C174" s="27"/>
      <c r="D174" s="27"/>
      <c r="E174" s="127"/>
    </row>
    <row r="175" spans="1:5" s="7" customFormat="1" ht="20.25" x14ac:dyDescent="0.25">
      <c r="A175" s="26"/>
      <c r="B175" s="26"/>
      <c r="C175" s="27"/>
      <c r="D175" s="27"/>
      <c r="E175" s="127"/>
    </row>
    <row r="176" spans="1:5" s="7" customFormat="1" ht="20.25" x14ac:dyDescent="0.25">
      <c r="A176" s="26"/>
      <c r="B176" s="26"/>
      <c r="C176" s="27"/>
      <c r="D176" s="27"/>
      <c r="E176" s="127"/>
    </row>
    <row r="177" spans="1:5" s="7" customFormat="1" ht="20.25" x14ac:dyDescent="0.25">
      <c r="A177" s="26"/>
      <c r="B177" s="26"/>
      <c r="C177" s="27"/>
      <c r="D177" s="27"/>
      <c r="E177" s="127"/>
    </row>
    <row r="178" spans="1:5" s="7" customFormat="1" ht="20.25" x14ac:dyDescent="0.25">
      <c r="A178" s="26"/>
      <c r="B178" s="26"/>
      <c r="C178" s="27"/>
      <c r="D178" s="27"/>
      <c r="E178" s="127"/>
    </row>
    <row r="179" spans="1:5" s="7" customFormat="1" ht="20.25" x14ac:dyDescent="0.25">
      <c r="A179" s="26"/>
      <c r="B179" s="26"/>
      <c r="C179" s="27"/>
      <c r="D179" s="27"/>
      <c r="E179" s="127"/>
    </row>
    <row r="180" spans="1:5" s="7" customFormat="1" ht="20.25" x14ac:dyDescent="0.25">
      <c r="A180" s="26"/>
      <c r="B180" s="26"/>
      <c r="C180" s="27"/>
      <c r="D180" s="27"/>
      <c r="E180" s="127"/>
    </row>
    <row r="181" spans="1:5" s="7" customFormat="1" ht="20.25" x14ac:dyDescent="0.25">
      <c r="A181" s="26"/>
      <c r="B181" s="26"/>
      <c r="C181" s="27"/>
      <c r="D181" s="27"/>
      <c r="E181" s="127"/>
    </row>
    <row r="182" spans="1:5" s="7" customFormat="1" ht="20.25" x14ac:dyDescent="0.25">
      <c r="A182" s="26"/>
      <c r="B182" s="26"/>
      <c r="C182" s="27"/>
      <c r="D182" s="27"/>
      <c r="E182" s="127"/>
    </row>
    <row r="183" spans="1:5" s="7" customFormat="1" ht="20.25" x14ac:dyDescent="0.25">
      <c r="A183" s="26"/>
      <c r="B183" s="26"/>
      <c r="C183" s="27"/>
      <c r="D183" s="27"/>
      <c r="E183" s="127"/>
    </row>
    <row r="184" spans="1:5" s="7" customFormat="1" ht="20.25" x14ac:dyDescent="0.25">
      <c r="A184" s="26"/>
      <c r="B184" s="26"/>
      <c r="C184" s="27"/>
      <c r="D184" s="27"/>
      <c r="E184" s="127"/>
    </row>
    <row r="185" spans="1:5" s="7" customFormat="1" ht="20.25" x14ac:dyDescent="0.25">
      <c r="A185" s="26"/>
      <c r="B185" s="26"/>
      <c r="C185" s="27"/>
      <c r="D185" s="27"/>
      <c r="E185" s="127"/>
    </row>
    <row r="186" spans="1:5" s="7" customFormat="1" ht="20.25" x14ac:dyDescent="0.25">
      <c r="A186" s="26"/>
      <c r="B186" s="26"/>
      <c r="C186" s="27"/>
      <c r="D186" s="27"/>
      <c r="E186" s="127"/>
    </row>
    <row r="187" spans="1:5" s="7" customFormat="1" ht="20.25" x14ac:dyDescent="0.25">
      <c r="A187" s="26"/>
      <c r="B187" s="26"/>
      <c r="C187" s="27"/>
      <c r="D187" s="27"/>
      <c r="E187" s="127"/>
    </row>
    <row r="188" spans="1:5" s="7" customFormat="1" ht="20.25" x14ac:dyDescent="0.25">
      <c r="A188" s="26"/>
      <c r="B188" s="26"/>
      <c r="C188" s="27"/>
      <c r="D188" s="27"/>
      <c r="E188" s="127"/>
    </row>
    <row r="189" spans="1:5" s="7" customFormat="1" ht="20.25" x14ac:dyDescent="0.25">
      <c r="A189" s="26"/>
      <c r="B189" s="26"/>
      <c r="C189" s="27"/>
      <c r="D189" s="27"/>
      <c r="E189" s="127"/>
    </row>
    <row r="190" spans="1:5" s="7" customFormat="1" ht="20.25" x14ac:dyDescent="0.25">
      <c r="A190" s="26"/>
      <c r="B190" s="26"/>
      <c r="C190" s="27"/>
      <c r="D190" s="27"/>
      <c r="E190" s="127"/>
    </row>
    <row r="191" spans="1:5" s="7" customFormat="1" ht="20.25" x14ac:dyDescent="0.25">
      <c r="A191" s="26"/>
      <c r="B191" s="26"/>
      <c r="C191" s="27"/>
      <c r="D191" s="27"/>
      <c r="E191" s="127"/>
    </row>
    <row r="192" spans="1:5" s="7" customFormat="1" ht="20.25" x14ac:dyDescent="0.25">
      <c r="A192" s="26"/>
      <c r="B192" s="26"/>
      <c r="C192" s="27"/>
      <c r="D192" s="27"/>
      <c r="E192" s="127"/>
    </row>
    <row r="193" spans="1:5" s="7" customFormat="1" ht="20.25" x14ac:dyDescent="0.25">
      <c r="A193" s="26"/>
      <c r="B193" s="26"/>
      <c r="C193" s="27"/>
      <c r="D193" s="27"/>
      <c r="E193" s="127"/>
    </row>
    <row r="194" spans="1:5" s="7" customFormat="1" ht="20.25" x14ac:dyDescent="0.25">
      <c r="A194" s="26"/>
      <c r="B194" s="26"/>
      <c r="C194" s="27"/>
      <c r="D194" s="27"/>
      <c r="E194" s="127"/>
    </row>
    <row r="195" spans="1:5" s="7" customFormat="1" ht="20.25" x14ac:dyDescent="0.25">
      <c r="A195" s="26"/>
      <c r="B195" s="26"/>
      <c r="C195" s="27"/>
      <c r="D195" s="27"/>
      <c r="E195" s="127"/>
    </row>
    <row r="196" spans="1:5" s="7" customFormat="1" ht="20.25" x14ac:dyDescent="0.25">
      <c r="A196" s="26"/>
      <c r="B196" s="26"/>
      <c r="C196" s="27"/>
      <c r="D196" s="27"/>
      <c r="E196" s="127"/>
    </row>
    <row r="197" spans="1:5" s="7" customFormat="1" ht="20.25" x14ac:dyDescent="0.25">
      <c r="A197" s="26"/>
      <c r="B197" s="26"/>
      <c r="C197" s="27"/>
      <c r="D197" s="27"/>
      <c r="E197" s="127"/>
    </row>
    <row r="198" spans="1:5" s="7" customFormat="1" ht="20.25" x14ac:dyDescent="0.25">
      <c r="A198" s="26"/>
      <c r="B198" s="26"/>
      <c r="C198" s="27"/>
      <c r="D198" s="27"/>
      <c r="E198" s="127"/>
    </row>
    <row r="199" spans="1:5" s="7" customFormat="1" ht="20.25" x14ac:dyDescent="0.25">
      <c r="A199" s="26"/>
      <c r="B199" s="26"/>
      <c r="C199" s="27"/>
      <c r="D199" s="27"/>
      <c r="E199" s="127"/>
    </row>
    <row r="200" spans="1:5" s="7" customFormat="1" ht="20.25" x14ac:dyDescent="0.25">
      <c r="A200" s="26"/>
      <c r="B200" s="26"/>
      <c r="C200" s="27"/>
      <c r="D200" s="27"/>
      <c r="E200" s="127"/>
    </row>
    <row r="201" spans="1:5" s="7" customFormat="1" ht="20.25" x14ac:dyDescent="0.25">
      <c r="A201" s="26"/>
      <c r="B201" s="26"/>
      <c r="C201" s="27"/>
      <c r="D201" s="27"/>
      <c r="E201" s="127"/>
    </row>
    <row r="202" spans="1:5" s="7" customFormat="1" ht="20.25" x14ac:dyDescent="0.25">
      <c r="A202" s="26"/>
      <c r="B202" s="26"/>
      <c r="C202" s="27"/>
      <c r="D202" s="27"/>
      <c r="E202" s="127"/>
    </row>
    <row r="203" spans="1:5" s="7" customFormat="1" ht="20.25" x14ac:dyDescent="0.25">
      <c r="A203" s="26"/>
      <c r="B203" s="26"/>
      <c r="C203" s="27"/>
      <c r="D203" s="27"/>
      <c r="E203" s="127"/>
    </row>
    <row r="204" spans="1:5" s="7" customFormat="1" ht="20.25" x14ac:dyDescent="0.25">
      <c r="A204" s="26"/>
      <c r="B204" s="26"/>
      <c r="C204" s="27"/>
      <c r="D204" s="27"/>
      <c r="E204" s="127"/>
    </row>
    <row r="205" spans="1:5" s="7" customFormat="1" ht="20.25" x14ac:dyDescent="0.25">
      <c r="A205" s="26"/>
      <c r="B205" s="26"/>
      <c r="C205" s="27"/>
      <c r="D205" s="27"/>
      <c r="E205" s="127"/>
    </row>
    <row r="206" spans="1:5" s="7" customFormat="1" ht="20.25" x14ac:dyDescent="0.25">
      <c r="A206" s="26"/>
      <c r="B206" s="26"/>
      <c r="C206" s="27"/>
      <c r="D206" s="27"/>
      <c r="E206" s="127"/>
    </row>
    <row r="207" spans="1:5" s="7" customFormat="1" ht="20.25" x14ac:dyDescent="0.25">
      <c r="A207" s="26"/>
      <c r="B207" s="26"/>
      <c r="C207" s="27"/>
      <c r="D207" s="27"/>
      <c r="E207" s="127"/>
    </row>
    <row r="208" spans="1:5" s="7" customFormat="1" ht="20.25" x14ac:dyDescent="0.25">
      <c r="A208" s="26"/>
      <c r="B208" s="26"/>
      <c r="C208" s="27"/>
      <c r="D208" s="27"/>
      <c r="E208" s="127"/>
    </row>
    <row r="209" spans="1:5" s="7" customFormat="1" ht="20.25" x14ac:dyDescent="0.25">
      <c r="A209" s="26"/>
      <c r="B209" s="26"/>
      <c r="C209" s="27"/>
      <c r="D209" s="27"/>
      <c r="E209" s="127"/>
    </row>
    <row r="210" spans="1:5" s="7" customFormat="1" ht="20.25" x14ac:dyDescent="0.25">
      <c r="A210" s="26"/>
      <c r="B210" s="26"/>
      <c r="C210" s="27"/>
      <c r="D210" s="27"/>
      <c r="E210" s="127"/>
    </row>
    <row r="211" spans="1:5" s="7" customFormat="1" ht="20.25" x14ac:dyDescent="0.25">
      <c r="A211" s="26"/>
      <c r="B211" s="26"/>
      <c r="C211" s="27"/>
      <c r="D211" s="27"/>
      <c r="E211" s="127"/>
    </row>
    <row r="212" spans="1:5" s="7" customFormat="1" ht="20.25" x14ac:dyDescent="0.25">
      <c r="A212" s="26"/>
      <c r="B212" s="26"/>
      <c r="C212" s="27"/>
      <c r="D212" s="27"/>
      <c r="E212" s="127"/>
    </row>
    <row r="213" spans="1:5" s="7" customFormat="1" ht="20.25" x14ac:dyDescent="0.25">
      <c r="A213" s="26"/>
      <c r="B213" s="26"/>
      <c r="C213" s="27"/>
      <c r="D213" s="27"/>
      <c r="E213" s="127"/>
    </row>
    <row r="214" spans="1:5" s="7" customFormat="1" ht="20.25" x14ac:dyDescent="0.25">
      <c r="A214" s="26"/>
      <c r="B214" s="26"/>
      <c r="C214" s="27"/>
      <c r="D214" s="27"/>
      <c r="E214" s="127"/>
    </row>
    <row r="215" spans="1:5" s="7" customFormat="1" ht="20.25" x14ac:dyDescent="0.25">
      <c r="A215" s="26"/>
      <c r="B215" s="26"/>
      <c r="C215" s="27"/>
      <c r="D215" s="27"/>
      <c r="E215" s="127"/>
    </row>
    <row r="216" spans="1:5" s="7" customFormat="1" ht="20.25" x14ac:dyDescent="0.25">
      <c r="A216" s="26"/>
      <c r="B216" s="26"/>
      <c r="C216" s="27"/>
      <c r="D216" s="27"/>
      <c r="E216" s="127"/>
    </row>
    <row r="217" spans="1:5" s="7" customFormat="1" ht="20.25" x14ac:dyDescent="0.25">
      <c r="A217" s="26"/>
      <c r="B217" s="26"/>
      <c r="C217" s="27"/>
      <c r="D217" s="27"/>
      <c r="E217" s="127"/>
    </row>
    <row r="218" spans="1:5" s="7" customFormat="1" ht="20.25" x14ac:dyDescent="0.25">
      <c r="A218" s="26"/>
      <c r="B218" s="26"/>
      <c r="C218" s="27"/>
      <c r="D218" s="27"/>
      <c r="E218" s="127"/>
    </row>
    <row r="219" spans="1:5" s="7" customFormat="1" ht="20.25" x14ac:dyDescent="0.25">
      <c r="A219" s="26"/>
      <c r="B219" s="26"/>
      <c r="C219" s="27"/>
      <c r="D219" s="27"/>
      <c r="E219" s="127"/>
    </row>
    <row r="220" spans="1:5" s="7" customFormat="1" ht="20.25" x14ac:dyDescent="0.25">
      <c r="A220" s="26"/>
      <c r="B220" s="26"/>
      <c r="C220" s="27"/>
      <c r="D220" s="27"/>
      <c r="E220" s="127"/>
    </row>
    <row r="221" spans="1:5" s="7" customFormat="1" ht="20.25" x14ac:dyDescent="0.25">
      <c r="A221" s="26"/>
      <c r="B221" s="26"/>
      <c r="C221" s="27"/>
      <c r="D221" s="27"/>
      <c r="E221" s="127"/>
    </row>
    <row r="222" spans="1:5" s="7" customFormat="1" ht="20.25" x14ac:dyDescent="0.25">
      <c r="A222" s="26"/>
      <c r="B222" s="26"/>
      <c r="C222" s="27"/>
      <c r="D222" s="27"/>
      <c r="E222" s="127"/>
    </row>
    <row r="223" spans="1:5" s="7" customFormat="1" ht="20.25" x14ac:dyDescent="0.25">
      <c r="A223" s="26"/>
      <c r="B223" s="26"/>
      <c r="C223" s="27"/>
      <c r="D223" s="27"/>
      <c r="E223" s="127"/>
    </row>
    <row r="224" spans="1:5" s="7" customFormat="1" ht="20.25" x14ac:dyDescent="0.25">
      <c r="A224" s="26"/>
      <c r="B224" s="26"/>
      <c r="C224" s="27"/>
      <c r="D224" s="27"/>
      <c r="E224" s="127"/>
    </row>
    <row r="225" spans="1:7" s="7" customFormat="1" ht="20.25" x14ac:dyDescent="0.25">
      <c r="A225" s="26"/>
      <c r="B225" s="26"/>
      <c r="C225" s="27"/>
      <c r="D225" s="27"/>
      <c r="E225" s="127"/>
    </row>
    <row r="226" spans="1:7" s="7" customFormat="1" ht="20.25" x14ac:dyDescent="0.25">
      <c r="A226" s="26"/>
      <c r="B226" s="26"/>
      <c r="C226" s="27"/>
      <c r="D226" s="27"/>
      <c r="E226" s="127"/>
    </row>
    <row r="227" spans="1:7" s="7" customFormat="1" ht="20.25" x14ac:dyDescent="0.25">
      <c r="A227" s="26"/>
      <c r="B227" s="26"/>
      <c r="C227" s="27"/>
      <c r="D227" s="27"/>
      <c r="E227" s="127"/>
    </row>
    <row r="228" spans="1:7" s="7" customFormat="1" ht="20.25" x14ac:dyDescent="0.25">
      <c r="A228" s="26"/>
      <c r="B228" s="26"/>
      <c r="C228" s="27"/>
      <c r="D228" s="27"/>
      <c r="E228" s="127"/>
    </row>
    <row r="229" spans="1:7" s="7" customFormat="1" ht="20.25" x14ac:dyDescent="0.25">
      <c r="A229" s="26"/>
      <c r="B229" s="26"/>
      <c r="C229" s="27"/>
      <c r="D229" s="27"/>
      <c r="E229" s="127"/>
    </row>
    <row r="230" spans="1:7" s="7" customFormat="1" ht="20.25" x14ac:dyDescent="0.25">
      <c r="A230" s="26"/>
      <c r="B230" s="26"/>
      <c r="C230" s="27"/>
      <c r="D230" s="27"/>
      <c r="E230" s="127"/>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453</v>
      </c>
      <c r="C237" s="31" t="s">
        <v>454</v>
      </c>
      <c r="D237" t="s">
        <v>453</v>
      </c>
      <c r="E237" s="120" t="s">
        <v>454</v>
      </c>
    </row>
    <row r="238" spans="1:7" ht="21" x14ac:dyDescent="0.35">
      <c r="A238" s="7"/>
      <c r="B238" s="32" t="s">
        <v>455</v>
      </c>
      <c r="C238" s="32" t="s">
        <v>456</v>
      </c>
      <c r="D238" t="s">
        <v>455</v>
      </c>
      <c r="F238" t="s">
        <v>455</v>
      </c>
      <c r="G238" t="e">
        <f>IF(NOT(ISERROR(MATCH(F238,_xlfn.ANCHORARRAY(B249),0))),#REF!&amp;"Por favor no seleccionar los criterios de impacto",F238)</f>
        <v>#REF!</v>
      </c>
    </row>
    <row r="239" spans="1:7" ht="21" x14ac:dyDescent="0.35">
      <c r="A239" s="7"/>
      <c r="B239" s="32" t="s">
        <v>455</v>
      </c>
      <c r="C239" s="32" t="s">
        <v>412</v>
      </c>
      <c r="E239" s="120" t="s">
        <v>456</v>
      </c>
    </row>
    <row r="240" spans="1:7" ht="21" x14ac:dyDescent="0.35">
      <c r="A240" s="7"/>
      <c r="B240" s="32" t="s">
        <v>455</v>
      </c>
      <c r="C240" s="32" t="s">
        <v>416</v>
      </c>
      <c r="E240" s="120" t="s">
        <v>412</v>
      </c>
    </row>
    <row r="241" spans="1:5" ht="21" x14ac:dyDescent="0.35">
      <c r="A241" s="7"/>
      <c r="B241" s="32" t="s">
        <v>455</v>
      </c>
      <c r="C241" s="32" t="s">
        <v>420</v>
      </c>
      <c r="E241" s="120" t="s">
        <v>416</v>
      </c>
    </row>
    <row r="242" spans="1:5" ht="21" x14ac:dyDescent="0.35">
      <c r="A242" s="7"/>
      <c r="B242" s="32" t="s">
        <v>455</v>
      </c>
      <c r="C242" s="32" t="s">
        <v>424</v>
      </c>
      <c r="E242" s="120" t="s">
        <v>420</v>
      </c>
    </row>
    <row r="243" spans="1:5" ht="21" x14ac:dyDescent="0.35">
      <c r="A243" s="7"/>
      <c r="B243" s="32" t="s">
        <v>406</v>
      </c>
      <c r="C243" s="32" t="s">
        <v>410</v>
      </c>
      <c r="E243" s="120" t="s">
        <v>424</v>
      </c>
    </row>
    <row r="244" spans="1:5" ht="21" x14ac:dyDescent="0.35">
      <c r="A244" s="7"/>
      <c r="B244" s="32" t="s">
        <v>406</v>
      </c>
      <c r="C244" s="32" t="s">
        <v>457</v>
      </c>
      <c r="D244" t="s">
        <v>406</v>
      </c>
    </row>
    <row r="245" spans="1:5" ht="21" x14ac:dyDescent="0.35">
      <c r="A245" s="7"/>
      <c r="B245" s="32" t="s">
        <v>406</v>
      </c>
      <c r="C245" s="32" t="s">
        <v>417</v>
      </c>
      <c r="E245" s="120" t="s">
        <v>410</v>
      </c>
    </row>
    <row r="246" spans="1:5" ht="21" x14ac:dyDescent="0.35">
      <c r="A246" s="7"/>
      <c r="B246" s="32" t="s">
        <v>406</v>
      </c>
      <c r="C246" s="32" t="s">
        <v>458</v>
      </c>
      <c r="E246" s="120" t="s">
        <v>457</v>
      </c>
    </row>
    <row r="247" spans="1:5" ht="21" x14ac:dyDescent="0.35">
      <c r="A247" s="7"/>
      <c r="B247" s="32" t="s">
        <v>406</v>
      </c>
      <c r="C247" s="32" t="s">
        <v>425</v>
      </c>
      <c r="E247" s="120" t="s">
        <v>417</v>
      </c>
    </row>
    <row r="248" spans="1:5" x14ac:dyDescent="0.25">
      <c r="A248" s="7"/>
      <c r="B248" s="33"/>
      <c r="C248" s="33"/>
      <c r="E248" s="120" t="s">
        <v>458</v>
      </c>
    </row>
    <row r="249" spans="1:5" x14ac:dyDescent="0.25">
      <c r="A249" s="7"/>
      <c r="B249" s="33" t="str" cm="1">
        <f t="array" ref="B249:B251">_xlfn.UNIQUE(Tabla1[[#All],[Criterios]])</f>
        <v>Criterios</v>
      </c>
      <c r="C249" s="33"/>
      <c r="E249" s="120" t="s">
        <v>425</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427" t="s">
        <v>459</v>
      </c>
      <c r="C1" s="428"/>
      <c r="D1" s="428"/>
      <c r="E1" s="428"/>
      <c r="F1" s="429"/>
    </row>
    <row r="2" spans="2:11" ht="16.5" thickBot="1" x14ac:dyDescent="0.3">
      <c r="B2" s="36"/>
      <c r="C2" s="36"/>
      <c r="D2" s="36"/>
      <c r="E2" s="36"/>
      <c r="F2" s="36"/>
      <c r="I2" s="130"/>
      <c r="J2" s="144" t="s">
        <v>460</v>
      </c>
      <c r="K2" s="144" t="s">
        <v>307</v>
      </c>
    </row>
    <row r="3" spans="2:11" ht="16.5" thickBot="1" x14ac:dyDescent="0.25">
      <c r="B3" s="430" t="s">
        <v>461</v>
      </c>
      <c r="C3" s="431"/>
      <c r="D3" s="431"/>
      <c r="E3" s="37" t="s">
        <v>462</v>
      </c>
      <c r="F3" s="38" t="s">
        <v>463</v>
      </c>
      <c r="I3" s="143" t="s">
        <v>306</v>
      </c>
      <c r="J3" s="134">
        <v>0.5</v>
      </c>
      <c r="K3" s="134">
        <v>0.45</v>
      </c>
    </row>
    <row r="4" spans="2:11" ht="31.5" x14ac:dyDescent="0.2">
      <c r="B4" s="432" t="s">
        <v>464</v>
      </c>
      <c r="C4" s="434" t="s">
        <v>291</v>
      </c>
      <c r="D4" s="39" t="s">
        <v>306</v>
      </c>
      <c r="E4" s="40" t="s">
        <v>465</v>
      </c>
      <c r="F4" s="41">
        <v>0.25</v>
      </c>
      <c r="I4" s="144" t="s">
        <v>343</v>
      </c>
      <c r="J4" s="134">
        <v>0.4</v>
      </c>
      <c r="K4" s="134">
        <v>0.35</v>
      </c>
    </row>
    <row r="5" spans="2:11" ht="47.25" x14ac:dyDescent="0.2">
      <c r="B5" s="433"/>
      <c r="C5" s="435"/>
      <c r="D5" s="42" t="s">
        <v>343</v>
      </c>
      <c r="E5" s="43" t="s">
        <v>466</v>
      </c>
      <c r="F5" s="44">
        <v>0.15</v>
      </c>
      <c r="I5" s="144" t="s">
        <v>467</v>
      </c>
      <c r="J5" s="134">
        <v>0.35</v>
      </c>
      <c r="K5" s="134">
        <v>0.3</v>
      </c>
    </row>
    <row r="6" spans="2:11" ht="47.25" x14ac:dyDescent="0.2">
      <c r="B6" s="433"/>
      <c r="C6" s="435"/>
      <c r="D6" s="42" t="s">
        <v>467</v>
      </c>
      <c r="E6" s="43" t="s">
        <v>468</v>
      </c>
      <c r="F6" s="44">
        <v>0.1</v>
      </c>
    </row>
    <row r="7" spans="2:11" ht="63" x14ac:dyDescent="0.2">
      <c r="B7" s="433"/>
      <c r="C7" s="435" t="s">
        <v>292</v>
      </c>
      <c r="D7" s="42" t="s">
        <v>460</v>
      </c>
      <c r="E7" s="43" t="s">
        <v>469</v>
      </c>
      <c r="F7" s="44">
        <v>0.25</v>
      </c>
      <c r="G7" s="131"/>
    </row>
    <row r="8" spans="2:11" ht="31.5" x14ac:dyDescent="0.2">
      <c r="B8" s="433"/>
      <c r="C8" s="435"/>
      <c r="D8" s="42" t="s">
        <v>307</v>
      </c>
      <c r="E8" s="43" t="s">
        <v>470</v>
      </c>
      <c r="F8" s="44">
        <v>0.2</v>
      </c>
      <c r="G8" s="131"/>
    </row>
    <row r="9" spans="2:11" ht="47.25" x14ac:dyDescent="0.2">
      <c r="B9" s="433" t="s">
        <v>471</v>
      </c>
      <c r="C9" s="435" t="s">
        <v>294</v>
      </c>
      <c r="D9" s="42" t="s">
        <v>308</v>
      </c>
      <c r="E9" s="43" t="s">
        <v>472</v>
      </c>
      <c r="F9" s="45" t="s">
        <v>473</v>
      </c>
    </row>
    <row r="10" spans="2:11" ht="63" x14ac:dyDescent="0.2">
      <c r="B10" s="433"/>
      <c r="C10" s="435"/>
      <c r="D10" s="42" t="s">
        <v>474</v>
      </c>
      <c r="E10" s="43" t="s">
        <v>475</v>
      </c>
      <c r="F10" s="45" t="s">
        <v>473</v>
      </c>
    </row>
    <row r="11" spans="2:11" ht="47.25" x14ac:dyDescent="0.2">
      <c r="B11" s="433"/>
      <c r="C11" s="435" t="s">
        <v>295</v>
      </c>
      <c r="D11" s="42" t="s">
        <v>332</v>
      </c>
      <c r="E11" s="43" t="s">
        <v>476</v>
      </c>
      <c r="F11" s="45" t="s">
        <v>473</v>
      </c>
    </row>
    <row r="12" spans="2:11" ht="47.25" x14ac:dyDescent="0.2">
      <c r="B12" s="433"/>
      <c r="C12" s="435"/>
      <c r="D12" s="42" t="s">
        <v>309</v>
      </c>
      <c r="E12" s="43" t="s">
        <v>477</v>
      </c>
      <c r="F12" s="45" t="s">
        <v>473</v>
      </c>
    </row>
    <row r="13" spans="2:11" ht="31.5" x14ac:dyDescent="0.2">
      <c r="B13" s="433"/>
      <c r="C13" s="435" t="s">
        <v>296</v>
      </c>
      <c r="D13" s="42" t="s">
        <v>310</v>
      </c>
      <c r="E13" s="43" t="s">
        <v>478</v>
      </c>
      <c r="F13" s="45" t="s">
        <v>473</v>
      </c>
    </row>
    <row r="14" spans="2:11" ht="32.25" thickBot="1" x14ac:dyDescent="0.25">
      <c r="B14" s="436"/>
      <c r="C14" s="437"/>
      <c r="D14" s="46" t="s">
        <v>479</v>
      </c>
      <c r="E14" s="47" t="s">
        <v>480</v>
      </c>
      <c r="F14" s="48" t="s">
        <v>473</v>
      </c>
    </row>
    <row r="15" spans="2:11" ht="49.5" customHeight="1" x14ac:dyDescent="0.2">
      <c r="B15" s="426" t="s">
        <v>481</v>
      </c>
      <c r="C15" s="426"/>
      <c r="D15" s="426"/>
      <c r="E15" s="426"/>
      <c r="F15" s="426"/>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Analisis de Contexto</vt:lpstr>
      <vt:lpstr>Estrategias</vt:lpstr>
      <vt:lpstr>Instructivo</vt:lpstr>
      <vt:lpstr>Mapa Final</vt:lpstr>
      <vt:lpstr>Clasificación Riesgo</vt:lpstr>
      <vt:lpstr>Tabla probabilidad</vt:lpstr>
      <vt:lpstr>Tabla Impacto</vt:lpstr>
      <vt:lpstr>Tabla Valoración de Controles</vt:lpstr>
      <vt:lpstr>Hoja1</vt:lpstr>
      <vt:lpstr>LISTA</vt:lpstr>
      <vt:lpstr>Matriz de Calor</vt:lpstr>
      <vt:lpstr>Seguimiento 1 Trimestre</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2023-07-25T20:00:00Z</dcterms:modified>
  <cp:category/>
  <cp:contentStatus/>
</cp:coreProperties>
</file>