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OneDrive - Consejo Superior de la Judicatura\CALIDAD\CALIDAD 1\0 Indicadores\1 POA y SIGCMA\POA\2021\"/>
    </mc:Choice>
  </mc:AlternateContent>
  <bookViews>
    <workbookView xWindow="0" yWindow="0" windowWidth="22680" windowHeight="6120" firstSheet="1" activeTab="4"/>
  </bookViews>
  <sheets>
    <sheet name="Análisis de Contexto " sheetId="14" r:id="rId1"/>
    <sheet name="Estrategias" sheetId="15" r:id="rId2"/>
    <sheet name="Plan de Acción 2021" sheetId="4" r:id="rId3"/>
    <sheet name="SEGUIMIENTO 1 TRIM" sheetId="35" r:id="rId4"/>
    <sheet name="SEGUIMIENTO 2 TRIM " sheetId="36" r:id="rId5"/>
    <sheet name="SEGUIMIENTO 3 TRIM  " sheetId="40" r:id="rId6"/>
  </sheets>
  <externalReferences>
    <externalReference r:id="rId7"/>
  </externalReferences>
  <definedNames>
    <definedName name="_xlnm._FilterDatabase" localSheetId="2" hidden="1">'Plan de Acción 2021'!$A$1:$X$92</definedName>
    <definedName name="_xlnm._FilterDatabase" localSheetId="3" hidden="1">'SEGUIMIENTO 1 TRIM'!$A$1:$Z$92</definedName>
    <definedName name="_xlnm._FilterDatabase" localSheetId="4" hidden="1">'SEGUIMIENTO 2 TRIM '!$A$1:$Z$94</definedName>
    <definedName name="_xlnm._FilterDatabase" localSheetId="5" hidden="1">'SEGUIMIENTO 3 TRIM  '!$A$1:$Z$94</definedName>
    <definedName name="Posibilidad">[1]Hoja2!$H$3:$H$7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0" i="40" l="1"/>
  <c r="Q68" i="40"/>
  <c r="Q68" i="36" l="1"/>
  <c r="Q70" i="36"/>
  <c r="L15" i="35" l="1"/>
  <c r="L8" i="36" l="1"/>
  <c r="L7" i="36" l="1"/>
  <c r="L12" i="35"/>
  <c r="L10" i="35"/>
  <c r="L9" i="35"/>
  <c r="L8" i="35"/>
  <c r="L80" i="36" l="1"/>
  <c r="L79" i="36"/>
  <c r="L78" i="36"/>
  <c r="L77" i="36"/>
  <c r="L17" i="36"/>
  <c r="L80" i="35"/>
  <c r="L79" i="35"/>
  <c r="L78" i="35"/>
  <c r="L17" i="35"/>
  <c r="L12" i="36" l="1"/>
  <c r="L11" i="36"/>
  <c r="L10" i="36"/>
  <c r="L9" i="36"/>
  <c r="L6" i="36"/>
  <c r="L5" i="36"/>
  <c r="L11" i="35" l="1"/>
  <c r="L7" i="35"/>
  <c r="L6" i="35"/>
  <c r="L5" i="35"/>
  <c r="Q69" i="35" l="1"/>
  <c r="R71" i="35"/>
  <c r="Q70" i="35"/>
</calcChain>
</file>

<file path=xl/sharedStrings.xml><?xml version="1.0" encoding="utf-8"?>
<sst xmlns="http://schemas.openxmlformats.org/spreadsheetml/2006/main" count="2522" uniqueCount="725">
  <si>
    <t>Consejo Superior de la Judicatura</t>
  </si>
  <si>
    <t>Análisis de Contexto</t>
  </si>
  <si>
    <t>DEPENDENCIA:</t>
  </si>
  <si>
    <t>Consejo Seccional del Valle del Cauca - Direccion Ejecutiva de Administración Judicial Cali- Valle del Cauca.</t>
  </si>
  <si>
    <t xml:space="preserve">PROCESO </t>
  </si>
  <si>
    <t>CONSEJO SECCIONAL/ DIRECCIÓN SECCIONAL DE ADMINISTRACIÓN JUDICIAL</t>
  </si>
  <si>
    <t>Cali- Valle del Cauca.</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</si>
  <si>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</si>
  <si>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</si>
  <si>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</si>
  <si>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</si>
  <si>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</si>
  <si>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</si>
  <si>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</si>
  <si>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</si>
  <si>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</si>
  <si>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r>
      <t xml:space="preserve">Por reformas a la administración de justicia por  iniciativas del ejecutivo y el congreso sin tener en cuenta a la Rama Judicial. </t>
    </r>
    <r>
      <rPr>
        <b/>
        <sz val="10"/>
        <color rgb="FFFF0000"/>
        <rFont val="Arial"/>
        <family val="2"/>
      </rPr>
      <t xml:space="preserve"> </t>
    </r>
  </si>
  <si>
    <t xml:space="preserve">Ajustes a la administración de justicia a través del proyecto de reforma a la ley estaturaria 270 de 1996.     </t>
  </si>
  <si>
    <t>Económicos y Financieros( disponibilidad de capital, liquidez, mercados financieros, desempleo, competencia.)</t>
  </si>
  <si>
    <t>Las partidas presupuestales asignadas a la Rama Judicial son insuficientes, más aun en tiempo del COVID-19.</t>
  </si>
  <si>
    <t>Que la Rama Judicial tenga autonomía en el presupuesto. Tener un porcentaje fijo en el presupuesto general de la nación, en función de las reales necesidades de la Rama Judicial.</t>
  </si>
  <si>
    <t>Sociales  y culturales ( cultura, religión, demografía, responsabilidad social, orden público.)</t>
  </si>
  <si>
    <t>Paros sindicales o ceses de actividades propiciados por los diferentes sindicatos.</t>
  </si>
  <si>
    <t>Desarrollar procesos oportunos de concertación con las asociaciones sindicales.</t>
  </si>
  <si>
    <t>Tecnológicos (  desarrollo digital,avances en tecnología, acceso a sistemas de información externos, gobierno en línea.</t>
  </si>
  <si>
    <t>Seguridad informática en el nuevo contexto de trabajo desde casa. Mejorar la capacidad del servicio de internet.</t>
  </si>
  <si>
    <t>No aplica</t>
  </si>
  <si>
    <t>AMBIENTALES: emisiones y residuos, energía, catástrofes naturales, desarrollo sostenible.</t>
  </si>
  <si>
    <t>Pandemia, virus, dengue, chikunguña.</t>
  </si>
  <si>
    <t>Legales y reglamentarios (estandares nacionales, internacionales, regulacion )</t>
  </si>
  <si>
    <t>Se incluye en el factor político.</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</si>
  <si>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</si>
  <si>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</si>
  <si>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</si>
  <si>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</si>
  <si>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</si>
  <si>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planeación a nivel nacional, que genera improvisación en la toma de decisiones.</t>
  </si>
  <si>
    <t>Recursos financieros (presupuesto de funcionamiento, recursos de inversión</t>
  </si>
  <si>
    <t>La dificultad en la ejecución de los recursos asignados debido a la aprobación tardía de los proyectos de inversión.</t>
  </si>
  <si>
    <t>Personal
( competencia del personal, disponibilidad, suficiencia, seguridad
y salud ocupacional.)</t>
  </si>
  <si>
    <t>Personal insuficiente para el desarrollo de las diferentes actividades.</t>
  </si>
  <si>
    <t>Demora en la toma de decisiones de retiro de servidores judiciales cuando su evalución sea insatisfactoria.</t>
  </si>
  <si>
    <t>Personal comprometido con la función misional.</t>
  </si>
  <si>
    <t>Proceso
( capacidad, diseño, ejecución, proveedores, entradas, salidas,
gestión del conocimiento)</t>
  </si>
  <si>
    <t>Mejora continua de los programas de los programas de seguridad y salud en el trabajo.</t>
  </si>
  <si>
    <t xml:space="preserve">Tecnológicos </t>
  </si>
  <si>
    <t xml:space="preserve">Debilidades en la contratación de las conexiones de internet debido a que se hacen por muy poco tiempo. </t>
  </si>
  <si>
    <t xml:space="preserve">. Obsolescencia de equipos  en algunos Despacho Judiciales. </t>
  </si>
  <si>
    <t>Contar con un  pilar estratégico modernización tecnológica y transformación digital, definido en el plan sectorial 2019-2022.</t>
  </si>
  <si>
    <t>Falta de unificación en los sistemas de información (Siglo XXI, Siglo XXI Web, Samai, sistemas de reparto, etc.)</t>
  </si>
  <si>
    <t xml:space="preserve">Documentación ( Actualización, coherencia, aplicabilidad) </t>
  </si>
  <si>
    <t>Dificultad en el acceso a la documentación por no tener sistemas de consulta digitales.</t>
  </si>
  <si>
    <t xml:space="preserve"> </t>
  </si>
  <si>
    <t>Infraestructura física ( suficiencia, comodidad)</t>
  </si>
  <si>
    <t>Asignación de presupuesto anual para el mejoramiento de la infraestructura física.</t>
  </si>
  <si>
    <t>Elementos de trabajo (papel, equipos)</t>
  </si>
  <si>
    <t>Suficientes elementos de trabajo para el desarrollo de las funciones.</t>
  </si>
  <si>
    <t>Comunicación Interna ( canales utilizados y su efectividad, flujo de la información necesaria para el desarrollo de las actividades)</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</si>
  <si>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</si>
  <si>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Otros</t>
  </si>
  <si>
    <t xml:space="preserve">ESTRATEGIAS/ACCIONES </t>
  </si>
  <si>
    <t>ESTRATEGIAS  DOFA</t>
  </si>
  <si>
    <t>ESTRATEGIA/ACCIÓN/ PROYECTO</t>
  </si>
  <si>
    <t xml:space="preserve">GESTIONA </t>
  </si>
  <si>
    <t xml:space="preserve">DOCUMENTADA EN </t>
  </si>
  <si>
    <t>A</t>
  </si>
  <si>
    <t>O</t>
  </si>
  <si>
    <t>D</t>
  </si>
  <si>
    <t>F</t>
  </si>
  <si>
    <t>Los recursos de apelación sobre calificacion de servicios de funcionarios deberían ser resueltos en oportunidad legal por  la unidad de carrera.</t>
  </si>
  <si>
    <t xml:space="preserve">Plan de acción: </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</si>
  <si>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</si>
  <si>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</si>
  <si>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Fumigacion periodica, concientización de los servidores judiciales para prevenir las enfermedades.</t>
  </si>
  <si>
    <t>Plan de acción</t>
  </si>
  <si>
    <t xml:space="preserve">Falta de liderazgo del nivel central para  fortalecer los mecanismos y estrategias de planeación en el consejo seccional de la judicatura del valle del cauca, de la dirección seccional de administración judicial; para el logro de los objetivos . </t>
  </si>
  <si>
    <t xml:space="preserve">Competencia del nivel central. </t>
  </si>
  <si>
    <t>Definir oportunamente la viabilidad de los mapas judiciales presentados por el Consejo Seccional.</t>
  </si>
  <si>
    <t>Capacitación no formal  para el fortalecimiento del talento humano en cada seccional.</t>
  </si>
  <si>
    <t>Modernizacion del parque tecnológico.</t>
  </si>
  <si>
    <t>Implementar del plan de digitalización y unificar los sistemas de información.</t>
  </si>
  <si>
    <t>5*6</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</si>
  <si>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</si>
  <si>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</si>
  <si>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</si>
  <si>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</si>
  <si>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</si>
  <si>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</si>
  <si>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</si>
  <si>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</si>
  <si>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</si>
  <si>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</si>
  <si>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</si>
  <si>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</si>
  <si>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</si>
  <si>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</si>
  <si>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</si>
  <si>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</si>
  <si>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</si>
  <si>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</si>
  <si>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</si>
  <si>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</si>
  <si>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</si>
  <si>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</si>
  <si>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</si>
  <si>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</si>
  <si>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</si>
  <si>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</si>
  <si>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</si>
  <si>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</si>
  <si>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</si>
  <si>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</si>
  <si>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</si>
  <si>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Implementar el plan de digitalización </t>
  </si>
  <si>
    <t>X</t>
  </si>
  <si>
    <t>Coordinar, supervisar y controlar el contrato de digitalización para que se ejecute dentro del plazo establecido, garantizando la aplicación del protocolo de digitalización de la entidad en el acuerdo PCSJA20-11567</t>
  </si>
  <si>
    <t>Gestión tecnológica</t>
  </si>
  <si>
    <t>Adquisición de bienes y servicios, gestión documental.</t>
  </si>
  <si>
    <t>Dirección Seccional</t>
  </si>
  <si>
    <t>N° de folios digitalizados / N° de folios proyectados por trimestre</t>
  </si>
  <si>
    <t>Folio digitalizado</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</si>
  <si>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</si>
  <si>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</si>
  <si>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</si>
  <si>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Modernización del parque tecnológico y sistemas de informacion.</t>
  </si>
  <si>
    <t>Adquirir y/o gestionar los equipos tecnológicos necesarios para lograr  la reposición  del 100% los equipos obsoletos a nivel seccional de acuerdo con el presupuesto asignado.</t>
  </si>
  <si>
    <t>Adquisición de bienes y servicios</t>
  </si>
  <si>
    <t>N°computadores renovados/ N° de computadores obsoletos</t>
  </si>
  <si>
    <t>N° de equipos</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</si>
  <si>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</si>
  <si>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</si>
  <si>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N°salas de audiencias renovadas/ N° de salas de audiencias obsoletas</t>
  </si>
  <si>
    <t>N° de salas</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</si>
  <si>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</si>
  <si>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</si>
  <si>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N°componentes tecnológicos/ N°componentes tecnológicos obsoletos</t>
  </si>
  <si>
    <t>N° de componentes</t>
  </si>
  <si>
    <t>Soporte</t>
  </si>
  <si>
    <t>Requerimientos actualización y/o modificación bases de datos de Justicia XXI, por error, cierres, actualizaciones y otros.</t>
  </si>
  <si>
    <t>N°. de solicitudes atendidas/ N°. de solicitudes recibidas</t>
  </si>
  <si>
    <t>N° solicitudes atendidas</t>
  </si>
  <si>
    <t>Soporte Video Conferencias y Audiencias Virtuales</t>
  </si>
  <si>
    <t>N°. de Solicitudes tramitadas /N°. Solicitudes recibidas.</t>
  </si>
  <si>
    <t>Solicitudes recibidas</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</si>
  <si>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</si>
  <si>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</si>
  <si>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Soporte de sistemas de información justicia XXI Web</t>
  </si>
  <si>
    <t>N° de requerimientos atendidos / N° de requerimientos recibidos</t>
  </si>
  <si>
    <t>N° de requerimientos recibidos</t>
  </si>
  <si>
    <t>Capacitación en las diferentes plataformas  que se han implementado por la modernización tecnológica.</t>
  </si>
  <si>
    <t>N°. de capacitaciones realizadas/ N°. de capacitaciones solicitadas</t>
  </si>
  <si>
    <t>N° de Capacitaciones</t>
  </si>
  <si>
    <t>Realizar indicadores estadísticos por medio de la recolección de la información estadística SIERJU</t>
  </si>
  <si>
    <t>Gestión de la información estadística</t>
  </si>
  <si>
    <t>Reordenamiento Judicial</t>
  </si>
  <si>
    <t>Consejo Seccional</t>
  </si>
  <si>
    <t>(Número de formularios SIERJU recibidos / Número de formularios SIERJU esperados) * 100</t>
  </si>
  <si>
    <t>reportes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</si>
  <si>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</si>
  <si>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</si>
  <si>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</si>
  <si>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</si>
  <si>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</si>
  <si>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</si>
  <si>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Diagnóstico de necesidades</t>
  </si>
  <si>
    <t>Realizar el diagnóstico de necesidades en mantenimiento de la infraestructura del sector, atendiendo las necesidades de los usuarios internos y externos.</t>
  </si>
  <si>
    <t>Mejoramiento de la Infraestructura fisica</t>
  </si>
  <si>
    <t>(No. De inmuebles diagnosticados /No de inmuebles propios de la Rama Judicial en el Valle del Cauca)*100</t>
  </si>
  <si>
    <t xml:space="preserve">No. De inmuebles </t>
  </si>
  <si>
    <t>Mejorar la efectividad de la Rama Judicial y disminuir la congestión.</t>
  </si>
  <si>
    <t>B) Aumentar el porcentaje de sedes propias.</t>
  </si>
  <si>
    <t>Plan de mejoramiento y mantenimiento de infraestructura propia del sector</t>
  </si>
  <si>
    <t xml:space="preserve">Formular el plan de inversiones en infraestructura, teniendo en cuenta el diagnóstico de las necesidades de cada inmueble y remitirlo a la  Unidad de Infraestructura Fisica -UIF. </t>
  </si>
  <si>
    <t>Plan inversiones de mantenimiento de infraestructura propia del sector</t>
  </si>
  <si>
    <t>Documento</t>
  </si>
  <si>
    <t>Atraer, desarrollar y mantener a los mejores servidores judiciales.</t>
  </si>
  <si>
    <t>C) Aumentar el nivel de satisfacción de los prestadores y usuarios del servicio de justicia
frente a la infraestructura.</t>
  </si>
  <si>
    <t>Ejecución del plan de inversiones</t>
  </si>
  <si>
    <t>Adelantar  los procesos  de contratación de  mantenimiento de infraestructura propia del sector según el presupuesto asignado por la DEAJ</t>
  </si>
  <si>
    <t>Asistencia legal, gestión financiera, adquisición de bienes y servicios</t>
  </si>
  <si>
    <t>Valor de los contratos ejecutados/Valor del presupuesto  asignado</t>
  </si>
  <si>
    <t>No. De contratos realizados</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</si>
  <si>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</si>
  <si>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</si>
  <si>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</si>
  <si>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</si>
  <si>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</si>
  <si>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</si>
  <si>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</si>
  <si>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</si>
  <si>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</si>
  <si>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</si>
  <si>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Calificación integral del servicio de funcionarios de carrera.</t>
  </si>
  <si>
    <t>Desarrollar labor pedagógica y de control para obtener oportunamente de los tribunales y jueces de instancia  las fichas de calidad para  consolidar el factor  calidad.</t>
  </si>
  <si>
    <t>Administración de la carrera judicial.</t>
  </si>
  <si>
    <t>Fichas disponibles</t>
  </si>
  <si>
    <t>N° de capacitaciones realizadas/N° de capacitaciones programadas</t>
  </si>
  <si>
    <t>N° de capacitaciones realizadas</t>
  </si>
  <si>
    <t>Sistema de información de escalafon y calificación de servicios</t>
  </si>
  <si>
    <t>Registrar las calificaciones de servicios de los servidores judiciales en el aplicativo.</t>
  </si>
  <si>
    <t>N° de calificaciones</t>
  </si>
  <si>
    <t>N° de servidores judiciales calificados/N° de servidores judiciales en carrera</t>
  </si>
  <si>
    <t>Cantidad de registros actualizados</t>
  </si>
  <si>
    <t>b) Disponer de registros de elegibles vigentes con los mejores candidatos para la provisión de cargos de funcionarios y empleados para la Rama Judicial y fortalecer el sistema de ingreso a la carrera judicial.</t>
  </si>
  <si>
    <t>Registrar y actualizar las novedades de la seccional en el aplicativo de escalafón.</t>
  </si>
  <si>
    <t>N° de novedades del escalafón</t>
  </si>
  <si>
    <t xml:space="preserve">N° de novedades registradas del escalafón/N° novedades del escalafón realizadas </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</si>
  <si>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</si>
  <si>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</si>
  <si>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Control de vacantes en el sistema de carrera judicial de empleados.</t>
  </si>
  <si>
    <t>Supervisión del reporte oportuno de vacantes que deberán ser provistas por el sistema de carrera judicial</t>
  </si>
  <si>
    <t>Talento humano</t>
  </si>
  <si>
    <t>N° de requerimiento / N° de novedades identificadas</t>
  </si>
  <si>
    <t xml:space="preserve">N° de requerimiento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</si>
  <si>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</si>
  <si>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</si>
  <si>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Plan de capacitación de Talento Humano</t>
  </si>
  <si>
    <t xml:space="preserve"> Formular el plan de capacitación y/o entrenamiento  basado en la gestión del conocimiento y las necesidades remitidas por las Áreas de la DESAJ y Consejo Seccional,  con el fin de mejorar  las competencias de los servidores judiciales de la DESAJ y el Consejo Seccional.</t>
  </si>
  <si>
    <t>Gestión Humana</t>
  </si>
  <si>
    <t>Todos los procesos</t>
  </si>
  <si>
    <t>Plan de capacitación</t>
  </si>
  <si>
    <t>Modelo integral de formación, investigación y proyección social y fortalecimiento de la Escuela Judicial Rodrigo Lara Bonilla.</t>
  </si>
  <si>
    <t>Cronograma de capacitaciones</t>
  </si>
  <si>
    <t>Ejecución del plan de capacitación</t>
  </si>
  <si>
    <t>(No. de capacitaciones realizadas /No. de capacitaciones proyectadas)*100</t>
  </si>
  <si>
    <t>Porcentaje de ejecución de las capacitaciones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</si>
  <si>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</si>
  <si>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</si>
  <si>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Servidores judiciales capacitados </t>
  </si>
  <si>
    <t xml:space="preserve">Cobertura del plan de capacitación </t>
  </si>
  <si>
    <t>N° de servidores judiciales capacitados/N°. De servidores judiciales convocados</t>
  </si>
  <si>
    <t xml:space="preserve">Numero de personas capacitadas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</si>
  <si>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</si>
  <si>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</si>
  <si>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Procesamiento de nomina</t>
  </si>
  <si>
    <t>Registro de novedades mensuales  para el procesamiento de la nomina,</t>
  </si>
  <si>
    <t>Gestión financiera</t>
  </si>
  <si>
    <t>Numero de novedades registradas al día de acumulación de nomina /Numero de novedades presentadas al dia de fecha de circular. (pendiente nuevo software de nomina)</t>
  </si>
  <si>
    <t>N° Novedades</t>
  </si>
  <si>
    <t xml:space="preserve">Certificados para factores salariales  y otras certificaciones  </t>
  </si>
  <si>
    <t>Atención y respuesta oportuna a las solicitudes de certificaciones.</t>
  </si>
  <si>
    <t>(No. de cesantias parciales atendidas oportunamente /No. de solicitudes radicadas)*100</t>
  </si>
  <si>
    <t>N° de certificados</t>
  </si>
  <si>
    <t xml:space="preserve">Certificados para bonos pensionales "CETIL".  </t>
  </si>
  <si>
    <t>Numero de certificados CETIL expedídos /Numero de certificados  CETIL  solicitados</t>
  </si>
  <si>
    <t>Cesantías parciales y Cesantías anualizadas</t>
  </si>
  <si>
    <t>Atención y respuesta oportuna a los requerimientos sobre cesantias parciales  de los servidores judiciales.</t>
  </si>
  <si>
    <t>Numero de respuestas</t>
  </si>
  <si>
    <t>Atención y respuesta oportuna a los  recursos  sobre cesantias anualizadas de los servidores judiciales acogidos y no acogidos</t>
  </si>
  <si>
    <t>(No. de recursos atendidos trimestralmente/No. de recursos radicados en el trimestre)*100</t>
  </si>
  <si>
    <t>Implementar el sistema SGSST</t>
  </si>
  <si>
    <t>Atención y respuesta oportuna a los requerimientos en la solicitud de liquidaciones de prestaciones definitivas de los exservidores judiciales</t>
  </si>
  <si>
    <t>(No. de respuesta oportunas prestaciones y cesantias definitivas /No. de requerimientos radicados prestaciones y cesantias definitivas)*100</t>
  </si>
  <si>
    <t>Ejecutar el plan de trabajo del SGSST</t>
  </si>
  <si>
    <t>Gestión de la seguridad y salud ocupacional</t>
  </si>
  <si>
    <t>(No. de actividades  efectuadas/No. de actividades proyectadas)*100</t>
  </si>
  <si>
    <t>% de ejecución</t>
  </si>
  <si>
    <t>Investigación de accidentes de trabajo</t>
  </si>
  <si>
    <t>Realizar las investigacion de los incidentes y accidentes laborales</t>
  </si>
  <si>
    <t>(Nº de investigaciones /N° de accidentes investigados)*100</t>
  </si>
  <si>
    <t xml:space="preserve">Nº de accidentes investigados </t>
  </si>
  <si>
    <t>Actividades de bienestar social</t>
  </si>
  <si>
    <t>Realizar actividades recreativas y deportivas .</t>
  </si>
  <si>
    <t>Adquisición de bienes y servicios, Asistencia legal y gestión financiera.</t>
  </si>
  <si>
    <t>No de actividades de bienestar social realizadas/ No. De jornadas programadas)*100</t>
  </si>
  <si>
    <t>No de actividades de bienestar social realizadas</t>
  </si>
  <si>
    <t>Condecoración</t>
  </si>
  <si>
    <t>Realizar la condecoración al merito judicial en el Valle del Cauca.</t>
  </si>
  <si>
    <t>(No. de evento de condecoración desarrollados / No de eventos de condecoración programados )* 100</t>
  </si>
  <si>
    <t>Proceso de Selección</t>
  </si>
  <si>
    <t>cumplimiento de etapas</t>
  </si>
  <si>
    <t>Dar continuidad a las Etapas del concurso para empleados en Consejo Seccional de la Judicatura y Dirección Ejecutiva Seccional</t>
  </si>
  <si>
    <t>(No. de etapas superadas / No. de etapas proyectadas) * 100</t>
  </si>
  <si>
    <t>No. de Etapas</t>
  </si>
  <si>
    <t>Dar continuidad a las Etapas del concurso para empleados en Centros de Servicios, Juzgados y Tribunales</t>
  </si>
  <si>
    <t>Visitas efectuadas</t>
  </si>
  <si>
    <t>Efectuar visita (física o electrónica) de Magistrados delegadas por la Sala Superior</t>
  </si>
  <si>
    <t>(No. de visitas efectuadas / No. de visitas proyectadas) * 100</t>
  </si>
  <si>
    <t>No. de visitas efectuadas</t>
  </si>
  <si>
    <t>Calificaciones efectuadas</t>
  </si>
  <si>
    <t>Consolidar la Calificación Integral de Servicios de Jueces Acuerdo PSAA16-10618</t>
  </si>
  <si>
    <t>(No. de Calificaciones Efectuadas / No. de calificaciones proyectadas) * 100</t>
  </si>
  <si>
    <t>No. de calificaciones efectuadas</t>
  </si>
  <si>
    <t>Actualizaciones Realizadas</t>
  </si>
  <si>
    <t>Actualizar y realizar el seguimiento al Escalafón Seccional</t>
  </si>
  <si>
    <t>(No. de Resoluciones Escalafón Efectuadas / No. de Resoluciones Escalafón Solicitadas) * 100</t>
  </si>
  <si>
    <t>Resoluciones Escalafón</t>
  </si>
  <si>
    <t>Efectuar visita (Físicas o electrónicas) de verificación estadística Acuerdo PSAA16-10476</t>
  </si>
  <si>
    <t>Administración de la carrera judicial</t>
  </si>
  <si>
    <t>Planilla de Asistencia y encuesta de satisfacción</t>
  </si>
  <si>
    <t>Formación y capacitación a los servidores judiciales en diferentes temas de interes seccional</t>
  </si>
  <si>
    <t>Formación Judicial</t>
  </si>
  <si>
    <t>(No capacitaciones realizadas / No capacitaciones programadas) * 100</t>
  </si>
  <si>
    <t>capacitaciones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</si>
  <si>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</si>
  <si>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</si>
  <si>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</si>
  <si>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</si>
  <si>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</si>
  <si>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t>
  </si>
  <si>
    <t>Realizar el seguimiento y evaluación de las medidas de descongestión implementadas en el Valle del Cauca</t>
  </si>
  <si>
    <t>(Número de informes realizados sobre los cargos creados en descongestión o depuración / Número de cargos creados en descongestión o depuración ) * 100</t>
  </si>
  <si>
    <t>b) Incrementar la calidad y cantidad de la información sobre la Rama Judicial, que permita
generar propuestas para el mejoramiento de la administración de justicia.</t>
  </si>
  <si>
    <t>Propuesta de adecuación del Mapa Judicial</t>
  </si>
  <si>
    <t>Realizar propuesta de adecuación del mapa judicial en el Valle del Cauca</t>
  </si>
  <si>
    <t>(Número de Mapa Judicial elaborados / Número de Mapa Judicial solicitados ) * 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</si>
  <si>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</si>
  <si>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</si>
  <si>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</si>
  <si>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</si>
  <si>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</si>
  <si>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</si>
  <si>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</si>
  <si>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</si>
  <si>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</si>
  <si>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</si>
  <si>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Lista de aspirantes a auxiliares de la jusitcia</t>
  </si>
  <si>
    <t>Convocatoria, Selección y Elaboración de lista de Auxiliares de la Justicia.</t>
  </si>
  <si>
    <t>Registro y control de abogados y auxiliares de la justicia</t>
  </si>
  <si>
    <t>Registro y control de abogados y auxiliares de la justicia (segunda instacia)</t>
  </si>
  <si>
    <t>Listado de auxiliares de la justicia (mes de marzo cada dos años)</t>
  </si>
  <si>
    <t>Mejorar el acceso a la justicia</t>
  </si>
  <si>
    <t>b) Aumentar la cantidad de despachos judiciales y dependencias administrativas con información organizada y archivada mediante la aplicación de una metodología con lineamientos en gestión documental.</t>
  </si>
  <si>
    <t>Actualización permanente de la lista de auxiliares de la justicia</t>
  </si>
  <si>
    <t>Reporte de Auxiliares de la justicia excluidos.</t>
  </si>
  <si>
    <t>Reporte de excluidos y listado actualizado</t>
  </si>
  <si>
    <t>Reporte de Auxiliares de la justicia modificados.</t>
  </si>
  <si>
    <t xml:space="preserve">Reporte de  novedades y listado actualizado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</si>
  <si>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</si>
  <si>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</si>
  <si>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Informe Rendición de Cuentas</t>
  </si>
  <si>
    <t>Elaborar y presentar el informe de rendición de cuentas a la comunidad</t>
  </si>
  <si>
    <t>Comunicación institucional</t>
  </si>
  <si>
    <t>Audiencia</t>
  </si>
  <si>
    <t>Informe de rendición de cuentas presentado a la comunidad</t>
  </si>
  <si>
    <t>Actividad de presentación de rendición de cuentas</t>
  </si>
  <si>
    <t>Vigilancia Judicial Administrativa</t>
  </si>
  <si>
    <t>(Número de Vigilancia Judicial tramitedas / Número de Vigilancia Judiciales solicitadas ) * 100</t>
  </si>
  <si>
    <t>Mejorar los tiempos de respuesta en el servicio al usuario interno o externo al implementar metodologías para la gestión documental en la Rama Judicial.</t>
  </si>
  <si>
    <t>Reporte de Carnet de Juez de Paz entregadas</t>
  </si>
  <si>
    <t>Remitir las solicitudes de Carnet de Juez de Paz a la Unidad del Registro Nacional de Abogados</t>
  </si>
  <si>
    <t>(Número de Solicitudes Remitidas / Número de Solicitudes Recibidas) * 100</t>
  </si>
  <si>
    <t>Documentos</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</si>
  <si>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</si>
  <si>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Judicaturas entregadas</t>
  </si>
  <si>
    <t>Remitir las solicitudes de Judicatura a la Unidad del Registro Nacional de Abogados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</si>
  <si>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</si>
  <si>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</si>
  <si>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Reporte de Licencia temporal de Abogado entregadas</t>
  </si>
  <si>
    <t>Remitir las solicitudes de Licencia temporal de abogado a la Unidad Registro Nacional de Abogados</t>
  </si>
  <si>
    <t>Fortalecer la consolidación, actualización y acceso a la información normativa y doctrinaria</t>
  </si>
  <si>
    <t>Reporte de Tarjetas profesionales del derecho entregadas</t>
  </si>
  <si>
    <t>Remitir las solicitudes de Inscripción en el Registro Nacional de Abogados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</si>
  <si>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</si>
  <si>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</si>
  <si>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Documento que contiene las Tablas de Retención Documental y de Valoración Documental (TRD y TVD) Jurisdicción Ordinaria actualizadas</t>
  </si>
  <si>
    <t>Participación en  el Comité de Archivo para supervisar la implementación de las Tablas de Retención Documental y las Tablas de Valoración Documental (TRD y TVD), de los archivos correspondientes a la Jurisdicción Ordinaria (Tribunales Superiores y Juzgados) en los sistemas escrito y oral.</t>
  </si>
  <si>
    <t>Gestón Documental</t>
  </si>
  <si>
    <t>Asistencia la Comité/Total de reuniones Comité de Archivo</t>
  </si>
  <si>
    <t>asistencia</t>
  </si>
  <si>
    <t>Evaluar y acreditar los futuros abogados egresados mediante el Examen de Estado como requisito para ejercer su profesión.</t>
  </si>
  <si>
    <t>Asistencia a Comité (Documento que contiene las Tablas de Retención Documental y de Valoración Documental TRD y TVD) de los archivos correspondientes al Consejo Seccional  de la Judicatura)</t>
  </si>
  <si>
    <t>Participación en  el Comité de Archivo para creación y/o actualización de las tablas de retención documental y las tablas de valoración documental (TRD y TVD) de los archivos correspondientes al Consejo Seccional  de la Judicatura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</si>
  <si>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</si>
  <si>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</si>
  <si>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</si>
  <si>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</si>
  <si>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</si>
  <si>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Control de legalidad en los procesos de selección de contratistas.</t>
  </si>
  <si>
    <t>Revisión  de los procesos contractuales y Elaboración de los contratos de acuerdo a las condiciones establecidas en la ley.</t>
  </si>
  <si>
    <t>Asistencia Legal</t>
  </si>
  <si>
    <t>Adquisicion de bienes y  Gestión financiera</t>
  </si>
  <si>
    <t>(No. de procesos contractuales suscritos/No. de procesos contractuales revisados)*100</t>
  </si>
  <si>
    <t>Contrato</t>
  </si>
  <si>
    <t>b) Avanzar hacia el enfoque sistémico integral de la Rama Judicial, por medio de la armonización y coordinación de los esfuerzos de los distintos órganos que la integran.</t>
  </si>
  <si>
    <t>Actualizar la informacion de los procesos notificados por la ANDEJ Vs informe de proceso DESAJ.</t>
  </si>
  <si>
    <t>Registrar los Procesos Judiciales en la plataforma Ekogui y realizar las actualizaciones a los procesos que son notificados</t>
  </si>
  <si>
    <t>(No. de demandas notificadas/ No. de demandas registradas y actualizadas en Ekogui)*100</t>
  </si>
  <si>
    <t>Demandas notificadas</t>
  </si>
  <si>
    <t>c) Cumplir los requisitos de los usuarios de conformidad con la Constitución y la Ley.</t>
  </si>
  <si>
    <t>Fichas de conciliación</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</si>
  <si>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</si>
  <si>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Actividades del comité de conciliación</t>
  </si>
  <si>
    <t>Evaluar los procesos prejudiciales y judiciales por parte del comité de conciliación.</t>
  </si>
  <si>
    <t>(N°de procesos prejudiciales evaluados  por parte del comité con sus respectivas fichas/ N° de procesos recibidos por parte del comite)*100</t>
  </si>
  <si>
    <t>Certificaciones.</t>
  </si>
  <si>
    <t>(N°de procesos judiciales evaluados  por parte del comité/ N° de procesos presentados al comité)*100</t>
  </si>
  <si>
    <t>Fortalecer la transparencia y apertura de datos de la Rama Judicial.</t>
  </si>
  <si>
    <t>e) Fomentar la cultura organizacional de calidad, control y medio ambiente, orientada a la responsabilidad social y ética del servidor judicial.</t>
  </si>
  <si>
    <t>Defensa judicial</t>
  </si>
  <si>
    <t>Ejercer la defensa a todos los procesos judiciales en contra de la Rama Judicial</t>
  </si>
  <si>
    <t>(No. Actuaciones realizadas en el trimestre/ No de actuaciones agendadas en la tabla de términos )*100</t>
  </si>
  <si>
    <t>N° de actuaciones</t>
  </si>
  <si>
    <t>f) Mejorar continuamente el Sistema Integrado de Gestión y Control de la Calidad y del Medio Ambiente “SIGCMA”.</t>
  </si>
  <si>
    <t>Acción disciplinaria de la DESAJ</t>
  </si>
  <si>
    <t>Adelantar los procesos disciplinarios internos conforme al procedimiento establecido por la ley 734, priorizando los procesos antiguos para evitar la caducidad de la acción disciplinaria.</t>
  </si>
  <si>
    <t>(No de Providencias/No. de quejas)*100</t>
  </si>
  <si>
    <t>N° de providencias</t>
  </si>
  <si>
    <t>g) Fortalecer continuamente las competencias y el liderazgo del talento humano de la organización</t>
  </si>
  <si>
    <t xml:space="preserve">Ejercer la defensa de la Dirección Ejecutiva Seccional, respondiendo las Tutela  en las cuales la Seccional es vinculada. </t>
  </si>
  <si>
    <t>Todos los proceso</t>
  </si>
  <si>
    <t>(No. Tutelas notificadas en la Desaj /N° tutelas atendidas)*100</t>
  </si>
  <si>
    <t>Numero de Tutelas atendidas</t>
  </si>
  <si>
    <t>h) Reconocer la importancia del talento humano y de la gestión del conocimiento en la Administración de Justicia.</t>
  </si>
  <si>
    <t>Cobro coactivo</t>
  </si>
  <si>
    <t xml:space="preserve">Adelantar  procesos  de cobro coactivo </t>
  </si>
  <si>
    <t>Gestión financiera, Gestión Humana</t>
  </si>
  <si>
    <t>(Valor recaudado/Valor proyectado)*100</t>
  </si>
  <si>
    <t>Valor recaudo en pesos.</t>
  </si>
  <si>
    <t>i) Aprovechar eficientemente los recursos naturales utilizados por la entidad, en especial el uso del papel, el agua y la energía, y gestionar de manera racional los residuos sólidos.</t>
  </si>
  <si>
    <t>Radicación de providencias en el GCC</t>
  </si>
  <si>
    <t>Gestión financiera.</t>
  </si>
  <si>
    <t>N° de providencias radicadas/ N° de providencias recibidas</t>
  </si>
  <si>
    <t>N° de procesos prescritos</t>
  </si>
  <si>
    <t>Saneamiento de cartera</t>
  </si>
  <si>
    <t>N° de procesos prescritos/N° de procesos estimados en el GCC a prescribir en el año.</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</si>
  <si>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</si>
  <si>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</si>
  <si>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N° de procesos terminados por remisibilidad.</t>
  </si>
  <si>
    <t>N° de procesos terminados.</t>
  </si>
  <si>
    <t>k) Garantizar el oportuno y eficaz cumplimiento de la legislación ambiental aplicable a las actividades administrativas y laborales.</t>
  </si>
  <si>
    <t>Proyecto de gestión ambiental</t>
  </si>
  <si>
    <t xml:space="preserve">Dar continuidad al Sistema de  Gestión de Calidad </t>
  </si>
  <si>
    <t>Mejoramiento sistema de Calidad</t>
  </si>
  <si>
    <t>Porcentaje de  avance del Plan de Calidad</t>
  </si>
  <si>
    <t>Porcentaje de Avance en el Plan de Calidad</t>
  </si>
  <si>
    <t>Plan de gestión ambiental</t>
  </si>
  <si>
    <t>Desarrollar actividades para la Implementación del PGIR -Acuerdo PSAA14-10160</t>
  </si>
  <si>
    <t>Adquisición de bienes y servicios, Asistencia legal.</t>
  </si>
  <si>
    <t>(N° actividades realizadas/No.N° actividades programadas)*100</t>
  </si>
  <si>
    <t>No. de actas de revisión</t>
  </si>
  <si>
    <t>Plan anual de adquisiciones</t>
  </si>
  <si>
    <t>Elaborar, aprobar y publicar  el plan anual de adquisiciones.</t>
  </si>
  <si>
    <t xml:space="preserve">Adquisición de bienes y servicios   </t>
  </si>
  <si>
    <t>Gestion financiera, asistencia legal, gestión humana, gestión tecnológica</t>
  </si>
  <si>
    <t>Procesos de cotratación</t>
  </si>
  <si>
    <t>Ejecutar  el Plan de Adquisiciones, adelantando los procesos de contratación acorde a la ley.</t>
  </si>
  <si>
    <t xml:space="preserve">(No. de procesos de contratación adjudicados /No. de procesos de contratación proyectados) * 100  </t>
  </si>
  <si>
    <t>No. Procesos contratados</t>
  </si>
  <si>
    <t>Pagos realizados</t>
  </si>
  <si>
    <t>Tramitar el pago de los  las facturas de los servicios públicos domiciliarios de todos los inmuebles propios y arrendados donde funcionan los despachos Judiciales del Valle del Cauca</t>
  </si>
  <si>
    <t>N°de facturas de servicios públicos pagadas / N de facturas de servicios públicos generadas por inmueble</t>
  </si>
  <si>
    <t>N°de facturas tramitadas</t>
  </si>
  <si>
    <t>Elementos de consumo y devolutivos</t>
  </si>
  <si>
    <t>Realizar la entrega de los elementos de oficina  de consumo y devolutivos a todos los Despachos Judiciales y Corporaciones del  Valle del Cauca.</t>
  </si>
  <si>
    <t>(No. Elementos de consumos entregados/ No. Elementos de consumos solicitados) * 100</t>
  </si>
  <si>
    <t>No de elementos de consumo entregados</t>
  </si>
  <si>
    <t>(No. Elementos devolutivos entregados/ No. Elementos de devolutivos solicitados) * 100</t>
  </si>
  <si>
    <t>No de elementos devolutivos entregados</t>
  </si>
  <si>
    <t>Resoluciones de baja</t>
  </si>
  <si>
    <t>N° de bajas realizadas / N de bajas proyectadas</t>
  </si>
  <si>
    <t>N° de resoluciones de baja</t>
  </si>
  <si>
    <t>Servidores judiciales socializados</t>
  </si>
  <si>
    <t>Socializar el proceso y el plan de comunicaciones</t>
  </si>
  <si>
    <t>(No. de servidores judiciales socializados/No. de servidores proyectados)*100</t>
  </si>
  <si>
    <t>Porcentaje de servidores judiciales socializados</t>
  </si>
  <si>
    <t>Acta de seguimiento</t>
  </si>
  <si>
    <t>Hacer seguimiento a la matriz de comunicaciones</t>
  </si>
  <si>
    <t>(No. Actividades de la matriz de comunicaciones ejecutadas/No. de actividades de la matriz de comunicaciones proyectadas)*100</t>
  </si>
  <si>
    <t>No. de actas de seguimiento</t>
  </si>
  <si>
    <t>Queja</t>
  </si>
  <si>
    <t>Respuesta a las QR&amp;S</t>
  </si>
  <si>
    <t>No. De QR&amp;S con respuesta oportuna/No. De QR&amp;S recibidas</t>
  </si>
  <si>
    <t>No. De Quejas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</si>
  <si>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</si>
  <si>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</si>
  <si>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</si>
  <si>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</si>
  <si>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</si>
  <si>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</si>
  <si>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Ejecución presupuestal de gastos de personal</t>
  </si>
  <si>
    <t>Ejecutar el presupuesto asignado para gastos de personal de manera mensual incluyendo adiciones y reducciones.</t>
  </si>
  <si>
    <t>Gestión financiera y presupuestal</t>
  </si>
  <si>
    <t>Gestión humana, asistencia legal, adquisicion de bienes y servicios</t>
  </si>
  <si>
    <t>(Presupuesto Ejecutado Gastos de Personal/Presupuesto asignado Gastos de Personal)*100</t>
  </si>
  <si>
    <t>%  De Presupuesto Ejecutado</t>
  </si>
  <si>
    <t xml:space="preserve">b) Mejorar los mecanismos de comunicación y acceso a la información judicial, que permita el control social sobre la gestión judicial.
</t>
  </si>
  <si>
    <t>Ejecución presupuestal de bienes y servicios</t>
  </si>
  <si>
    <t>Realizar el proceso de la cadena presupuestal de los recursos de gastos generales e inversión asignados.</t>
  </si>
  <si>
    <t>(Presupuesto Ejecutado /Presupuesto asignado)*100</t>
  </si>
  <si>
    <t>Conciliaciones contables</t>
  </si>
  <si>
    <t>Generar información contable mensual y realizar las conciliaciones entre las diferentes áreas.</t>
  </si>
  <si>
    <t xml:space="preserve">Reportes  y conciliaciones </t>
  </si>
  <si>
    <t>c) Fortalecer las herramientas de divulgación y rendición de cuentas que contribuyan a fortalecer la confianza ciudadana en la administración de justicia.</t>
  </si>
  <si>
    <t>Pagos de impuestos</t>
  </si>
  <si>
    <t>Cumplir con el pago de las obligaciones tributarias e impuesto predial de los diferentes inmuebles a cargo de la seccional.</t>
  </si>
  <si>
    <t>N° de impuestos pagados /N° de impuestos por pagar</t>
  </si>
  <si>
    <t>N° Pagos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</si>
  <si>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</si>
  <si>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</si>
  <si>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</si>
  <si>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TRIMESTRE 1</t>
  </si>
  <si>
    <t xml:space="preserve">RESULTADOS </t>
  </si>
  <si>
    <t>UNIDAD DE 
MEDIDA</t>
  </si>
  <si>
    <t>EVIDENCIA</t>
  </si>
  <si>
    <t>FECHA DE CONTROL</t>
  </si>
  <si>
    <t>ANÁLISIS DEL RESULTADO</t>
  </si>
  <si>
    <t>Modernización del parque tecnológico y sistemas de información.</t>
  </si>
  <si>
    <t>Requerimiento ante la Unidad de Informática del Nivel Central</t>
  </si>
  <si>
    <t>Registro Siris Cali</t>
  </si>
  <si>
    <t>Total 443 - Archivo Consejo Seccional de la Judicatura</t>
  </si>
  <si>
    <t>Para el primer trimestre de 2021, el Consejo Seccional de la Judicatura implemento un aplicativo propio que permite realizar diariamente el seguimiento y control automático del sistema SIERJU, logrando cumplir la meta en un 89,13%, adicionalmente se realizo una campaña de acompañamiento previa, durante y posterior al período de reporte.</t>
  </si>
  <si>
    <t>Mejoramiento de la Infraestructura física</t>
  </si>
  <si>
    <t>Indicador Anual</t>
  </si>
  <si>
    <t>PLAN DE CAPACITACION</t>
  </si>
  <si>
    <t>Se realizó el plan de capacitación con los Coordinadores de Area, Jefes de Oficina y la Directora Seccional</t>
  </si>
  <si>
    <t>CRONOGRAMA DE CAPACITACIONES</t>
  </si>
  <si>
    <t>Con base en el cronograma de capacitaciones, se inicia en el mes de mayo 2021</t>
  </si>
  <si>
    <t>listado de novedades</t>
  </si>
  <si>
    <t>Para el primer trimestre de 2021, allegaron a la fecha de acumulación 520 novedades (enero 16, feb 17 y marzo 10), las cuales fueron ingresadas en su totalidad en la nomina general del mes correspondiente. Es de tener presente, que a partir del mes de marzo entró en producción el nuevo sistema de liquidación de nomina efinomina, por lo cual Kactus fue inhabilitado el 24/02/21 y entró efinomina a partir de marzo 12/21, lo que dificultó el ingreso de novedades</t>
  </si>
  <si>
    <t>consolidado de solicitudes</t>
  </si>
  <si>
    <t>Siendo 118 el 80% de las solicitudes de factores y otras certificaciones recibidas, se cumplió con la respuesta oportuna de 92 de ellas, ello debido a la complejidad de búsqueda de la información requerida y que solo se cuenta con un servidor judicial para atenderlas. No obstante lo anterior, al finalizar el trimestre se habían atendido el 100%, esto gracias al compromiso del servidor judicial que tiene a cargo el proceso y que dedica tiempo extra para lograr la atención de estos requerimientos</t>
  </si>
  <si>
    <t>listado de solicitudes</t>
  </si>
  <si>
    <t xml:space="preserve">El 70% de las solicitudes de certificación para cetil en el primer trimestre de 2021, es 126, de las cuales se atendieron en tiempo oportuno 114, logrando el 63% </t>
  </si>
  <si>
    <t>relación de solicitudes atendidas</t>
  </si>
  <si>
    <t>Para el primer trimestre de 2021, el 80% de las solicitudes allegadas son 283 y se atendieron dentro del termino 244, obteniendo un 69% de cumplimiento, ello teniendo en cuenta que con la pandemia y el trabajo en casa las jornadas laborales son mas extensas. Así mismo, que no hay distractores como atención a publico, que genera utilizar parte de la jornada en su atención.</t>
  </si>
  <si>
    <t>Para el primer trimestre de 2021, se recibieron 122 recursos en el trimestre, siendo 73 el 60%, de los cuales se atendieron 14, logrando el 12% de atención, esto debido a que solo se cuenta con una persona para revisarlos y una persona para proyectar la respuesta, aunado a los diferentes inconvenientes que se han presentado por el cambio del sistema de liquidación de nomina.</t>
  </si>
  <si>
    <t xml:space="preserve">Para el primer trimestre de 2021, se recibieron 202 solicitudes de liquidaciones definitivas, de las cuales fueron atendidas oportunamente 195, ello debido a la dedicación y compromiso del servidor judicial que tiene a cargo el proceso, quien dedica tiempo extra laboral para cumplir al 100%. Así mismo, es de recordar que el sistema Kactus fue deshabilitado desde el 24 de febrero de 2021, entrando a producción el día 12 de marzo el sistema Efinomina, que a la fecha no cuenta con el modulo de liquidaciones definitivas al 100%. </t>
  </si>
  <si>
    <t>Reunión de Seguimiento del plan anual de trabajo a nivel nacional.
Indicadores del plan de trabajo.</t>
  </si>
  <si>
    <t>Para el 1er trimestre del año 2021, en indicador se encuentra en un cumplimiento del 19%, se han desarrollado actividades, pero no se alcanzó el 25% de ejecución planeado, debido a cambios en el asesor que realiza las actividades de desórdenes musculo esqueléticos, por lo cual se retrasaron algunas actividades como son las pausas activas, bienestar total y cuida mi entorno.</t>
  </si>
  <si>
    <t>Formato de Accidente de Trabajo</t>
  </si>
  <si>
    <t>En el primer trimestre del año 2021 se presentaron 8 accidentes de trabajo , en el mes de enero 1, febrero 3 y marzo 4, los cuales fueron investigados en su totalidad.</t>
  </si>
  <si>
    <t>Campaña del Siris y correos electrónicos  del reto actívate (actividades deportivas desde nivel central)
Material fotográfico de día de la mujer.</t>
  </si>
  <si>
    <t>Para el primer trimestre del 2021, se programó 1 actividad para la celebración del día de la mujer, por lo tanto, el indicador se encuentra en un 20%, no se alcanza la meta proyectada para este primer trimestre el 25% de ejecución, debido a que el inicio de las actividades de los despachos es a partir desde el 12 de enero y la continuidad de trabajo en casa de modo virtual dificulta la participación en las actividades y genera poca asistencia.</t>
  </si>
  <si>
    <t>Total 31 - Archivo Consejo Seccional de la Judicatura</t>
  </si>
  <si>
    <t>Se cumplía la totalidad de solicitudes del escalafón</t>
  </si>
  <si>
    <t>Total 2 - Archivo Consejo Seccional de la Judicatura</t>
  </si>
  <si>
    <t>LAS CIRCULARES POR MEDIO DEL CUAL SE HACEN LAS CONVOCATORIAS DE LOS CURSOS DE LA ESCUELA JUDICIAL, SE HAN DIFUNDIDO SATISFACTORIAMENTE ENTRE LOS DIFERENTES DESPACHOS JUDICIALES DEL VALLE DEL CAUCA</t>
  </si>
  <si>
    <t>Se realiza el informe de seguimiento a los Acuerdos 11764 de 2021 y 11766 de 2021, los cuales crearon cargos de descongestión en el Valle del Cauca</t>
  </si>
  <si>
    <t>Total 4 - Archivo Consejo Seccional de la Judicatura</t>
  </si>
  <si>
    <t>En el primer trimestre del 2021, se cumple el 100% de la meta establecida, debido a la reiteración de las propuestas de reordenamiento judicial para el Valle del Cauca</t>
  </si>
  <si>
    <t>Total 1  - Informe de rendición de cuentas 2020, pagina de la Rama Judicial</t>
  </si>
  <si>
    <t>El 9 de marzo de 2021, se realizó la audiencia de rendición de cuentas de la seccional del Valle del Cauca, dando cumplimiento a la actividad programada</t>
  </si>
  <si>
    <t>Total 469 - Archivo Consejo Seccional de la Judicatura</t>
  </si>
  <si>
    <t>En el primer trimestre de 2021, se dio atención a la totalidad de vigilancia judiciales solicitadas por los usuarios, logrando un avance en el cumplimiento de 100%</t>
  </si>
  <si>
    <t xml:space="preserve">LAS SOLICITUDES QUE SE HAN RECEPCIONADO Y ENVIADO A LA UNIDAD DE REGISTRO NACIONAL DE ABOGADOS, HAN SIDO TRAMITADAS SATISFACTORIAMENTE. ES DECIR, QUE SE HA ENTREGADO LAS TARJETAS Y RESOLUCIONES A LOS USUARIOS, EN EL TIEMPO ESTABLECIDO. </t>
  </si>
  <si>
    <t>Total 24 - Archivo Consejo Seccional de la Judicatura</t>
  </si>
  <si>
    <t>Total 17 - Archivo Consejo Seccional de la Judicatura</t>
  </si>
  <si>
    <t>Total 62 - Archivo Consejo Seccional de la Judicatura</t>
  </si>
  <si>
    <t>Consecutivos contratos del 001 al 019 del 2021</t>
  </si>
  <si>
    <t>Se revisaron y suscribieron 19 contratos nuevos de la siguiente manera: 2 licitaciones públicas (aseo y vigilancia), 1 Selección Abreviada Menor Cuantía (Vigías Salud), 6 mínimas cuantías y 10 contratación directa. Se realizaron 4 adiciones en contratos del 2020 y 2 adiciones por órdenes de compra (scanner y combustible).</t>
  </si>
  <si>
    <t>Informe de procesos activos y plataforma Ekogui.</t>
  </si>
  <si>
    <t>Se evidencia 2004 procesos activos al cierre del trimestre. 48 demandas nuevas fueron radicadas en el trimestre.  67 procesos fueron terminados en Ekogui.</t>
  </si>
  <si>
    <t>(N°de procesos prejudiciales evaluados  por parte del comité/ N° de procesos presentados al comité)*100</t>
  </si>
  <si>
    <t>Actas de Comité y certificaciones suscritas por el Secretario del Comité</t>
  </si>
  <si>
    <t>52 procesos prejudiciales presentados al comité. Se estudiaron la totalidad de los mismos.</t>
  </si>
  <si>
    <t>26 procesos judiciales evaluados por el comité. En todos se reiteró la posición que la entidad adoptó al inicio de los mismos.</t>
  </si>
  <si>
    <t>1- Excel procesos activos 2 Tabla de términos 3- informe Jefe Procesos.</t>
  </si>
  <si>
    <t>Se efectuaron 483 actuaciones judiciales en igual número de procesos, el incremento es notable y obedece a la virtualidad implementada consecuencia del covid-19.</t>
  </si>
  <si>
    <t>Informe mensual disciplinario remitidos a la unidad de auditoría.</t>
  </si>
  <si>
    <t xml:space="preserve">De las  20 quejas presentadas en vigencias anteriores con las cuales se inicia el año, se profirieron 2 providencias correspondientes a 3 quejas presentadas, las cuales 2 fueron acumuladas en un solo proceso </t>
  </si>
  <si>
    <t>Informe mensual acciones constitucionales remitidas la nivel central.</t>
  </si>
  <si>
    <t>Se notificaron y contestaron 29 tutelas. Sólo una de ellas fue en contra de la DESAJ por CDP vacaciones de la cual esta a la espera de que resuelva la impugnación.</t>
  </si>
  <si>
    <t>(Valor recaudado trimestre/Valor proyectado en el año)*100</t>
  </si>
  <si>
    <t>Informe GCC e informe Abogada Ejecutora.</t>
  </si>
  <si>
    <t>En Circular DEAJC21-19 de marzo de 2021, se modificó la meta de recaudo debido a la crisis económica por el Covid-19 a $490,100,333 para el año 2021, logrando para el primer trimestre un recaudo de 172,807,068 correspondiente a un 35,25% de avance en la meta anual.</t>
  </si>
  <si>
    <t>Al cierre del trimestre existen 12476 expedientes que corresponde a una suma de $3,837,883,031,440,oo</t>
  </si>
  <si>
    <t>En el primer trimestre se evidencia un importante cumplimiento de metas de prescripción que corresponden a 123 expedientes.</t>
  </si>
  <si>
    <t>N/A</t>
  </si>
  <si>
    <r>
      <t>En este trimestre no hubo ningún proceso que cumpla con los requisitos establecidos en la Resolución 5148 del 28/07/2019, del Comité de Cartera de la DEAJ, a efecto de declarar la remisibilidad. Sin embargo se destaca la labor del comité de remisibilidad, que permite aplicar dicha figura a los procesos correspondientes y de esta manera presentar una cartera sana, sin indicadores inflados.</t>
    </r>
    <r>
      <rPr>
        <sz val="9"/>
        <color rgb="FFFF0000"/>
        <rFont val="Arial"/>
        <family val="2"/>
      </rPr>
      <t>.</t>
    </r>
  </si>
  <si>
    <t xml:space="preserve">Plan de Gestión Ambiental </t>
  </si>
  <si>
    <t>Campañas por siris de manejo de residuos</t>
  </si>
  <si>
    <t xml:space="preserve">En el primer trimestre del año 2021, Se ha realizado la sensibilización por SIRIS del cambio del código de colores para el manejo de residuos a partir del año 2021, la cual se ordenó mediante Resolución N° 2184 de 2019 del Ministerio de Medio Ambiente y Desarrollo Sostenible, pese a que esta sensibilización se ha venido realizando desde finales del año 2020, el indicador está en un 20%, un 5% menos de lo proyectado, lo anterior es consecuencia de la fatiga que presentan los Servidores judiciales por actividades virtuales que generado el trabajo en casa por la pandemia del virus del covid-19, la cual ya lleva 1 año. </t>
  </si>
  <si>
    <t>14 / 17</t>
  </si>
  <si>
    <t>Durante el primer trimestre se logró un 82% en el resultado, lo anterior debido a que no se pudo contratar el Mantenimiento de vehículos y los elementos de ferretería para las Corporaciones, Despachos
Judiciales y Sedes Administrativas del Valle del Cauca lo anterior porque se presentó  dificultad en la presentación de la cotización por parte de los proveedores, en cuanto al contrato de Suministro de combustible en  la virtualidad el consumo a disminuido por lo tanto se reprograma para el segundo semestre.</t>
  </si>
  <si>
    <t>499 / 514</t>
  </si>
  <si>
    <t>Debido a la virtualidad se han generado atrasos en el proceso de entrega de facturas por parte de las empresas de servicios, lo que a causado que la entidad no lograra el pago total de las factura de periodo,  para lo cual se han realizado los requerimientos a las empresas y los pagos se han realizado con fecha posterior.</t>
  </si>
  <si>
    <t>(No. de solicitudes de elementos de oficina por despacho/ No total de despachos) * 100</t>
  </si>
  <si>
    <t>461/560</t>
  </si>
  <si>
    <t xml:space="preserve"> Teniendo en cuenta la austeridad y la Implementación de la virtualidad en los Despachos Judiciales, se hace entrega de los elementos indispensables y básicos  para satisfacer las necesidades de los diferentes Despachos y Corporaciones Judiciales del Valle del Cauca y así poder cumplir con su buen  funcionamiento de los mismos.
Así las cosas, sólo el 82,% de los Despachos Judiciales del Valle del Cauca, realizaron requerimientos al Almacen de esta Direccion Ejecutiva, logrando así una reducción del 18% de solicitudes.</t>
  </si>
  <si>
    <t>110/185</t>
  </si>
  <si>
    <t xml:space="preserve"> Teniendo en cuenta la austeridad y la Implementación de la virtualidad en los Despachos Judiciales, se hace entrega de los elementos indispensables  para satisfacer las necesidades de los diferentes Despachos y Corporaciones Judiciales del Valle del Cauca y así poder cumplir con su buen  funcionamiento de los mismos.
Es preciso manifestar que en el  59%, esta incluido la entrega   de elementos tecnológicos, comprados en el mes de diciembre del año 2020, sin embargo la entidad espera realizar la renovación tecnológica en la presente vigencia en los diferentes despachos Judiciales.</t>
  </si>
  <si>
    <t>Resoluciones de baja (meta dos por año)</t>
  </si>
  <si>
    <t>Se inicio el proceso de baja de impresoras en el  primer trimestre, sin embargo no se logró finalizar debido  a la demora en la entrega por parte de los despachos judiciales en la entrega del elemento que al encontrarse en trabajo en casa la  programación para  la asistencia al despacho demoro el proceso</t>
  </si>
  <si>
    <t>Ejecución Presupuestal por las unidades ejecutoras 02 y 08 y anexo consolidado de la ejecución de gastos de personal.</t>
  </si>
  <si>
    <t>La meta establecida para el trimestre es del 25%, y lo ejecutado  por concepto de  pago de nóminas, contribuciones parafiscales, Cesantias fue de 28,82%, lo que corresponde a $62,110,931,244 del presupuesto asignado para gastos de personal de $215,520,427,438, por lo que se puede establecer que se ejecutó el 100% de lo proyectado.</t>
  </si>
  <si>
    <t>Ejecución Presupuestal por las unidades ejecutoras 02 y 08 y anexo consolidado de la ejecución de Adquisición de Bienes y Servicios (gastos generales e inversión)</t>
  </si>
  <si>
    <t>Reportes de conciliaciones</t>
  </si>
  <si>
    <t>se adjuntan las conciliaciones de Almacen y las de incapacidades</t>
  </si>
  <si>
    <t>TRIMESTRE 2</t>
  </si>
  <si>
    <t>Orden compra de equipos</t>
  </si>
  <si>
    <t>Para el segundo trimestre se realizaron 1473 soportes sobre el aplicativo Justicia XXI; se dio respuesta a los requerimientos realizados por los Despachos Judiciales sobre el sistema de información</t>
  </si>
  <si>
    <t>Siriscali</t>
  </si>
  <si>
    <t>Total 462 - Archivo Consejo Seccional de la Judicatura</t>
  </si>
  <si>
    <t xml:space="preserve">listado de solicitudes </t>
  </si>
  <si>
    <t>listado de recursos atendidos</t>
  </si>
  <si>
    <t>Total 30 - Archivo Consejo Seccional de la Judicatura</t>
  </si>
  <si>
    <t>En el segundo trimestre de 2021, se dio atención a la totalidad de solicitudes respecto al Escalafón Seccional, logrando un avance en el cumplimiento de 100%</t>
  </si>
  <si>
    <t>Total 0 - Archivo Consejo Seccional de la Judicatura</t>
  </si>
  <si>
    <t>Las circulares por medio del cual se hacen las convocatorias de los cursos de la escuela judicial, se han difundido satisfactoriamente entre los diferentes despachos judiciales del Valle del Cauca, para el segundo trimestre no se efectuaron convocatorias para esta Seccional por parte de EJRLB.</t>
  </si>
  <si>
    <t>Total 3 - Archivo Consejo Seccional de la Judicatura</t>
  </si>
  <si>
    <t>Se realiza el informe de seguimiento mensual a los Acuerdos 11764 de 2021 y 11766 de 2021, los cuales crearon cargos de descongestión en el Valle del Cauca</t>
  </si>
  <si>
    <t>En el segundo trimestre del 2021, se cumple el 100% de la meta establecida, debido a las propuestas de mapa judicial para fortalecimiento de los Juzgados penales municipales de la ciudad de Cali</t>
  </si>
  <si>
    <t>Total 562 - Archivo Consejo Seccional de la Judicatura</t>
  </si>
  <si>
    <t>En el segundo trimestre de 2021, se dio atención a la totalidad de vigilancia judiciales solicitadas por los usuarios, logrando un avance en el cumplimiento de 100%</t>
  </si>
  <si>
    <t>Total 20 - Archivo Consejo Seccional de la Judicatura</t>
  </si>
  <si>
    <t>Consecutivos contratos del 020 al 034 del 2021</t>
  </si>
  <si>
    <t>495/ 499</t>
  </si>
  <si>
    <t>441/560</t>
  </si>
  <si>
    <t>65/84</t>
  </si>
  <si>
    <t xml:space="preserve">   1  /  2</t>
  </si>
  <si>
    <t>Continuando con el proceso de baja de impresoras este se realizó en el segundo trimestre d a través de la Resolución DESAJCLR21-1668 cumpliendo con la meta establecida para el primer semestre.</t>
  </si>
  <si>
    <t>Plan de Calidad</t>
  </si>
  <si>
    <t>Se cumple con la totalidad de las actividades planeadas</t>
  </si>
  <si>
    <t>Informe de avance del contrato de digitalización reportado al Nivel Central</t>
  </si>
  <si>
    <t>A pesar de contar con un proceso de compra de estos equipos, no se logró la entrega de estos a los Despachos Judiciales, toda vez que el proveedor de estos elementos solicitó ampliación por los problemas de importación de los equipos debido a la pandemia.</t>
  </si>
  <si>
    <t>En este trimestre no se logró la instalación de los equipos por falta de elementos complementarios a las salas de audiencias, elementos que dependen del nivel central</t>
  </si>
  <si>
    <t>Archivo - soporte SIGCMA Plan Operativo 2021</t>
  </si>
  <si>
    <t>De los 28 componentes tecnológicos  (repuestos) requeridos para el primer trimestre, se supera el 100% debido a que realizó la entrega de 8 elementos adicionales que se encontraban pendientes del trimestre anterior.</t>
  </si>
  <si>
    <t>El  primer trimestre el Grupo recibió 1455 requerimientos para actualizar información en las bases de datos de los sistemas de información, las cuales fueron atendidas en su totalidad.</t>
  </si>
  <si>
    <t>N°. de Solicitudes de audiencias virtuales tramitadas /N°. Solicitudes de audiencias virtuales recibidas.</t>
  </si>
  <si>
    <t>Solicitudes audiencias recibidas</t>
  </si>
  <si>
    <t>Para el primer trimestre de 2021, se registraron 21.573 solicitudes para conexiones virtuales a través de la plataforma SIRIS, las cuales fueron atendidas en su totalidad.</t>
  </si>
  <si>
    <t>Archivo -soporte SIGMA Plan Operativo 2021</t>
  </si>
  <si>
    <t>Se recibieron  130 solicitudes de soporte sobre el funcionamiento de la plataforma Justicia XXI WEB, las cuales fueron atendidas en su totalidad.</t>
  </si>
  <si>
    <t>Archivo - soporte SIGMA Plan Operativo 2021</t>
  </si>
  <si>
    <t>Durante el primer trimestre se requirieron 8 jornadas de capacitación sobre protocolos de digitalización y utilización de la plataforma mercurio.</t>
  </si>
  <si>
    <t>Al finalizar el trimestre se lleva un total de 145108 expedientes, cumplimento con la meta establecida en el semestre.</t>
  </si>
  <si>
    <t>Para el segundo trimestre se renovaron 506 equipos con presupuesto asignado a finales de 2020, se entregaron los equipos en el segundo trimestre debido a la dificultades de la pandemia, se espera la asignación de presupuesto para la adquisición de los 1299 equipos faltantes .</t>
  </si>
  <si>
    <t>N°componentes tecnológicos (repuestos) / N°componentes tecnológicos (repuestos) obsoletos</t>
  </si>
  <si>
    <t>A raíz de los problemas de conexión que se ha venido presentando en la aplicación teams, se ha incrementado el uso de la plataforma oficial para la realización de audiencias virtuales, para este trimestre los despachos registraron 22.981 solicitudes para conexiones virtuales</t>
  </si>
  <si>
    <t>Se recibieron  20 solicitudes de soporte sobre el funcionamiento de la plataforma Justicia XXI WEB, las cuales fueron atendidas en su totalidad.</t>
  </si>
  <si>
    <t>Se realizaron 311 capacitaciones a los usuarios de los Despachos Judiciales referente a la aplicaciones que tienen los Despachos para el desempeño de sus funciones, aplicación de protocolo de digitalización 2, ventanilla virtual, lifesize.</t>
  </si>
  <si>
    <t>Plan de mejoramiento y mantenimiento de infraestructura 2021</t>
  </si>
  <si>
    <t>Resolución 0847 del 12 de marzo de 2021</t>
  </si>
  <si>
    <t>Se revisaron las necesidades de lo inmuebles diagnosticados y se ajustó el presupuesto acorde a los valores asignados por el nivel central.</t>
  </si>
  <si>
    <t>Se adelantaron 5 procesos de contratación correspondiente a 3 inmuebles los cuales por los tipos de contratos y el cronograma, se proyecta la firma del contrato para el mes de julio por valor de 1,463,388,044</t>
  </si>
  <si>
    <t>Se cumplió con la elaboración y publicación del plan anual de adquisiciones que según la ley se debe publicar a mas tardar el 30 de enero.</t>
  </si>
  <si>
    <t>Acta  de aprobación y publicación número  02 del 28 de enero de 2021</t>
  </si>
  <si>
    <t>La meta establecida para el trimestre es del 25%, y lo ejecutado  en adquisición de bienes y servicios en este primer trimestre fue de 62,81%, debido al efecto que tiene en este trimestre el compromiso de las vigencias futuras en los rubros más representativos del presupuesto asignado en esta vigencia fiscal, como lo son arrendamiento de bienes inmuebles, aseo, vigilancia, y en inversión el rubro de digitalización, razón por la cual la meta es superada en un 37%.</t>
  </si>
  <si>
    <t>Relación de pago del impuesto predial en este trimestre.</t>
  </si>
  <si>
    <t>Seguimiento a los protocolos de digitalización expedidos por el CSJ</t>
  </si>
  <si>
    <t xml:space="preserve">Se da cumplimiento al seguimiento del avance y aplicación de los protocolos dejando registro en las actas de la corporación </t>
  </si>
  <si>
    <t>Se da cumplimiento al seguimiento del avance y aplicación de los protocolos dejando registro en las actas de la corporación.</t>
  </si>
  <si>
    <t>Matriz de comunicaciones socializada</t>
  </si>
  <si>
    <t>Se ha dado cumplimiento al 100% de las actividades planeadas en la matriz de comunicaciones</t>
  </si>
  <si>
    <t>Matriz de comunicaciones</t>
  </si>
  <si>
    <t>Sistema de QRS</t>
  </si>
  <si>
    <t>El 9 de marzo de 2021, se realizó la audiencia de rendición de cuentas de la seccional del Valle del Cauca, dando cumplimiento a la actividad programada.</t>
  </si>
  <si>
    <t>Al cierre del segundo trimestre se notificaron 91 demandas nuevas las cuales fueron actualizadas y registradas en su totalidad y por lo tanto se evidencian 2065 procesos activos.</t>
  </si>
  <si>
    <t>Al cierre del segundo trimestre, se profirieron 2 providencias correspondientes a 3 quejas presentadas, las cuales 2 fueron acumuladas en un solo proceso y se dispuso el archivo de 3 expedientes.</t>
  </si>
  <si>
    <t>En Circular DEAJC21-19 de marzo de 2021, se modificó la meta de recaudo debido a la crisis económica por el Covid-19 a $490,100,333 para el año 2021, gracias a la creación de los dos cargos en el grupo de cobro coactivo se ha logrado superar esta meta permitiendo que al cierre del segundo trimestre tengamos un avance del 86% equivalente a un valor de recaudo acumulado de 422,789,934.</t>
  </si>
  <si>
    <t>Al segundo  trimestre se recibieron 117 expedientes los cuales se encuentran radicado llegando a un total de  12,593 procesos para tramite de cobro coactivo.</t>
  </si>
  <si>
    <t>Se elaboró el plan de capacitaciones en el primer trimestre, acorde a las necesidades de los usuarios reflejadas en la encuestas realizadas.</t>
  </si>
  <si>
    <t xml:space="preserve">Se convocaron 135 servidores judiciales de los cuales asistieron 85, obteniendo un 63% de asistencia a las capacitaciones realizadas. Se destaca una mayor participación debido a la virtualidad y al uso de las plataformas. </t>
  </si>
  <si>
    <t>(No. de certificaciones atendidas oportunamente /No. de solicitudes radicadas)*100</t>
  </si>
  <si>
    <t>(No. de recursos atendidos trimestralmente/No. de recursos radicados )*100</t>
  </si>
  <si>
    <t>En el 2do trimestre del año 2021 se presentaron 9 accidentes de trabajo, de los cuales 3 fueron casos covid y los demás en su mayoría reportes por golpes con objetos presentados en  abril 2 casos, mayo 3 casos y junio 4 casos, los cuales fueron investigados en su totalidad, cumpliendo con el indicador al 100%.</t>
  </si>
  <si>
    <t>Para el 2do trimestre se adelantaron el 50% de las actividades programadas para el año, consistentes en  la celebración del día de la madre y del padre, lo que permitió avanzar en el trimestre en un 30% con relación a la meta.</t>
  </si>
  <si>
    <t>En el 2do trimestre del año 2021, Se ha realizado la sensibilización por SIRIS del día de la tierra en el cual se recuerda el código de colores, el ahorro de agua y energía, adicionalmente se continua con la socialización por correo electrónico del código de colores para el manejo de residuos a partir del año 2021, la cual se ordenó mediante Resolución N° 2184 de 2019 del Ministerio de Medio Ambiente y Desarrollo Sostenible, para este trimestre el indicador  fue del 30% , logrando cumplir con el 50% de avance de lo proyectado del año.</t>
  </si>
  <si>
    <t>Para este primer trimestre se canceló el pago de impuesto predial de 4 inmuebles a cargo de la seccional cuyas facturas fueron allegadas a 31 de marzo de 2021 por valor de 315,609,888 , se canceló igualmente los impuestos por retención el fuente que se realizan a través de proceso de compensación que se realiza en el siif nación.</t>
  </si>
  <si>
    <t>Se cancelaron 10 facturas de impuesto predial  cumpliendo con la totalidad de los pagos por este concepto por valor de 167,998,841. Igualmente se canceló lo correspondiente al pago de la retención en la fuente por renta.</t>
  </si>
  <si>
    <t>Novedades 181 - 182</t>
  </si>
  <si>
    <t>Correos de publicación.</t>
  </si>
  <si>
    <t>Lista de auxiliares inscritos en noviembre de 2020</t>
  </si>
  <si>
    <t>Dos solicitudes de retiro,  un secuestre y un partidor.</t>
  </si>
  <si>
    <t>Sin novedad</t>
  </si>
  <si>
    <t>Se realizó el registro de auxiliares de la justicia el 1 de abril de 2021, el cual quedo conformado por 66 auxiliares, acorde con las disposiciones del acuerdo 10448 de 2015, por lo cual se realizó la convocatoria en el mes de noviembre de 2020..</t>
  </si>
  <si>
    <t>Del registro conformado por 66 auxiliares se  retiran dos auxiliares por solicitud de los mismos quedando en el registro 64.</t>
  </si>
  <si>
    <t>Una solicitud de exclusión juzgado 1 compet mult de buenaventura</t>
  </si>
  <si>
    <t>of. 135 del 3 de marzo de 2021</t>
  </si>
  <si>
    <t>Elaboración de la lista de auxiliares de la justicia.</t>
  </si>
  <si>
    <t>Se adelanta el proceso de elaboración de la lista de auxiliares de la justicia el cual culminó con la resolución 822 de 2021.</t>
  </si>
  <si>
    <t xml:space="preserve">Reporte de solicitudes de exclusión y retiros de la lista de auxiliares de la justicia. </t>
  </si>
  <si>
    <t>Auto 242 de 2021, of 159 de marzo 12 de 2021. Retiran solicitud, por lo tanto no hubo exclusión.</t>
  </si>
  <si>
    <t>En el primer trimestre  se proyectó digitalizar  24.125.921 folios, actividad que se logró en un 87% debido a la implementación de la logística y contratación de personal.</t>
  </si>
  <si>
    <t>N° de requerimientos en soporte de aplicativos y plataformas tecnologías atendidos / N° de requerimientos en soporte de aplicativos y plataformas tecnológicas recibidos</t>
  </si>
  <si>
    <t>(No. De inmuebles diagnosticados /No de inmuebles  proyectados de la Rama Judicial en el Valle del Cauca)*100</t>
  </si>
  <si>
    <t>Para el 2021 se solicitaron recursos por el presupuesto de mejoramiento y mantenimiento de la infraestructura propia del sector para 5 inmuebles que fueron diagnosticados y priorizados, fueron solicitados 1.867.211.662 y se asignaron 1.948.991.677 millones.</t>
  </si>
  <si>
    <t>Mediante la resolución 0847 del 12 de marzo de 2021, se asignaron  $1,948,991,677 por inversión para adelantar la contratación de los cinco (5) inmuebles diagnosticados por la seccional y  aprobados por el nivel central.</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</si>
  <si>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</si>
  <si>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Sistema de información de escalafón y calificación de servicios</t>
  </si>
  <si>
    <t>Numero de novedades registradas al día de acumulación de nomina /Numero de novedades presentadas al día de fecha de circular. (pendiente nuevo software de nomina)</t>
  </si>
  <si>
    <t>Numero de certificados CETIL expedidos /Numero de certificados  CETIL  solicitados</t>
  </si>
  <si>
    <t>(No. de cesantías parciales atendidas oportunamente /No. de solicitudes radicadas)*100</t>
  </si>
  <si>
    <t>Prestaciones y cesantías definitivas</t>
  </si>
  <si>
    <t>(No. de respuesta oportunas prestaciones y cesantías definitivas /No. de requerimientos radicados prestaciones y cesantías definitivas)*100</t>
  </si>
  <si>
    <t>Lista de aspirantes a auxiliares de la justicia</t>
  </si>
  <si>
    <t>A la fecha no existe reporte de novedades, cambios de domicilio y teléfono los cuales son los que generan actualizaciones en el listado.</t>
  </si>
  <si>
    <t>(Número de Vigilancia Judicial tramitadas / Número de Vigilancia Judiciales solicitadas ) * 100</t>
  </si>
  <si>
    <t>Gestión Documental</t>
  </si>
  <si>
    <t>Seguimiento al avance y aplicación del los protocolos de digitalización por parte de los despachos judiciales</t>
  </si>
  <si>
    <t>Actas de las sesiones de la corporación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</si>
  <si>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</si>
  <si>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Actualizar la información de los procesos notificados por la ANDEJ Vs informe de proceso DESAJ.</t>
  </si>
  <si>
    <t>Procesos de contratación</t>
  </si>
  <si>
    <t>Informe de rendición de cuentas</t>
  </si>
  <si>
    <t>La matriz fue socializada en la presentación del informe  rendición de cuentas desarrollado en el mes de marzo</t>
  </si>
  <si>
    <t>No se han recibido QRS en el periodo de análisis.</t>
  </si>
  <si>
    <t>Se revisaron y suscribieron 15 contratos nuevos de la siguiente manera: 1 SASI (EPP-Covid-19), 11 M.C. y 3 C.D. (1 Cto es por el arriendo del inmueble donde se reubicaran los despachos judiciales de Tuluá por vandalismo del palacio de justicia el 28 abril de 2021). Se realizaron 5 adiciones de Mínimas Cuantías. En cumplimiento de un plan de mejoramiento, se arrendó el espacio donde se ubica el Cajero Automático del Banco Popular, por 5 años a partir del 1 de julio de 2021 al 30 de junio de 2026, del cual la Seccional recibirá un canón de $595,000,oo mensuales, más el incremento del IPC por los siguientes años.</t>
  </si>
  <si>
    <t>Actualizar la información de los procesos notificados por la ANDJE Vs informe de proceso DESAJ.</t>
  </si>
  <si>
    <t xml:space="preserve">Al cierre del segundo trimestre, se presentaron para evaluación 38 procesos prejudiciales  al comité los cuales fueron analizados en su totalidad en tres comités. </t>
  </si>
  <si>
    <t>Al cierre del segundo trimestre, se presentaron 17 procesos judiciales los cuales fueron analizados en su totalidad en tres comités.</t>
  </si>
  <si>
    <t>Al cierre del segundo trimestre, se efectuaron 732 actuaciones judiciales dentro de los términos de ley en igual número de procesos, el incremento respecto al primer trimestre es en 249 procesos, pese a los días de paro, ello obedece a la virtualidad implementada consecuencia del covid-19.</t>
  </si>
  <si>
    <t>Al cierre del segundo trimestre, se notificaron y contestaron 57 tutelas. Sólo una de ellas fue en contra de la DESAJ por CDP vacaciones de la cual se esta a la espera de que resuelva la impugnación. Se observa un incremento de 28 tutelas respecto al 1 trimestre).</t>
  </si>
  <si>
    <t>Al cierre del segundo trimestre, se evidencia un importante cumplimiento de metas de prescripción que corresponden a 218 expedientes, los cuales cumplieron con los parámetros legales.</t>
  </si>
  <si>
    <t>N° de procesos terminados por permisibilidad.</t>
  </si>
  <si>
    <t xml:space="preserve">Al cierre del segundo trimestre, al igual que el 1 trimestre, no hubo ningún proceso que cumpliera con los requisitos establecidos en la Resolución 5148 del 28/07/2019, del Comité de Cartera de la DEAJ, a efecto de declarar la remisibilidad. </t>
  </si>
  <si>
    <t>Sensibilización del Día e la Tierra por siris y Socialización del nuevo código de Colores a las oficinas de apoyo para divulgación.</t>
  </si>
  <si>
    <t>Consecutivo contratos año 2021
Plan anual de Adquisiciones</t>
  </si>
  <si>
    <t>Debido a las modalidades de selección de contratistas y los términos de evaluación, no fue posible adjudicar los contratos dentro del 2 trimestre, los cuales se realizaron el trimestre siguiente,  sin embargo la publicación del proceso en el SECOP se realizó conforme esta proyectado en el plan anual.</t>
  </si>
  <si>
    <t>Para el segundo trimestre hubo una variación del 1% en la reducción de la facturación que corresponde a 4 facturas debido a la reubicación de los juzgados administrativos al edificio Goya aumento de 3 Facturas, respecto del edificio banco de occidente  y a la compra de la planta telefónica del Palacio de Justicia de Roldanillo se redujo el 7 facturas.</t>
  </si>
  <si>
    <t>De acuerdo a la  implementación de la virtualidad en la Rama Judicial, se hace entrega de los elementos indispensables y básicos para satisfacer las necesidades de los diferentes Despachos y Corporaciones Judiciales del Valle del Cauca y así poder cumplir con el funcionamiento de los mismos.
Teniendo en cuenta lo anterior en el segundo trimestre sólo el 79% de los despachos realizaron solicitud de elementos, es decir que hay una reducción de solicitudes del 21%,  de acuerdo a la virtualidad la tendencia es bajar la cantidad de solicitudes.</t>
  </si>
  <si>
    <t xml:space="preserve"> Teniendo en cuenta  la Implementación de la virtualidad y la aplicación de la austeridad,  en los Despachos Judiciales, se hace entrega de los elementos indispensables  para satisfacer las necesidades de los diferentes Despachos y Corporaciones Judiciales del Valle del Cauca y así poder cumplir con su buen  funcionamiento de los mismos.
Así las cosas se logró hacer entrega del 77% de los elementos solicitados por los Diferentes Despachos Judiciales del Valle del Cauca.</t>
  </si>
  <si>
    <t>No se han recibido QRS en el periodo de análisis</t>
  </si>
  <si>
    <t>La meta establecida para el trimestre es del 25%, y lo ejecutado  por concepto de  pago de nóminas, contribuciones parafiscales, cesantías fue de 38,37%, lo que corresponde a $82,695,268,524 del presupuesto asignado para gastos de personal de $215,520,427,438, por lo que se puede establecer que se ejecutó un mayor valor en este segundo trimestre debido al pago de primas y bonificaciones que se generan en el mes de junio, por lo que se superó la meta establecida.</t>
  </si>
  <si>
    <t>Al segundo trimestre se lleva una ejecución acumulada del 68.6%, de acuerdo con la meta establecida para el trimestre es del 25%, y lo ejecutado  en adquisición de bienes y servicios en este periodo fue de 5,46% , lo que equivale a $1,556,410,036 de la apropiación total, lo que se explica por mayor dinámica de la ejecución del presupuesto en el primer trimestre del año, como consecuencia de los compromisos de vigencia futura, reflejando en los trimestres siguientes una menor ejecución.</t>
  </si>
  <si>
    <t xml:space="preserve">El total de bienes devolutivos equivale a  2,307,685,120 este valor se compara con los bienes reintegrados y en uso lo cual arrojó un valor igual por lo tanto el resultado de la conciliación es positivo debido a que no hay diferencia, con relación a las incapacidades esta arrojó un valor SIIF de 3,118,188,597 que conciliado con los valores de kactus no arrojó diferencias. </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</si>
  <si>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</si>
  <si>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Correos de información sobre la implementación</t>
  </si>
  <si>
    <t>Se realizó la instalación de 151 monitores de 52 pulg como parte de la renovación tecnológica de las salas de audiencia logrando un 70% de actualización.</t>
  </si>
  <si>
    <t>No se logró la entrega de 16 repuestos debido a que por la obsolescencia o son muy costosos o no se encuentran en el mercado.</t>
  </si>
  <si>
    <t>N° de requerimientos en soporte de aplicativos y plataformas tecnológicas atendidos / N° de requerimientos en soporte de aplicativos y plataformas tecnológicas recibidos</t>
  </si>
  <si>
    <t>Para el segundo de 2021, el Consejo Seccional de la Judicatura ha realizado diariamente el seguimiento y control automático del sistema SIERJU, logrando cumplir la meta en un 93,15% la mas alta en los últimos 5 años, adicionalmente se realizo una campaña de acompañamiento previa, durante y posterior al período de reporte.</t>
  </si>
  <si>
    <t xml:space="preserve">Correos electrónicos invitando a la capacitación, asistencia, flayer de la capacitación  </t>
  </si>
  <si>
    <t xml:space="preserve">De las 4 capacitaciones programadas para el segundo trimestre de 2021, se llevaron a cabo 3 capacitaciones así: Salud mental y manejo del Estrés, Manejo y prevención del estrés generado por conflictos laborales, Mindfuiness para el incremento de bienestar en el trabajo, quedando pendiente la de Uso correcto y seguro del correo electrónico corporativo, reprogramada para el mes de agosto/21, cumpliendo de esta manera con el 75%. </t>
  </si>
  <si>
    <t>Invitación a la capacitación, imagen de personas conectadas a la capacitación</t>
  </si>
  <si>
    <t xml:space="preserve">De las 179 solicitudes de certificaciones radicadas, se atendieron de manera oportuna 116, lo que corresponde a un 65% de la meta que fue fijada en un 80%, esto teniendo en cuenta la complejidad de algunas solicitudes que requieren el archivo físico y debido a las alteraciones del orden público no fue posible el desplazamiento. </t>
  </si>
  <si>
    <t xml:space="preserve">Para el segundo trimestre de 2021, se recibieron 125 solicitudes de certificados cetil, siendo 88 el 70% de la meta,  se atendieron de manera oportuna 62 requerimientos, esto teniendo en cuenta la complejidad de algunas solicitudes que requieren el archivo físico y debido a las alteraciones del orden público no fue posible el desplazamiento. </t>
  </si>
  <si>
    <t>Listado de solicitudes y numero de Resolución con que se atendió el requerimiento</t>
  </si>
  <si>
    <t xml:space="preserve">Para el segundo trimestre se recibió un recurso, ello teniendo en cuenta que por fechas de notificación de las cesantías (feb), los términos para interponer los recursos se vencían en el primer trimestre, no obstante lo anterior, se tramitaron 50 recursos de los presentados en el primer trimestre, presentando un avance acumulado del semestre,  en  64 recursos de los 123 radicados. </t>
  </si>
  <si>
    <t>De 138 solicitudes de liquidaciones definitivas, se atendieron 135 oportunamente, logrando un 98% de cumplimiento, ello teniendo en cuenta las jornadas extras y el trabajo en casa, que aminora los distractores logrando un mayor porcentaje de cumplimiento.</t>
  </si>
  <si>
    <t>Para el 2do Trimestre del 2021, el indicador se encuentra en el 42%, un 8% por debajo del porcentaje proyectado, lo anterior se generó por el paro nacional que no permitió el desplazamiento para desarrollar las inspecciones de seguridad programadas y las visitas para la identificación de peligros.</t>
  </si>
  <si>
    <t>A partir del mes de marzo/21 se presentó el cambio de sistema de liquidación a Efinomina el cual ha generado muchos inconvenientes, es por ello que se incluyeron novedades hasta el 9/04/21, 12/05/21, 11/06/21. Siendo estas las fechas limite establecidas en la circular. Se recibieron a la fecha de circular de novedades 610 y se ingresaron 663, logrando un 109% de cumplimiento, esto por las jornadas extra laborales y trabajo en casa.</t>
  </si>
  <si>
    <t>Teniendo en cuenta el  80% de las solicitudes allegadas en el segundo trimestre, esto es 242, se atendieron de manera oportuna 152, ello teniendo en cuenta el gran numero de requerimientos radicados los cuales son atendidos por un servidor judicial, logrando con ello un cumplimiento del 51% de la meta. Así mismo, es de tener presente que se atendieron requerimientos pendientes del primer trimestre y los que allegaron para el segundo,  se realizan jornadas extra laborales y  se continua con el trabajo en casa.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</si>
</sst>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00"/>
    <numFmt numFmtId="165" formatCode="dd/mm/yyyy;@"/>
  </numFmts>
  <fonts count="3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color rgb="FFFF000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rgb="FF002060"/>
      <name val="Arial"/>
      <family val="2"/>
    </font>
    <font>
      <b/>
      <sz val="10"/>
      <color rgb="FFFF0000"/>
      <name val="Arial"/>
      <family val="2"/>
    </font>
    <font>
      <sz val="9"/>
      <color theme="1" tint="4.9989318521683403E-2"/>
      <name val="Arial"/>
      <family val="2"/>
    </font>
    <font>
      <sz val="11"/>
      <color theme="1"/>
      <name val="Calibri"/>
      <family val="2"/>
      <scheme val="minor"/>
    </font>
    <font>
      <b/>
      <i/>
      <sz val="9"/>
      <name val="Arial"/>
      <family val="2"/>
    </font>
    <font>
      <b/>
      <i/>
      <sz val="9"/>
      <color theme="1"/>
      <name val="Calibri"/>
      <family val="2"/>
      <scheme val="minor"/>
    </font>
    <font>
      <sz val="8"/>
      <name val="Arial"/>
      <family val="2"/>
    </font>
    <font>
      <sz val="9"/>
      <color theme="1" tint="0.14999847407452621"/>
      <name val="Arial"/>
      <family val="2"/>
    </font>
    <font>
      <sz val="9"/>
      <color rgb="FF000000"/>
      <name val="Arial"/>
      <family val="2"/>
    </font>
    <font>
      <sz val="9"/>
      <color rgb="FFFF000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theme="0"/>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5">
    <xf numFmtId="0" fontId="0" fillId="0" borderId="0"/>
    <xf numFmtId="0" fontId="18" fillId="0" borderId="0"/>
    <xf numFmtId="0" fontId="30" fillId="0" borderId="0"/>
    <xf numFmtId="9" fontId="30" fillId="0" borderId="0" applyFont="0" applyFill="0" applyBorder="0" applyAlignment="0" applyProtection="0"/>
    <xf numFmtId="43" fontId="30" fillId="0" borderId="0" applyFont="0" applyFill="0" applyBorder="0" applyAlignment="0" applyProtection="0"/>
  </cellStyleXfs>
  <cellXfs count="460">
    <xf numFmtId="0" fontId="0" fillId="0" borderId="0" xfId="0"/>
    <xf numFmtId="0" fontId="1" fillId="0" borderId="0" xfId="0" applyFont="1" applyBorder="1"/>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0" fillId="0" borderId="1" xfId="0" applyFont="1" applyBorder="1" applyAlignment="1">
      <alignment horizontal="center" wrapText="1"/>
    </xf>
    <xf numFmtId="0" fontId="9" fillId="0" borderId="1" xfId="0" applyFont="1" applyBorder="1" applyAlignment="1">
      <alignment horizontal="center" wrapText="1"/>
    </xf>
    <xf numFmtId="0" fontId="7" fillId="0" borderId="1" xfId="0" applyFont="1" applyBorder="1" applyAlignment="1">
      <alignment horizontal="center" wrapText="1"/>
    </xf>
    <xf numFmtId="0" fontId="6" fillId="0" borderId="0" xfId="0" applyFont="1" applyAlignment="1">
      <alignment horizontal="left"/>
    </xf>
    <xf numFmtId="0" fontId="10" fillId="0" borderId="0" xfId="0" applyFont="1" applyAlignment="1">
      <alignment horizontal="center"/>
    </xf>
    <xf numFmtId="0" fontId="6" fillId="0" borderId="0" xfId="0" applyFont="1" applyAlignment="1">
      <alignment horizontal="center"/>
    </xf>
    <xf numFmtId="0" fontId="3" fillId="0" borderId="1" xfId="0" applyFont="1" applyBorder="1" applyAlignment="1">
      <alignment horizontal="left" vertical="center"/>
    </xf>
    <xf numFmtId="0" fontId="1" fillId="3" borderId="0" xfId="0" applyFont="1" applyFill="1" applyBorder="1" applyAlignment="1">
      <alignment horizontal="left" vertical="center" wrapText="1"/>
    </xf>
    <xf numFmtId="0" fontId="1" fillId="3" borderId="0" xfId="0" applyFont="1" applyFill="1" applyBorder="1"/>
    <xf numFmtId="0" fontId="1" fillId="0" borderId="0" xfId="0" applyFont="1" applyBorder="1" applyAlignment="1">
      <alignment horizontal="left" vertical="center"/>
    </xf>
    <xf numFmtId="0" fontId="1" fillId="0" borderId="0" xfId="0" applyFont="1" applyBorder="1" applyAlignment="1">
      <alignment horizontal="left"/>
    </xf>
    <xf numFmtId="0" fontId="13" fillId="0" borderId="0" xfId="0" applyFont="1"/>
    <xf numFmtId="0" fontId="13" fillId="0" borderId="0" xfId="0" applyFont="1" applyAlignment="1" applyProtection="1">
      <alignment horizontal="center" vertical="center"/>
      <protection locked="0"/>
    </xf>
    <xf numFmtId="0" fontId="13" fillId="0" borderId="0" xfId="0" applyFont="1" applyAlignment="1">
      <alignment horizontal="left"/>
    </xf>
    <xf numFmtId="0" fontId="13" fillId="0" borderId="0" xfId="0" applyFont="1" applyAlignment="1">
      <alignment horizontal="center"/>
    </xf>
    <xf numFmtId="0" fontId="7" fillId="7" borderId="1" xfId="0" applyFont="1" applyFill="1" applyBorder="1" applyAlignment="1">
      <alignment horizontal="center" vertical="center"/>
    </xf>
    <xf numFmtId="0" fontId="15" fillId="0" borderId="0" xfId="0" applyFont="1"/>
    <xf numFmtId="0" fontId="19" fillId="6" borderId="1" xfId="0" applyFont="1" applyFill="1" applyBorder="1" applyAlignment="1">
      <alignment horizontal="center" vertical="top" wrapText="1" readingOrder="1"/>
    </xf>
    <xf numFmtId="0" fontId="17" fillId="5" borderId="4" xfId="0" applyFont="1" applyFill="1" applyBorder="1" applyAlignment="1">
      <alignment horizontal="center" vertical="top" wrapText="1" readingOrder="1"/>
    </xf>
    <xf numFmtId="0" fontId="19" fillId="5" borderId="1" xfId="0" applyFont="1" applyFill="1" applyBorder="1" applyAlignment="1">
      <alignment horizontal="center" vertical="top" wrapText="1" readingOrder="1"/>
    </xf>
    <xf numFmtId="0" fontId="22" fillId="0" borderId="0" xfId="0" applyFont="1"/>
    <xf numFmtId="0" fontId="13" fillId="0" borderId="0" xfId="0" applyFont="1" applyBorder="1" applyAlignment="1" applyProtection="1">
      <protection locked="0"/>
    </xf>
    <xf numFmtId="0" fontId="14" fillId="0" borderId="0" xfId="0" applyFont="1" applyBorder="1" applyAlignment="1" applyProtection="1">
      <alignment vertical="center"/>
      <protection locked="0"/>
    </xf>
    <xf numFmtId="0" fontId="20" fillId="0" borderId="1" xfId="0" applyFont="1" applyBorder="1" applyAlignment="1">
      <alignment vertical="center" wrapText="1" readingOrder="1"/>
    </xf>
    <xf numFmtId="0" fontId="17" fillId="5" borderId="5" xfId="0" applyFont="1" applyFill="1" applyBorder="1" applyAlignment="1">
      <alignment horizontal="center" vertical="top" wrapText="1" readingOrder="1"/>
    </xf>
    <xf numFmtId="0" fontId="20" fillId="0" borderId="1" xfId="0" applyFont="1" applyBorder="1" applyAlignment="1">
      <alignment horizontal="left" vertical="center" wrapText="1" readingOrder="1"/>
    </xf>
    <xf numFmtId="0" fontId="19" fillId="6" borderId="1" xfId="0" applyFont="1" applyFill="1" applyBorder="1" applyAlignment="1">
      <alignment horizontal="center" vertical="center" wrapText="1" readingOrder="1"/>
    </xf>
    <xf numFmtId="0" fontId="20" fillId="0" borderId="1" xfId="0" applyFont="1" applyBorder="1" applyAlignment="1">
      <alignment horizontal="center" vertical="center" wrapText="1" readingOrder="1"/>
    </xf>
    <xf numFmtId="0" fontId="15" fillId="0" borderId="1" xfId="0" applyFont="1" applyBorder="1" applyAlignment="1">
      <alignment vertical="center" wrapText="1"/>
    </xf>
    <xf numFmtId="0" fontId="20" fillId="0" borderId="1" xfId="0" applyFont="1" applyBorder="1" applyAlignment="1">
      <alignment vertical="top" wrapText="1"/>
    </xf>
    <xf numFmtId="0" fontId="20" fillId="0" borderId="1" xfId="0" applyFont="1" applyBorder="1" applyAlignment="1">
      <alignment vertical="center" wrapText="1"/>
    </xf>
    <xf numFmtId="0" fontId="18" fillId="0" borderId="1" xfId="0" applyFont="1" applyBorder="1" applyAlignment="1">
      <alignment horizontal="left" vertical="top" wrapText="1" readingOrder="1"/>
    </xf>
    <xf numFmtId="0" fontId="20" fillId="0" borderId="1" xfId="0" applyFont="1" applyBorder="1" applyAlignment="1">
      <alignment horizontal="center" vertical="center" wrapText="1"/>
    </xf>
    <xf numFmtId="0" fontId="15" fillId="0" borderId="1" xfId="0" applyFont="1" applyBorder="1" applyAlignment="1">
      <alignment horizontal="left" vertical="center" wrapText="1"/>
    </xf>
    <xf numFmtId="0" fontId="19"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9" fillId="0" borderId="0" xfId="0" applyFont="1" applyFill="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13" fillId="0" borderId="0" xfId="0" applyFont="1" applyFill="1"/>
    <xf numFmtId="0" fontId="19" fillId="6" borderId="0" xfId="0" applyFont="1" applyFill="1" applyAlignment="1" applyProtection="1">
      <alignment horizontal="left" vertical="center"/>
      <protection locked="0"/>
    </xf>
    <xf numFmtId="0" fontId="19" fillId="6" borderId="0" xfId="0" applyFont="1" applyFill="1" applyAlignment="1" applyProtection="1">
      <alignment horizontal="left" vertical="center" wrapText="1"/>
      <protection locked="0"/>
    </xf>
    <xf numFmtId="0" fontId="21" fillId="10" borderId="0" xfId="0" applyFont="1" applyFill="1" applyBorder="1" applyAlignment="1" applyProtection="1">
      <alignment horizontal="left"/>
      <protection locked="0"/>
    </xf>
    <xf numFmtId="0" fontId="25" fillId="10" borderId="0" xfId="0" applyFont="1" applyFill="1"/>
    <xf numFmtId="0" fontId="25" fillId="10" borderId="0" xfId="0" applyFont="1" applyFill="1" applyAlignment="1" applyProtection="1">
      <alignment horizontal="center" vertical="center"/>
      <protection locked="0"/>
    </xf>
    <xf numFmtId="0" fontId="26"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2" fillId="4" borderId="11" xfId="0" applyFont="1" applyFill="1" applyBorder="1" applyAlignment="1">
      <alignment vertical="center" wrapText="1"/>
    </xf>
    <xf numFmtId="0" fontId="27"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wrapText="1"/>
    </xf>
    <xf numFmtId="0" fontId="10" fillId="0" borderId="1" xfId="0" applyFont="1" applyBorder="1" applyAlignment="1">
      <alignment horizontal="center"/>
    </xf>
    <xf numFmtId="0" fontId="6" fillId="0" borderId="1" xfId="0" applyFont="1" applyBorder="1" applyAlignment="1">
      <alignment horizontal="center"/>
    </xf>
    <xf numFmtId="16" fontId="6" fillId="0" borderId="1" xfId="0" applyNumberFormat="1" applyFont="1" applyBorder="1" applyAlignment="1">
      <alignment horizontal="center"/>
    </xf>
    <xf numFmtId="0" fontId="6" fillId="0" borderId="1" xfId="0" applyFont="1" applyBorder="1" applyAlignment="1">
      <alignment horizontal="left"/>
    </xf>
    <xf numFmtId="0" fontId="6" fillId="0" borderId="1" xfId="0" applyFont="1" applyFill="1" applyBorder="1" applyAlignment="1">
      <alignment vertical="center" wrapText="1"/>
    </xf>
    <xf numFmtId="0" fontId="28" fillId="0" borderId="1" xfId="0" applyFont="1" applyBorder="1" applyAlignment="1">
      <alignment vertical="center" wrapText="1"/>
    </xf>
    <xf numFmtId="0" fontId="15" fillId="0" borderId="1" xfId="0" applyFont="1" applyBorder="1" applyAlignment="1">
      <alignment horizontal="left" vertical="top"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6" xfId="0" applyFont="1" applyFill="1" applyBorder="1" applyAlignment="1">
      <alignment vertical="center" wrapText="1"/>
    </xf>
    <xf numFmtId="0" fontId="1" fillId="0" borderId="18" xfId="0" applyFont="1" applyBorder="1"/>
    <xf numFmtId="0" fontId="1" fillId="3" borderId="18" xfId="0" applyFont="1" applyFill="1" applyBorder="1" applyAlignment="1">
      <alignment horizontal="center" vertical="center" wrapText="1"/>
    </xf>
    <xf numFmtId="14" fontId="1" fillId="3" borderId="18" xfId="0" applyNumberFormat="1" applyFont="1" applyFill="1" applyBorder="1" applyAlignment="1">
      <alignment horizontal="center" vertical="center" wrapText="1"/>
    </xf>
    <xf numFmtId="0" fontId="1" fillId="0" borderId="16" xfId="0" applyFont="1" applyBorder="1"/>
    <xf numFmtId="0" fontId="1" fillId="0" borderId="16" xfId="0" applyFont="1" applyFill="1" applyBorder="1" applyAlignment="1">
      <alignment vertical="center" wrapText="1"/>
    </xf>
    <xf numFmtId="0" fontId="3"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6" xfId="0" applyFont="1" applyFill="1" applyBorder="1" applyAlignment="1">
      <alignment horizontal="left" vertical="center" wrapText="1"/>
    </xf>
    <xf numFmtId="0" fontId="1" fillId="0" borderId="3" xfId="0" applyFont="1" applyBorder="1"/>
    <xf numFmtId="0" fontId="1" fillId="0" borderId="3" xfId="0" applyFont="1" applyFill="1" applyBorder="1" applyAlignment="1">
      <alignment vertical="center" wrapText="1"/>
    </xf>
    <xf numFmtId="0" fontId="12" fillId="0" borderId="0" xfId="0" applyFont="1"/>
    <xf numFmtId="0" fontId="2" fillId="4" borderId="11" xfId="0" applyFont="1" applyFill="1" applyBorder="1" applyAlignment="1">
      <alignment horizontal="center" vertical="center" textRotation="89" wrapText="1"/>
    </xf>
    <xf numFmtId="0" fontId="2" fillId="4" borderId="11" xfId="0" applyFont="1" applyFill="1" applyBorder="1" applyAlignment="1">
      <alignment horizontal="center" vertical="center" textRotation="88" wrapText="1"/>
    </xf>
    <xf numFmtId="0" fontId="3" fillId="0" borderId="1" xfId="0" applyFont="1" applyFill="1" applyBorder="1" applyAlignment="1" applyProtection="1">
      <alignment horizontal="center" vertical="top" wrapText="1"/>
      <protection hidden="1"/>
    </xf>
    <xf numFmtId="0" fontId="29" fillId="0" borderId="7" xfId="0" applyFont="1" applyFill="1" applyBorder="1" applyAlignment="1" applyProtection="1">
      <alignment horizontal="center" vertical="center" wrapText="1"/>
      <protection hidden="1"/>
    </xf>
    <xf numFmtId="0" fontId="1" fillId="3" borderId="2" xfId="0" applyFont="1" applyFill="1" applyBorder="1" applyAlignment="1">
      <alignment vertical="center" wrapText="1"/>
    </xf>
    <xf numFmtId="0" fontId="1" fillId="0" borderId="2" xfId="0" applyFont="1" applyFill="1" applyBorder="1" applyAlignment="1">
      <alignment vertical="center" wrapText="1"/>
    </xf>
    <xf numFmtId="14" fontId="1" fillId="3" borderId="2"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0" fontId="1" fillId="3" borderId="16" xfId="0" applyFont="1" applyFill="1" applyBorder="1"/>
    <xf numFmtId="0" fontId="3" fillId="3" borderId="16" xfId="0" applyFont="1" applyFill="1" applyBorder="1" applyAlignment="1">
      <alignment horizontal="left" vertical="center" wrapText="1"/>
    </xf>
    <xf numFmtId="14" fontId="1" fillId="3" borderId="16" xfId="0" applyNumberFormat="1" applyFont="1" applyFill="1" applyBorder="1" applyAlignment="1">
      <alignment horizontal="center" vertical="center" wrapText="1"/>
    </xf>
    <xf numFmtId="0" fontId="33" fillId="0" borderId="1" xfId="2" applyFont="1" applyFill="1" applyBorder="1" applyAlignment="1" applyProtection="1">
      <alignment horizontal="justify" vertical="center" wrapText="1"/>
    </xf>
    <xf numFmtId="0" fontId="12" fillId="0" borderId="0" xfId="0" applyFont="1" applyAlignment="1">
      <alignment horizontal="center"/>
    </xf>
    <xf numFmtId="0" fontId="1" fillId="0" borderId="1" xfId="0" applyFont="1" applyBorder="1" applyAlignment="1">
      <alignment horizontal="center"/>
    </xf>
    <xf numFmtId="0" fontId="1" fillId="0" borderId="16" xfId="0" applyFont="1" applyBorder="1" applyAlignment="1">
      <alignment horizontal="center"/>
    </xf>
    <xf numFmtId="0" fontId="1" fillId="0" borderId="0" xfId="0" applyFont="1" applyBorder="1" applyAlignment="1">
      <alignment horizontal="center"/>
    </xf>
    <xf numFmtId="0" fontId="1" fillId="0" borderId="18" xfId="0" applyFont="1" applyFill="1" applyBorder="1" applyAlignment="1">
      <alignment vertical="center" wrapText="1"/>
    </xf>
    <xf numFmtId="0" fontId="1" fillId="0" borderId="23" xfId="0" applyFont="1" applyBorder="1"/>
    <xf numFmtId="0" fontId="1" fillId="0" borderId="25" xfId="0" applyFont="1" applyBorder="1"/>
    <xf numFmtId="0" fontId="1" fillId="0" borderId="27" xfId="0" applyFont="1" applyBorder="1"/>
    <xf numFmtId="0" fontId="34" fillId="0" borderId="1" xfId="0" applyFont="1" applyBorder="1" applyAlignment="1">
      <alignment horizontal="center" vertical="center" wrapText="1"/>
    </xf>
    <xf numFmtId="9" fontId="34" fillId="0" borderId="1" xfId="0" applyNumberFormat="1" applyFont="1" applyBorder="1" applyAlignment="1">
      <alignment horizontal="center" vertical="center" wrapText="1"/>
    </xf>
    <xf numFmtId="0" fontId="1" fillId="3"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4" fillId="0" borderId="2" xfId="0" applyFont="1" applyBorder="1" applyAlignment="1">
      <alignment horizontal="center" vertical="center" wrapText="1"/>
    </xf>
    <xf numFmtId="0" fontId="3" fillId="3" borderId="1" xfId="0" applyFont="1" applyFill="1" applyBorder="1" applyAlignment="1">
      <alignment vertical="center" wrapText="1"/>
    </xf>
    <xf numFmtId="0" fontId="34" fillId="0" borderId="1" xfId="0" applyNumberFormat="1" applyFont="1" applyBorder="1" applyAlignment="1">
      <alignment horizontal="center" vertical="center" wrapText="1"/>
    </xf>
    <xf numFmtId="9" fontId="1" fillId="3"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justify" vertical="center"/>
    </xf>
    <xf numFmtId="0" fontId="1" fillId="0" borderId="5" xfId="0" applyFont="1" applyBorder="1"/>
    <xf numFmtId="0" fontId="1" fillId="0" borderId="4" xfId="0" applyFont="1" applyBorder="1" applyAlignment="1">
      <alignment horizontal="center" vertical="center" wrapText="1"/>
    </xf>
    <xf numFmtId="0" fontId="3" fillId="3" borderId="21" xfId="0" applyFont="1" applyFill="1" applyBorder="1" applyAlignment="1">
      <alignment horizontal="center" vertical="center" wrapText="1"/>
    </xf>
    <xf numFmtId="9" fontId="3" fillId="3" borderId="2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29" fillId="3" borderId="3"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 fillId="0" borderId="2" xfId="0" applyFont="1" applyFill="1" applyBorder="1"/>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2" fillId="0" borderId="2" xfId="0" applyFont="1" applyBorder="1" applyAlignment="1">
      <alignment horizontal="left" vertical="center" wrapText="1"/>
    </xf>
    <xf numFmtId="0" fontId="3" fillId="0" borderId="1" xfId="0" applyFont="1" applyFill="1" applyBorder="1" applyAlignment="1" applyProtection="1">
      <alignment horizontal="center" vertical="center" wrapText="1"/>
      <protection hidden="1"/>
    </xf>
    <xf numFmtId="0" fontId="20" fillId="0" borderId="1" xfId="0" applyFont="1" applyFill="1" applyBorder="1" applyAlignment="1">
      <alignment horizontal="center" vertical="center" wrapText="1" readingOrder="1"/>
    </xf>
    <xf numFmtId="0" fontId="15" fillId="0" borderId="1" xfId="0" applyFont="1" applyFill="1" applyBorder="1" applyAlignment="1">
      <alignment vertical="center" wrapText="1"/>
    </xf>
    <xf numFmtId="0" fontId="15" fillId="0" borderId="1" xfId="0" applyFont="1" applyFill="1" applyBorder="1" applyAlignment="1">
      <alignment vertical="top" wrapText="1"/>
    </xf>
    <xf numFmtId="0" fontId="20" fillId="0" borderId="1" xfId="0" applyFont="1" applyFill="1" applyBorder="1" applyAlignment="1">
      <alignment vertical="center" wrapText="1"/>
    </xf>
    <xf numFmtId="0" fontId="6" fillId="0" borderId="5" xfId="0" applyFont="1" applyBorder="1" applyAlignment="1">
      <alignment vertical="center" wrapText="1"/>
    </xf>
    <xf numFmtId="0" fontId="1" fillId="0" borderId="10" xfId="0" applyFont="1" applyFill="1" applyBorder="1" applyAlignment="1">
      <alignment vertical="center" wrapText="1"/>
    </xf>
    <xf numFmtId="0" fontId="3" fillId="0" borderId="1" xfId="0" applyFont="1" applyFill="1" applyBorder="1" applyAlignment="1" applyProtection="1">
      <alignment vertical="center" wrapText="1"/>
      <protection hidden="1"/>
    </xf>
    <xf numFmtId="0" fontId="1" fillId="0" borderId="10" xfId="0" applyFont="1" applyBorder="1" applyAlignment="1">
      <alignment vertical="center" wrapText="1"/>
    </xf>
    <xf numFmtId="0" fontId="12" fillId="0" borderId="10" xfId="0" applyFont="1" applyBorder="1" applyAlignment="1">
      <alignment vertical="center" wrapText="1"/>
    </xf>
    <xf numFmtId="0" fontId="12" fillId="0" borderId="3" xfId="0" applyFont="1" applyBorder="1" applyAlignment="1">
      <alignment vertical="center" wrapText="1"/>
    </xf>
    <xf numFmtId="0" fontId="33" fillId="3" borderId="1" xfId="2" applyFont="1" applyFill="1" applyBorder="1" applyAlignment="1" applyProtection="1">
      <alignment horizontal="center" vertical="center" wrapText="1"/>
    </xf>
    <xf numFmtId="0" fontId="1" fillId="0" borderId="16"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9" fontId="1" fillId="0" borderId="1" xfId="0" applyNumberFormat="1" applyFont="1" applyFill="1" applyBorder="1" applyAlignment="1">
      <alignment horizontal="center" vertical="center"/>
    </xf>
    <xf numFmtId="0" fontId="34" fillId="0" borderId="10" xfId="0" applyFont="1" applyBorder="1" applyAlignment="1">
      <alignment horizontal="center" vertical="center" wrapText="1"/>
    </xf>
    <xf numFmtId="9" fontId="34" fillId="0" borderId="3"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32" xfId="0" applyFont="1" applyBorder="1" applyAlignment="1">
      <alignment vertical="center" wrapText="1"/>
    </xf>
    <xf numFmtId="0" fontId="12" fillId="0" borderId="16" xfId="0" applyFont="1" applyBorder="1" applyAlignment="1">
      <alignment horizontal="left" vertical="center" wrapText="1"/>
    </xf>
    <xf numFmtId="0" fontId="3" fillId="0" borderId="16" xfId="0" applyFont="1" applyFill="1" applyBorder="1" applyAlignment="1" applyProtection="1">
      <alignment horizontal="center" vertical="center" wrapText="1"/>
      <protection hidden="1"/>
    </xf>
    <xf numFmtId="9" fontId="3"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xf>
    <xf numFmtId="9" fontId="1" fillId="0" borderId="16" xfId="0" applyNumberFormat="1" applyFont="1" applyFill="1" applyBorder="1" applyAlignment="1">
      <alignment horizontal="center" vertical="center"/>
    </xf>
    <xf numFmtId="9" fontId="1" fillId="0" borderId="3"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9" fontId="1" fillId="0" borderId="2" xfId="0" applyNumberFormat="1" applyFont="1" applyFill="1" applyBorder="1" applyAlignment="1">
      <alignment horizontal="center" vertical="center" wrapText="1"/>
    </xf>
    <xf numFmtId="0" fontId="0" fillId="0" borderId="1" xfId="0" applyBorder="1"/>
    <xf numFmtId="0" fontId="1" fillId="0" borderId="1" xfId="0" applyFont="1" applyFill="1" applyBorder="1" applyAlignment="1">
      <alignment horizontal="left" vertical="center"/>
    </xf>
    <xf numFmtId="0" fontId="3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2" fillId="0" borderId="0" xfId="0" applyFont="1" applyFill="1"/>
    <xf numFmtId="0" fontId="1" fillId="0" borderId="3" xfId="0" applyFont="1" applyBorder="1" applyAlignment="1">
      <alignment horizontal="center" vertical="center"/>
    </xf>
    <xf numFmtId="0" fontId="1" fillId="0" borderId="3"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 fillId="0" borderId="18" xfId="0" applyFont="1" applyFill="1" applyBorder="1" applyAlignment="1">
      <alignment horizontal="center" vertical="center" wrapText="1"/>
    </xf>
    <xf numFmtId="9" fontId="1" fillId="0" borderId="18" xfId="0" applyNumberFormat="1" applyFont="1" applyFill="1" applyBorder="1" applyAlignment="1">
      <alignment horizontal="center" vertical="center"/>
    </xf>
    <xf numFmtId="0" fontId="1" fillId="3" borderId="18" xfId="0" applyFont="1" applyFill="1" applyBorder="1" applyAlignment="1">
      <alignment vertical="center" wrapText="1"/>
    </xf>
    <xf numFmtId="0" fontId="0" fillId="0" borderId="16" xfId="0" applyBorder="1"/>
    <xf numFmtId="0" fontId="3" fillId="0" borderId="19" xfId="0" applyFont="1" applyFill="1" applyBorder="1" applyAlignment="1">
      <alignment horizontal="center" vertical="center" wrapText="1"/>
    </xf>
    <xf numFmtId="9" fontId="1" fillId="0" borderId="18" xfId="0" applyNumberFormat="1" applyFont="1" applyFill="1" applyBorder="1" applyAlignment="1">
      <alignment horizontal="center" vertical="center" wrapText="1"/>
    </xf>
    <xf numFmtId="0" fontId="3" fillId="0" borderId="17" xfId="0" applyFont="1" applyFill="1" applyBorder="1" applyAlignment="1">
      <alignment horizontal="left" vertical="center" wrapText="1"/>
    </xf>
    <xf numFmtId="0" fontId="27"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hidden="1"/>
    </xf>
    <xf numFmtId="0" fontId="3" fillId="0" borderId="0" xfId="0" applyFont="1"/>
    <xf numFmtId="0" fontId="1" fillId="12" borderId="1" xfId="0" applyFont="1" applyFill="1" applyBorder="1" applyAlignment="1">
      <alignment vertical="center" wrapText="1"/>
    </xf>
    <xf numFmtId="0" fontId="1" fillId="12" borderId="1" xfId="0" applyFont="1" applyFill="1" applyBorder="1" applyAlignment="1">
      <alignment horizontal="center" vertical="center" wrapText="1"/>
    </xf>
    <xf numFmtId="0" fontId="3" fillId="12" borderId="1" xfId="0" applyFont="1" applyFill="1" applyBorder="1" applyAlignment="1">
      <alignment horizontal="left" vertical="center" wrapText="1"/>
    </xf>
    <xf numFmtId="9" fontId="34" fillId="12" borderId="1" xfId="0" applyNumberFormat="1"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 fillId="12" borderId="3" xfId="0" applyFont="1" applyFill="1" applyBorder="1" applyAlignment="1">
      <alignment horizontal="center" vertical="center" wrapText="1"/>
    </xf>
    <xf numFmtId="14" fontId="1" fillId="12" borderId="1" xfId="0" applyNumberFormat="1" applyFont="1" applyFill="1" applyBorder="1" applyAlignment="1">
      <alignment horizontal="center" vertical="center" wrapText="1"/>
    </xf>
    <xf numFmtId="0" fontId="3" fillId="12" borderId="3" xfId="0" applyFont="1" applyFill="1" applyBorder="1" applyAlignment="1">
      <alignment horizontal="left" vertical="center" wrapText="1"/>
    </xf>
    <xf numFmtId="0" fontId="1" fillId="12" borderId="1" xfId="0" applyFont="1" applyFill="1" applyBorder="1"/>
    <xf numFmtId="3" fontId="1" fillId="0" borderId="0" xfId="0" applyNumberFormat="1" applyFont="1" applyBorder="1"/>
    <xf numFmtId="0" fontId="24" fillId="0" borderId="0" xfId="0" applyFont="1" applyBorder="1" applyAlignment="1" applyProtection="1">
      <alignment horizontal="center" vertical="center"/>
      <protection locked="0"/>
    </xf>
    <xf numFmtId="0" fontId="25" fillId="9" borderId="0" xfId="0" applyFont="1" applyFill="1" applyAlignment="1" applyProtection="1">
      <alignment horizontal="center" vertical="center" wrapText="1"/>
      <protection locked="0"/>
    </xf>
    <xf numFmtId="0" fontId="1" fillId="0" borderId="2" xfId="0" applyFont="1" applyBorder="1" applyAlignment="1">
      <alignment horizontal="center"/>
    </xf>
    <xf numFmtId="0" fontId="3" fillId="3" borderId="3"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2" fillId="0" borderId="1" xfId="0" applyFont="1" applyBorder="1" applyAlignment="1">
      <alignment horizontal="left" vertical="center" wrapText="1"/>
    </xf>
    <xf numFmtId="0" fontId="2" fillId="4"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16" xfId="0" applyFont="1" applyBorder="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27" fillId="2" borderId="2" xfId="0" applyFont="1" applyFill="1" applyBorder="1" applyAlignment="1">
      <alignment horizontal="center" vertical="top" wrapText="1"/>
    </xf>
    <xf numFmtId="9" fontId="27" fillId="2" borderId="1" xfId="3" applyFont="1" applyFill="1" applyBorder="1" applyAlignment="1">
      <alignment horizontal="center" vertical="center" wrapText="1"/>
    </xf>
    <xf numFmtId="9" fontId="3" fillId="0" borderId="0" xfId="3" applyFont="1" applyAlignment="1">
      <alignment horizontal="center"/>
    </xf>
    <xf numFmtId="0" fontId="1" fillId="3" borderId="1" xfId="2" applyFont="1" applyFill="1" applyBorder="1" applyAlignment="1" applyProtection="1">
      <alignment horizontal="center" vertical="center" wrapText="1"/>
    </xf>
    <xf numFmtId="0" fontId="27" fillId="2" borderId="1" xfId="0" applyFont="1" applyFill="1" applyBorder="1" applyAlignment="1">
      <alignment horizontal="center" vertical="top"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0" borderId="18" xfId="0" applyFont="1" applyFill="1" applyBorder="1" applyAlignment="1">
      <alignment horizontal="left"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0" fillId="0" borderId="0" xfId="0" applyBorder="1"/>
    <xf numFmtId="0" fontId="0" fillId="0" borderId="9" xfId="0" applyBorder="1"/>
    <xf numFmtId="0" fontId="35" fillId="0" borderId="9" xfId="0" applyFont="1" applyFill="1" applyBorder="1" applyAlignment="1">
      <alignment horizontal="center" vertical="center" wrapText="1"/>
    </xf>
    <xf numFmtId="9" fontId="1" fillId="3" borderId="0" xfId="3"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12" borderId="5" xfId="0" applyFont="1" applyFill="1" applyBorder="1" applyAlignment="1">
      <alignment horizontal="left" vertical="center" wrapText="1"/>
    </xf>
    <xf numFmtId="43" fontId="1" fillId="0" borderId="0" xfId="4" applyFont="1" applyBorder="1"/>
    <xf numFmtId="0" fontId="3" fillId="0" borderId="0" xfId="0" applyFont="1" applyAlignment="1">
      <alignment horizontal="center" vertical="center"/>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3"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2" fillId="0" borderId="1" xfId="0" applyFont="1" applyBorder="1" applyAlignment="1">
      <alignment horizontal="left" vertical="center" wrapText="1"/>
    </xf>
    <xf numFmtId="0" fontId="3"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3" borderId="1" xfId="0" applyFont="1" applyFill="1" applyBorder="1" applyAlignment="1">
      <alignment horizontal="center" vertical="center" wrapText="1"/>
    </xf>
    <xf numFmtId="0" fontId="3" fillId="0" borderId="34" xfId="0" applyFont="1" applyBorder="1"/>
    <xf numFmtId="9" fontId="3" fillId="3" borderId="1" xfId="3" applyFont="1" applyFill="1" applyBorder="1" applyAlignment="1">
      <alignment horizontal="center" vertical="center"/>
    </xf>
    <xf numFmtId="0" fontId="3" fillId="3" borderId="1" xfId="0" applyFont="1" applyFill="1" applyBorder="1" applyAlignment="1">
      <alignment wrapText="1"/>
    </xf>
    <xf numFmtId="14" fontId="3" fillId="3" borderId="1" xfId="0" applyNumberFormat="1" applyFont="1" applyFill="1" applyBorder="1" applyAlignment="1">
      <alignment horizontal="center"/>
    </xf>
    <xf numFmtId="0" fontId="3" fillId="3" borderId="1" xfId="0" applyFont="1" applyFill="1" applyBorder="1" applyAlignment="1">
      <alignment vertical="top" wrapText="1"/>
    </xf>
    <xf numFmtId="0" fontId="3" fillId="3" borderId="1" xfId="0" applyFont="1" applyFill="1" applyBorder="1"/>
    <xf numFmtId="0" fontId="33" fillId="3" borderId="1" xfId="2" applyFont="1" applyFill="1" applyBorder="1" applyAlignment="1" applyProtection="1">
      <alignment horizontal="justify" vertical="center" wrapText="1"/>
    </xf>
    <xf numFmtId="0" fontId="3"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16" xfId="0" applyFont="1" applyFill="1" applyBorder="1" applyAlignment="1">
      <alignment horizontal="center"/>
    </xf>
    <xf numFmtId="0" fontId="3" fillId="3" borderId="16" xfId="0" applyFont="1" applyFill="1" applyBorder="1"/>
    <xf numFmtId="14" fontId="3" fillId="3" borderId="16" xfId="0" applyNumberFormat="1" applyFont="1" applyFill="1" applyBorder="1" applyAlignment="1">
      <alignment horizontal="center"/>
    </xf>
    <xf numFmtId="0" fontId="3" fillId="3" borderId="16" xfId="0" applyFont="1" applyFill="1" applyBorder="1" applyAlignment="1">
      <alignment vertical="top"/>
    </xf>
    <xf numFmtId="9" fontId="1" fillId="3" borderId="3" xfId="0" applyNumberFormat="1" applyFont="1" applyFill="1" applyBorder="1" applyAlignment="1">
      <alignment horizontal="center" vertical="center" wrapText="1"/>
    </xf>
    <xf numFmtId="14" fontId="3" fillId="3" borderId="3" xfId="0" applyNumberFormat="1" applyFont="1" applyFill="1" applyBorder="1" applyAlignment="1">
      <alignment horizontal="center"/>
    </xf>
    <xf numFmtId="0" fontId="1"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xf numFmtId="0" fontId="3" fillId="3" borderId="1" xfId="0" applyFont="1" applyFill="1" applyBorder="1" applyAlignment="1">
      <alignment vertical="top"/>
    </xf>
    <xf numFmtId="0" fontId="3" fillId="3" borderId="3" xfId="0" applyFont="1" applyFill="1" applyBorder="1"/>
    <xf numFmtId="0" fontId="3" fillId="3" borderId="3" xfId="0" applyFont="1" applyFill="1" applyBorder="1" applyAlignment="1">
      <alignment vertical="top"/>
    </xf>
    <xf numFmtId="9" fontId="1" fillId="3" borderId="1" xfId="0" applyNumberFormat="1" applyFont="1" applyFill="1" applyBorder="1" applyAlignment="1">
      <alignment horizontal="center" vertical="center"/>
    </xf>
    <xf numFmtId="9" fontId="3" fillId="3" borderId="1" xfId="3" applyFont="1" applyFill="1" applyBorder="1" applyAlignment="1">
      <alignment horizontal="center"/>
    </xf>
    <xf numFmtId="9" fontId="3" fillId="3" borderId="1" xfId="0" applyNumberFormat="1" applyFont="1" applyFill="1" applyBorder="1" applyAlignment="1">
      <alignment horizontal="center" vertical="center"/>
    </xf>
    <xf numFmtId="0" fontId="3" fillId="3" borderId="1" xfId="0" applyFont="1" applyFill="1" applyBorder="1" applyAlignment="1">
      <alignment horizontal="justify" vertical="center" wrapText="1"/>
    </xf>
    <xf numFmtId="0" fontId="3" fillId="3" borderId="1" xfId="0" applyFont="1" applyFill="1" applyBorder="1" applyAlignment="1">
      <alignment horizontal="justify" vertical="top"/>
    </xf>
    <xf numFmtId="0" fontId="3" fillId="3" borderId="1" xfId="0" applyFont="1" applyFill="1" applyBorder="1" applyAlignment="1">
      <alignment horizontal="center" vertical="top" wrapText="1"/>
    </xf>
    <xf numFmtId="9" fontId="1" fillId="3" borderId="16" xfId="0" applyNumberFormat="1" applyFont="1" applyFill="1" applyBorder="1" applyAlignment="1">
      <alignment horizontal="center" vertical="center"/>
    </xf>
    <xf numFmtId="0" fontId="3" fillId="3" borderId="16" xfId="0" applyFont="1" applyFill="1" applyBorder="1" applyAlignment="1">
      <alignment horizontal="center" vertical="center"/>
    </xf>
    <xf numFmtId="0" fontId="3" fillId="3" borderId="16" xfId="0" applyFont="1" applyFill="1" applyBorder="1" applyAlignment="1">
      <alignment horizontal="center" vertical="top" wrapText="1"/>
    </xf>
    <xf numFmtId="9" fontId="1"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top" wrapText="1"/>
    </xf>
    <xf numFmtId="0" fontId="13" fillId="3" borderId="1" xfId="0" applyFont="1" applyFill="1" applyBorder="1"/>
    <xf numFmtId="0" fontId="13" fillId="3" borderId="16" xfId="0" applyFont="1" applyFill="1" applyBorder="1"/>
    <xf numFmtId="0" fontId="3" fillId="3" borderId="2" xfId="0" applyFont="1" applyFill="1" applyBorder="1"/>
    <xf numFmtId="0" fontId="3" fillId="3" borderId="18" xfId="0" applyFont="1" applyFill="1" applyBorder="1" applyAlignment="1">
      <alignment horizontal="center" wrapText="1"/>
    </xf>
    <xf numFmtId="0" fontId="1" fillId="3" borderId="19" xfId="0" applyFont="1" applyFill="1" applyBorder="1" applyAlignment="1">
      <alignment vertical="center" wrapText="1"/>
    </xf>
    <xf numFmtId="0" fontId="35" fillId="3" borderId="1" xfId="0" applyFont="1" applyFill="1" applyBorder="1" applyAlignment="1">
      <alignment vertical="center" wrapText="1"/>
    </xf>
    <xf numFmtId="14" fontId="3" fillId="3" borderId="33" xfId="0" applyNumberFormat="1" applyFont="1" applyFill="1" applyBorder="1" applyAlignment="1">
      <alignment horizontal="center"/>
    </xf>
    <xf numFmtId="0" fontId="3" fillId="3" borderId="18" xfId="0" applyFont="1" applyFill="1" applyBorder="1" applyAlignment="1">
      <alignment vertical="top" wrapText="1"/>
    </xf>
    <xf numFmtId="0" fontId="3" fillId="3" borderId="1" xfId="0" applyFont="1" applyFill="1" applyBorder="1" applyAlignment="1">
      <alignment horizontal="center" wrapText="1"/>
    </xf>
    <xf numFmtId="0" fontId="1" fillId="3" borderId="5" xfId="0" applyFont="1" applyFill="1" applyBorder="1" applyAlignment="1">
      <alignment vertical="center" wrapText="1"/>
    </xf>
    <xf numFmtId="14" fontId="3" fillId="3" borderId="8" xfId="0" applyNumberFormat="1" applyFont="1" applyFill="1" applyBorder="1" applyAlignment="1">
      <alignment horizontal="center"/>
    </xf>
    <xf numFmtId="14" fontId="3" fillId="3" borderId="1" xfId="0" applyNumberFormat="1" applyFont="1" applyFill="1" applyBorder="1" applyAlignment="1">
      <alignment horizontal="center" vertical="center"/>
    </xf>
    <xf numFmtId="9" fontId="34" fillId="3" borderId="3" xfId="0" applyNumberFormat="1" applyFont="1" applyFill="1" applyBorder="1" applyAlignment="1">
      <alignment horizontal="center" vertical="center" wrapText="1"/>
    </xf>
    <xf numFmtId="0" fontId="1" fillId="3" borderId="3" xfId="0" applyFont="1" applyFill="1" applyBorder="1" applyAlignment="1">
      <alignment vertical="top" wrapText="1"/>
    </xf>
    <xf numFmtId="9" fontId="34" fillId="3" borderId="1" xfId="0" applyNumberFormat="1" applyFont="1" applyFill="1" applyBorder="1" applyAlignment="1">
      <alignment horizontal="center" vertical="center" wrapText="1"/>
    </xf>
    <xf numFmtId="0" fontId="34"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xf>
    <xf numFmtId="0" fontId="29" fillId="3" borderId="1" xfId="0" applyFont="1" applyFill="1" applyBorder="1" applyAlignment="1" applyProtection="1">
      <alignment horizontal="center" vertical="center" wrapText="1"/>
      <protection hidden="1"/>
    </xf>
    <xf numFmtId="0" fontId="1" fillId="3" borderId="1" xfId="0" applyFont="1" applyFill="1" applyBorder="1" applyAlignment="1">
      <alignment vertical="top" wrapText="1"/>
    </xf>
    <xf numFmtId="9" fontId="3" fillId="3" borderId="3" xfId="0" applyNumberFormat="1" applyFont="1" applyFill="1" applyBorder="1" applyAlignment="1">
      <alignment horizontal="center" vertical="center" wrapText="1"/>
    </xf>
    <xf numFmtId="9" fontId="3" fillId="3" borderId="3" xfId="0" applyNumberFormat="1" applyFont="1" applyFill="1" applyBorder="1" applyAlignment="1">
      <alignment horizontal="center" vertical="center"/>
    </xf>
    <xf numFmtId="0" fontId="3" fillId="3" borderId="3" xfId="0" applyFont="1" applyFill="1" applyBorder="1" applyAlignment="1">
      <alignment wrapText="1"/>
    </xf>
    <xf numFmtId="0" fontId="3" fillId="3" borderId="3" xfId="0" applyFont="1" applyFill="1" applyBorder="1" applyAlignment="1">
      <alignment vertical="top" wrapText="1"/>
    </xf>
    <xf numFmtId="14" fontId="3" fillId="3" borderId="1" xfId="0" applyNumberFormat="1" applyFont="1" applyFill="1" applyBorder="1"/>
    <xf numFmtId="9" fontId="3" fillId="3" borderId="16" xfId="3" applyFont="1" applyFill="1" applyBorder="1" applyAlignment="1">
      <alignment horizontal="center"/>
    </xf>
    <xf numFmtId="14" fontId="3" fillId="3" borderId="16" xfId="0" applyNumberFormat="1" applyFont="1" applyFill="1" applyBorder="1"/>
    <xf numFmtId="9" fontId="3" fillId="3" borderId="3" xfId="3" applyFont="1" applyFill="1" applyBorder="1" applyAlignment="1">
      <alignment horizontal="center" vertical="center"/>
    </xf>
    <xf numFmtId="14" fontId="3" fillId="3" borderId="3" xfId="0" applyNumberFormat="1" applyFont="1" applyFill="1" applyBorder="1"/>
    <xf numFmtId="0" fontId="3" fillId="3" borderId="3" xfId="0" applyFont="1" applyFill="1" applyBorder="1" applyAlignment="1">
      <alignment horizontal="center" vertical="top"/>
    </xf>
    <xf numFmtId="0" fontId="3" fillId="3" borderId="1" xfId="0" applyFont="1" applyFill="1" applyBorder="1" applyAlignment="1">
      <alignment horizontal="center" vertical="top"/>
    </xf>
    <xf numFmtId="9" fontId="1" fillId="3" borderId="1" xfId="3" applyFont="1" applyFill="1" applyBorder="1" applyAlignment="1">
      <alignment horizontal="center" vertical="center" wrapText="1"/>
    </xf>
    <xf numFmtId="165" fontId="1" fillId="3" borderId="1" xfId="0" applyNumberFormat="1" applyFont="1" applyFill="1" applyBorder="1" applyAlignment="1">
      <alignment horizontal="center" vertical="top" wrapText="1"/>
    </xf>
    <xf numFmtId="9" fontId="1" fillId="3" borderId="1" xfId="0" applyNumberFormat="1" applyFont="1" applyFill="1" applyBorder="1" applyAlignment="1">
      <alignment horizontal="center" vertical="top" wrapText="1"/>
    </xf>
    <xf numFmtId="9" fontId="3" fillId="3" borderId="16" xfId="3" applyFont="1" applyFill="1" applyBorder="1" applyAlignment="1">
      <alignment horizontal="center" vertical="center"/>
    </xf>
    <xf numFmtId="0" fontId="0" fillId="3" borderId="1" xfId="0" applyFill="1" applyBorder="1"/>
    <xf numFmtId="0" fontId="0" fillId="3" borderId="16" xfId="0" applyFill="1" applyBorder="1"/>
    <xf numFmtId="9" fontId="3" fillId="3" borderId="18" xfId="3" applyFont="1" applyFill="1" applyBorder="1" applyAlignment="1">
      <alignment horizontal="center" wrapText="1"/>
    </xf>
    <xf numFmtId="0" fontId="3" fillId="3" borderId="18" xfId="0" applyFont="1" applyFill="1" applyBorder="1" applyAlignment="1">
      <alignment wrapText="1"/>
    </xf>
    <xf numFmtId="14" fontId="3" fillId="3" borderId="18" xfId="0" applyNumberFormat="1" applyFont="1" applyFill="1" applyBorder="1" applyAlignment="1">
      <alignment vertical="center"/>
    </xf>
    <xf numFmtId="9" fontId="3" fillId="3" borderId="1" xfId="3" applyFont="1" applyFill="1" applyBorder="1" applyAlignment="1">
      <alignment horizontal="center" wrapText="1"/>
    </xf>
    <xf numFmtId="14" fontId="3" fillId="3" borderId="1" xfId="0" applyNumberFormat="1" applyFont="1" applyFill="1" applyBorder="1" applyAlignment="1">
      <alignment vertical="center"/>
    </xf>
    <xf numFmtId="9" fontId="1" fillId="3" borderId="1" xfId="3" applyFont="1" applyFill="1" applyBorder="1" applyAlignment="1">
      <alignment horizontal="center" vertical="center"/>
    </xf>
    <xf numFmtId="9" fontId="34" fillId="3" borderId="3" xfId="3" applyFont="1" applyFill="1" applyBorder="1" applyAlignment="1">
      <alignment horizontal="center" vertical="center" wrapText="1"/>
    </xf>
    <xf numFmtId="9" fontId="34" fillId="3" borderId="1" xfId="3" applyFont="1" applyFill="1" applyBorder="1" applyAlignment="1">
      <alignment horizontal="center" vertical="center" wrapText="1"/>
    </xf>
    <xf numFmtId="0" fontId="29" fillId="3" borderId="1" xfId="0" applyFont="1" applyFill="1" applyBorder="1" applyAlignment="1">
      <alignment vertical="center" wrapText="1"/>
    </xf>
    <xf numFmtId="164" fontId="1" fillId="3" borderId="1" xfId="0" applyNumberFormat="1" applyFont="1" applyFill="1" applyBorder="1" applyAlignment="1">
      <alignment horizontal="center" vertical="center" wrapText="1"/>
    </xf>
    <xf numFmtId="0" fontId="1" fillId="3" borderId="5" xfId="0" applyFont="1" applyFill="1" applyBorder="1" applyAlignment="1">
      <alignment vertical="top" wrapText="1"/>
    </xf>
    <xf numFmtId="164"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top" wrapText="1"/>
    </xf>
    <xf numFmtId="9" fontId="3" fillId="3" borderId="3" xfId="3" applyFont="1" applyFill="1" applyBorder="1" applyAlignment="1">
      <alignment horizontal="center" vertical="center" wrapText="1"/>
    </xf>
    <xf numFmtId="10" fontId="3" fillId="3" borderId="1" xfId="3" applyNumberFormat="1" applyFont="1" applyFill="1" applyBorder="1" applyAlignment="1">
      <alignment horizontal="center" vertical="center"/>
    </xf>
    <xf numFmtId="0" fontId="20" fillId="0" borderId="2"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20" fillId="0" borderId="10" xfId="0" applyFont="1" applyBorder="1" applyAlignment="1">
      <alignment horizontal="center" vertical="center" wrapText="1" readingOrder="1"/>
    </xf>
    <xf numFmtId="0" fontId="24" fillId="0" borderId="0" xfId="0" applyFont="1" applyBorder="1" applyAlignment="1" applyProtection="1">
      <alignment horizontal="center" vertical="center"/>
      <protection locked="0"/>
    </xf>
    <xf numFmtId="0" fontId="16" fillId="4" borderId="1" xfId="0" applyFont="1" applyFill="1" applyBorder="1" applyAlignment="1">
      <alignment horizontal="center" vertical="top" wrapText="1" readingOrder="1"/>
    </xf>
    <xf numFmtId="0" fontId="25" fillId="9" borderId="0" xfId="0" applyFont="1" applyFill="1" applyAlignment="1" applyProtection="1">
      <alignment horizontal="center" vertical="center" wrapText="1"/>
      <protection locked="0"/>
    </xf>
    <xf numFmtId="0" fontId="21" fillId="9" borderId="0" xfId="0" applyFont="1" applyFill="1" applyBorder="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3"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1" fillId="0" borderId="0" xfId="0" applyFont="1" applyBorder="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31" fillId="0" borderId="0" xfId="0" applyFont="1" applyBorder="1" applyAlignment="1">
      <alignment horizontal="center" wrapText="1"/>
    </xf>
    <xf numFmtId="0" fontId="32" fillId="0" borderId="0" xfId="0" applyFont="1" applyAlignment="1">
      <alignment horizontal="center"/>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3" borderId="2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 fillId="3" borderId="9"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10" xfId="0" applyFont="1" applyBorder="1" applyAlignment="1">
      <alignment horizontal="center"/>
    </xf>
    <xf numFmtId="0" fontId="3" fillId="3" borderId="1"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5" xfId="0" applyFont="1" applyFill="1" applyBorder="1" applyAlignment="1">
      <alignment horizontal="center" vertical="center" wrapText="1"/>
    </xf>
  </cellXfs>
  <cellStyles count="5">
    <cellStyle name="Millares" xfId="4" builtinId="3"/>
    <cellStyle name="Normal" xfId="0" builtinId="0"/>
    <cellStyle name="Normal 2"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 xmlns:a16="http://schemas.microsoft.com/office/drawing/2014/main" id="{00000000-0008-0000-0000-000004000000}"/>
            </a:ext>
          </a:extLst>
        </xdr:cNvPr>
        <xdr:cNvGrpSpPr>
          <a:grpSpLocks/>
        </xdr:cNvGrpSpPr>
      </xdr:nvGrpSpPr>
      <xdr:grpSpPr bwMode="auto">
        <a:xfrm>
          <a:off x="5962650" y="447675"/>
          <a:ext cx="2886074" cy="238125"/>
          <a:chOff x="2381" y="720"/>
          <a:chExt cx="3154" cy="65"/>
        </a:xfrm>
      </xdr:grpSpPr>
      <xdr:pic>
        <xdr:nvPicPr>
          <xdr:cNvPr id="5" name="6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00000000-0008-0000-0100-000004000000}"/>
            </a:ext>
          </a:extLst>
        </xdr:cNvPr>
        <xdr:cNvGrpSpPr>
          <a:grpSpLocks/>
        </xdr:cNvGrpSpPr>
      </xdr:nvGrpSpPr>
      <xdr:grpSpPr bwMode="auto">
        <a:xfrm>
          <a:off x="5000626" y="447675"/>
          <a:ext cx="2886074" cy="66675"/>
          <a:chOff x="2381" y="720"/>
          <a:chExt cx="3154" cy="65"/>
        </a:xfrm>
      </xdr:grpSpPr>
      <xdr:pic>
        <xdr:nvPicPr>
          <xdr:cNvPr id="5" name="6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310075</xdr:colOff>
      <xdr:row>1</xdr:row>
      <xdr:rowOff>220394</xdr:rowOff>
    </xdr:from>
    <xdr:ext cx="2156460" cy="5844540"/>
    <xdr:sp macro="" textlink="">
      <xdr:nvSpPr>
        <xdr:cNvPr id="8" name="CuadroTexto 7">
          <a:extLst>
            <a:ext uri="{FF2B5EF4-FFF2-40B4-BE49-F238E27FC236}">
              <a16:creationId xmlns="" xmlns:a16="http://schemas.microsoft.com/office/drawing/2014/main" id="{00000000-0008-0000-0100-000008000000}"/>
            </a:ext>
          </a:extLst>
        </xdr:cNvPr>
        <xdr:cNvSpPr txBox="1"/>
      </xdr:nvSpPr>
      <xdr:spPr>
        <a:xfrm>
          <a:off x="9911275" y="50174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 xmlns:a16="http://schemas.microsoft.com/office/drawing/2014/main" id="{00000000-0008-0000-0200-000004000000}"/>
            </a:ext>
          </a:extLst>
        </xdr:cNvPr>
        <xdr:cNvGrpSpPr>
          <a:grpSpLocks/>
        </xdr:cNvGrpSpPr>
      </xdr:nvGrpSpPr>
      <xdr:grpSpPr bwMode="auto">
        <a:xfrm>
          <a:off x="18340346" y="437243"/>
          <a:ext cx="4379844" cy="0"/>
          <a:chOff x="2381" y="720"/>
          <a:chExt cx="3154" cy="65"/>
        </a:xfrm>
      </xdr:grpSpPr>
      <xdr:pic>
        <xdr:nvPicPr>
          <xdr:cNvPr id="5" name="6 Imagen">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21" name="CuadroTexto 4">
          <a:extLst>
            <a:ext uri="{FF2B5EF4-FFF2-40B4-BE49-F238E27FC236}">
              <a16:creationId xmlns="" xmlns:a16="http://schemas.microsoft.com/office/drawing/2014/main" id="{00000000-0008-0000-0200-000015000000}"/>
            </a:ext>
          </a:extLst>
        </xdr:cNvPr>
        <xdr:cNvSpPr txBox="1"/>
      </xdr:nvSpPr>
      <xdr:spPr>
        <a:xfrm>
          <a:off x="8880021" y="38100"/>
          <a:ext cx="1581150" cy="41637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 xmlns:a16="http://schemas.microsoft.com/office/drawing/2014/main" id="{00000000-0008-0000-0200-000016000000}"/>
            </a:ext>
          </a:extLst>
        </xdr:cNvPr>
        <xdr:cNvGrpSpPr>
          <a:grpSpLocks/>
        </xdr:cNvGrpSpPr>
      </xdr:nvGrpSpPr>
      <xdr:grpSpPr bwMode="auto">
        <a:xfrm>
          <a:off x="5661661" y="436245"/>
          <a:ext cx="1971674" cy="0"/>
          <a:chOff x="2381" y="720"/>
          <a:chExt cx="3154" cy="65"/>
        </a:xfrm>
      </xdr:grpSpPr>
      <xdr:pic>
        <xdr:nvPicPr>
          <xdr:cNvPr id="23" name="6 Imagen">
            <a:extLst>
              <a:ext uri="{FF2B5EF4-FFF2-40B4-BE49-F238E27FC236}">
                <a16:creationId xmlns=""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798960</xdr:colOff>
      <xdr:row>2</xdr:row>
      <xdr:rowOff>90079</xdr:rowOff>
    </xdr:to>
    <xdr:pic>
      <xdr:nvPicPr>
        <xdr:cNvPr id="25" name="Imagen 24">
          <a:extLst>
            <a:ext uri="{FF2B5EF4-FFF2-40B4-BE49-F238E27FC236}">
              <a16:creationId xmlns="" xmlns:a16="http://schemas.microsoft.com/office/drawing/2014/main" id="{00000000-0008-0000-0200-000019000000}"/>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 xmlns:a16="http://schemas.microsoft.com/office/drawing/2014/main" id="{00000000-0008-0000-0300-000002000000}"/>
            </a:ext>
          </a:extLst>
        </xdr:cNvPr>
        <xdr:cNvGrpSpPr>
          <a:grpSpLocks/>
        </xdr:cNvGrpSpPr>
      </xdr:nvGrpSpPr>
      <xdr:grpSpPr bwMode="auto">
        <a:xfrm>
          <a:off x="18218426" y="437243"/>
          <a:ext cx="4379844" cy="0"/>
          <a:chOff x="2381" y="720"/>
          <a:chExt cx="3154" cy="65"/>
        </a:xfrm>
      </xdr:grpSpPr>
      <xdr:pic>
        <xdr:nvPicPr>
          <xdr:cNvPr id="3" name="6 Imagen">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 xmlns:a16="http://schemas.microsoft.com/office/drawing/2014/main" id="{00000000-0008-0000-0300-000006000000}"/>
            </a:ext>
          </a:extLst>
        </xdr:cNvPr>
        <xdr:cNvSpPr txBox="1"/>
      </xdr:nvSpPr>
      <xdr:spPr>
        <a:xfrm>
          <a:off x="1417320"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 xmlns:a16="http://schemas.microsoft.com/office/drawing/2014/main" id="{00000000-0008-0000-0300-000007000000}"/>
            </a:ext>
          </a:extLst>
        </xdr:cNvPr>
        <xdr:cNvGrpSpPr>
          <a:grpSpLocks/>
        </xdr:cNvGrpSpPr>
      </xdr:nvGrpSpPr>
      <xdr:grpSpPr bwMode="auto">
        <a:xfrm>
          <a:off x="1417320" y="281940"/>
          <a:ext cx="0" cy="0"/>
          <a:chOff x="2381" y="720"/>
          <a:chExt cx="3154" cy="65"/>
        </a:xfrm>
      </xdr:grpSpPr>
      <xdr:pic>
        <xdr:nvPicPr>
          <xdr:cNvPr id="8" name="6 Imagen">
            <a:extLst>
              <a:ext uri="{FF2B5EF4-FFF2-40B4-BE49-F238E27FC236}">
                <a16:creationId xmlns=""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8</xdr:col>
      <xdr:colOff>416056</xdr:colOff>
      <xdr:row>2</xdr:row>
      <xdr:rowOff>90079</xdr:rowOff>
    </xdr:to>
    <xdr:pic>
      <xdr:nvPicPr>
        <xdr:cNvPr id="10" name="Imagen 9">
          <a:extLst>
            <a:ext uri="{FF2B5EF4-FFF2-40B4-BE49-F238E27FC236}">
              <a16:creationId xmlns=""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1417320" y="339090"/>
          <a:ext cx="154381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 xmlns:a16="http://schemas.microsoft.com/office/drawing/2014/main" id="{00000000-0008-0000-0400-000002000000}"/>
            </a:ext>
          </a:extLst>
        </xdr:cNvPr>
        <xdr:cNvGrpSpPr>
          <a:grpSpLocks/>
        </xdr:cNvGrpSpPr>
      </xdr:nvGrpSpPr>
      <xdr:grpSpPr bwMode="auto">
        <a:xfrm>
          <a:off x="15740269" y="440225"/>
          <a:ext cx="4378188" cy="0"/>
          <a:chOff x="2381" y="720"/>
          <a:chExt cx="3154" cy="65"/>
        </a:xfrm>
      </xdr:grpSpPr>
      <xdr:pic>
        <xdr:nvPicPr>
          <xdr:cNvPr id="3" name="6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 xmlns:a16="http://schemas.microsoft.com/office/drawing/2014/main" id="{00000000-0008-0000-0400-000006000000}"/>
            </a:ext>
          </a:extLst>
        </xdr:cNvPr>
        <xdr:cNvSpPr txBox="1"/>
      </xdr:nvSpPr>
      <xdr:spPr>
        <a:xfrm>
          <a:off x="6785610" y="38100"/>
          <a:ext cx="1578972"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 xmlns:a16="http://schemas.microsoft.com/office/drawing/2014/main" id="{00000000-0008-0000-0400-000007000000}"/>
            </a:ext>
          </a:extLst>
        </xdr:cNvPr>
        <xdr:cNvGrpSpPr>
          <a:grpSpLocks/>
        </xdr:cNvGrpSpPr>
      </xdr:nvGrpSpPr>
      <xdr:grpSpPr bwMode="auto">
        <a:xfrm>
          <a:off x="1417983" y="284922"/>
          <a:ext cx="0" cy="0"/>
          <a:chOff x="2381" y="720"/>
          <a:chExt cx="3154" cy="65"/>
        </a:xfrm>
      </xdr:grpSpPr>
      <xdr:pic>
        <xdr:nvPicPr>
          <xdr:cNvPr id="8" name="6 Imagen">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8</xdr:col>
      <xdr:colOff>332236</xdr:colOff>
      <xdr:row>1</xdr:row>
      <xdr:rowOff>32929</xdr:rowOff>
    </xdr:to>
    <xdr:pic>
      <xdr:nvPicPr>
        <xdr:cNvPr id="10" name="Imagen 9">
          <a:extLst>
            <a:ext uri="{FF2B5EF4-FFF2-40B4-BE49-F238E27FC236}">
              <a16:creationId xmlns=""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1333500" y="129540"/>
          <a:ext cx="1543816" cy="185329"/>
        </a:xfrm>
        <a:prstGeom prst="rect">
          <a:avLst/>
        </a:prstGeom>
      </xdr:spPr>
    </xdr:pic>
    <xdr:clientData/>
  </xdr:twoCellAnchor>
  <xdr:twoCellAnchor editAs="oneCell">
    <xdr:from>
      <xdr:col>5</xdr:col>
      <xdr:colOff>1266824</xdr:colOff>
      <xdr:row>1</xdr:row>
      <xdr:rowOff>57150</xdr:rowOff>
    </xdr:from>
    <xdr:to>
      <xdr:col>8</xdr:col>
      <xdr:colOff>416056</xdr:colOff>
      <xdr:row>2</xdr:row>
      <xdr:rowOff>90079</xdr:rowOff>
    </xdr:to>
    <xdr:pic>
      <xdr:nvPicPr>
        <xdr:cNvPr id="11" name="Imagen 10">
          <a:extLst>
            <a:ext uri="{FF2B5EF4-FFF2-40B4-BE49-F238E27FC236}">
              <a16:creationId xmlns=""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1417320" y="281940"/>
          <a:ext cx="1543816" cy="185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 xmlns:a16="http://schemas.microsoft.com/office/drawing/2014/main" id="{00000000-0008-0000-0400-000002000000}"/>
            </a:ext>
          </a:extLst>
        </xdr:cNvPr>
        <xdr:cNvGrpSpPr>
          <a:grpSpLocks/>
        </xdr:cNvGrpSpPr>
      </xdr:nvGrpSpPr>
      <xdr:grpSpPr bwMode="auto">
        <a:xfrm>
          <a:off x="15740269" y="440225"/>
          <a:ext cx="4378188" cy="0"/>
          <a:chOff x="2381" y="720"/>
          <a:chExt cx="3154" cy="65"/>
        </a:xfrm>
      </xdr:grpSpPr>
      <xdr:pic>
        <xdr:nvPicPr>
          <xdr:cNvPr id="3" name="6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 xmlns:a16="http://schemas.microsoft.com/office/drawing/2014/main" id="{00000000-0008-0000-0400-000006000000}"/>
            </a:ext>
          </a:extLst>
        </xdr:cNvPr>
        <xdr:cNvSpPr txBox="1"/>
      </xdr:nvSpPr>
      <xdr:spPr>
        <a:xfrm>
          <a:off x="1417320"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 xmlns:a16="http://schemas.microsoft.com/office/drawing/2014/main" id="{00000000-0008-0000-0400-000007000000}"/>
            </a:ext>
          </a:extLst>
        </xdr:cNvPr>
        <xdr:cNvGrpSpPr>
          <a:grpSpLocks/>
        </xdr:cNvGrpSpPr>
      </xdr:nvGrpSpPr>
      <xdr:grpSpPr bwMode="auto">
        <a:xfrm>
          <a:off x="1417983" y="439227"/>
          <a:ext cx="0" cy="0"/>
          <a:chOff x="2381" y="720"/>
          <a:chExt cx="3154" cy="65"/>
        </a:xfrm>
      </xdr:grpSpPr>
      <xdr:pic>
        <xdr:nvPicPr>
          <xdr:cNvPr id="8" name="6 Imagen">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8</xdr:col>
      <xdr:colOff>332236</xdr:colOff>
      <xdr:row>1</xdr:row>
      <xdr:rowOff>32929</xdr:rowOff>
    </xdr:to>
    <xdr:pic>
      <xdr:nvPicPr>
        <xdr:cNvPr id="10" name="Imagen 9">
          <a:extLst>
            <a:ext uri="{FF2B5EF4-FFF2-40B4-BE49-F238E27FC236}">
              <a16:creationId xmlns=""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1333500" y="129540"/>
          <a:ext cx="1543816" cy="185329"/>
        </a:xfrm>
        <a:prstGeom prst="rect">
          <a:avLst/>
        </a:prstGeom>
      </xdr:spPr>
    </xdr:pic>
    <xdr:clientData/>
  </xdr:twoCellAnchor>
  <xdr:twoCellAnchor editAs="oneCell">
    <xdr:from>
      <xdr:col>5</xdr:col>
      <xdr:colOff>1266824</xdr:colOff>
      <xdr:row>1</xdr:row>
      <xdr:rowOff>57150</xdr:rowOff>
    </xdr:from>
    <xdr:to>
      <xdr:col>8</xdr:col>
      <xdr:colOff>416056</xdr:colOff>
      <xdr:row>2</xdr:row>
      <xdr:rowOff>90079</xdr:rowOff>
    </xdr:to>
    <xdr:pic>
      <xdr:nvPicPr>
        <xdr:cNvPr id="11" name="Imagen 10">
          <a:extLst>
            <a:ext uri="{FF2B5EF4-FFF2-40B4-BE49-F238E27FC236}">
              <a16:creationId xmlns=""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1417320" y="339090"/>
          <a:ext cx="1543816" cy="185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heetViews>
  <sheetFormatPr baseColWidth="10" defaultColWidth="10.5546875" defaultRowHeight="13.8" x14ac:dyDescent="0.25"/>
  <cols>
    <col min="1" max="1" width="37.33203125" style="21" customWidth="1"/>
    <col min="2" max="2" width="6.109375" style="22" customWidth="1"/>
    <col min="3" max="3" width="39.44140625" style="19" customWidth="1"/>
    <col min="4" max="4" width="5.33203125" style="22" customWidth="1"/>
    <col min="5" max="5" width="46.5546875" style="19" customWidth="1"/>
    <col min="6" max="16384" width="10.5546875" style="19"/>
  </cols>
  <sheetData>
    <row r="1" spans="1:8" ht="12.75" customHeight="1" x14ac:dyDescent="0.25">
      <c r="A1" s="29"/>
      <c r="B1" s="368" t="s">
        <v>0</v>
      </c>
      <c r="C1" s="368"/>
      <c r="D1" s="368"/>
      <c r="E1" s="30"/>
      <c r="F1" s="29"/>
      <c r="G1" s="29"/>
      <c r="H1" s="29"/>
    </row>
    <row r="2" spans="1:8" ht="12.75" customHeight="1" x14ac:dyDescent="0.25">
      <c r="A2" s="29"/>
      <c r="B2" s="368" t="s">
        <v>1</v>
      </c>
      <c r="C2" s="368"/>
      <c r="D2" s="368"/>
      <c r="E2" s="30"/>
      <c r="F2" s="29"/>
      <c r="G2" s="29"/>
      <c r="H2" s="29"/>
    </row>
    <row r="3" spans="1:8" ht="12.75" customHeight="1" x14ac:dyDescent="0.25">
      <c r="A3" s="29"/>
      <c r="B3" s="194"/>
      <c r="C3" s="194"/>
      <c r="D3" s="194"/>
      <c r="E3" s="30"/>
      <c r="F3" s="29"/>
      <c r="G3" s="29"/>
      <c r="H3" s="29"/>
    </row>
    <row r="4" spans="1:8" ht="12.75" customHeight="1" x14ac:dyDescent="0.25">
      <c r="A4" s="29"/>
      <c r="B4" s="194"/>
      <c r="C4" s="194"/>
      <c r="D4" s="194"/>
      <c r="E4" s="30"/>
      <c r="F4" s="29"/>
      <c r="G4" s="29"/>
      <c r="H4" s="29"/>
    </row>
    <row r="5" spans="1:8" ht="54.75" customHeight="1" x14ac:dyDescent="0.25">
      <c r="A5" s="50" t="s">
        <v>2</v>
      </c>
      <c r="B5" s="370" t="s">
        <v>3</v>
      </c>
      <c r="C5" s="370"/>
      <c r="D5" s="50" t="s">
        <v>4</v>
      </c>
      <c r="E5" s="195" t="s">
        <v>3</v>
      </c>
    </row>
    <row r="6" spans="1:8" s="49" customFormat="1" ht="16.649999999999999" customHeight="1" x14ac:dyDescent="0.25">
      <c r="A6" s="46"/>
      <c r="B6" s="47"/>
      <c r="C6" s="47"/>
      <c r="D6" s="46"/>
      <c r="E6" s="48"/>
    </row>
    <row r="7" spans="1:8" ht="54.75" customHeight="1" x14ac:dyDescent="0.25">
      <c r="A7" s="51" t="s">
        <v>5</v>
      </c>
      <c r="B7" s="371" t="s">
        <v>6</v>
      </c>
      <c r="C7" s="371"/>
      <c r="D7" s="371"/>
      <c r="E7" s="371"/>
    </row>
    <row r="8" spans="1:8" ht="13.35" customHeight="1" x14ac:dyDescent="0.25">
      <c r="A8" s="42"/>
      <c r="B8" s="42"/>
      <c r="D8" s="20"/>
      <c r="E8" s="20"/>
    </row>
    <row r="9" spans="1:8" ht="21" customHeight="1" x14ac:dyDescent="0.25">
      <c r="A9" s="42" t="s">
        <v>7</v>
      </c>
      <c r="B9" s="52" t="s">
        <v>8</v>
      </c>
      <c r="C9" s="53"/>
      <c r="D9" s="54"/>
      <c r="E9" s="54"/>
    </row>
    <row r="10" spans="1:8" ht="21" customHeight="1" x14ac:dyDescent="0.25">
      <c r="A10" s="42"/>
      <c r="B10" s="42"/>
      <c r="D10" s="20"/>
      <c r="E10" s="20"/>
    </row>
    <row r="11" spans="1:8" s="24" customFormat="1" ht="13.2" x14ac:dyDescent="0.25">
      <c r="A11" s="369" t="s">
        <v>9</v>
      </c>
      <c r="B11" s="369"/>
      <c r="C11" s="369"/>
      <c r="D11" s="369"/>
      <c r="E11" s="369"/>
    </row>
    <row r="12" spans="1:8" s="24" customFormat="1" ht="12.75" customHeight="1" x14ac:dyDescent="0.25">
      <c r="A12" s="25" t="s">
        <v>10</v>
      </c>
      <c r="B12" s="25" t="s">
        <v>11</v>
      </c>
      <c r="C12" s="34" t="s">
        <v>12</v>
      </c>
      <c r="D12" s="34" t="s">
        <v>13</v>
      </c>
      <c r="E12" s="34" t="s">
        <v>14</v>
      </c>
    </row>
    <row r="13" spans="1:8" s="24" customFormat="1" ht="12.75" customHeight="1" x14ac:dyDescent="0.25">
      <c r="A13" s="25"/>
      <c r="B13" s="25"/>
      <c r="C13" s="34"/>
      <c r="D13" s="34"/>
      <c r="E13" s="34"/>
    </row>
    <row r="14" spans="1:8" s="24" customFormat="1" ht="39.6" x14ac:dyDescent="0.25">
      <c r="A14" s="365" t="s">
        <v>15</v>
      </c>
      <c r="B14" s="35">
        <v>1</v>
      </c>
      <c r="C14" s="36" t="s">
        <v>16</v>
      </c>
      <c r="D14" s="35">
        <v>1</v>
      </c>
      <c r="E14" s="37" t="s">
        <v>17</v>
      </c>
    </row>
    <row r="15" spans="1:8" s="24" customFormat="1" ht="45" customHeight="1" x14ac:dyDescent="0.25">
      <c r="A15" s="367"/>
      <c r="B15" s="35"/>
      <c r="C15" s="36"/>
      <c r="D15" s="35"/>
      <c r="E15" s="37"/>
    </row>
    <row r="16" spans="1:8" s="24" customFormat="1" ht="41.4" customHeight="1" x14ac:dyDescent="0.25">
      <c r="A16" s="366"/>
      <c r="B16" s="35"/>
      <c r="C16" s="36"/>
      <c r="D16" s="35"/>
      <c r="E16" s="37"/>
    </row>
    <row r="17" spans="1:5" s="24" customFormat="1" ht="84" customHeight="1" x14ac:dyDescent="0.25">
      <c r="A17" s="372" t="s">
        <v>18</v>
      </c>
      <c r="B17" s="35">
        <v>2</v>
      </c>
      <c r="C17" s="36" t="s">
        <v>19</v>
      </c>
      <c r="D17" s="35">
        <v>2</v>
      </c>
      <c r="E17" s="38" t="s">
        <v>20</v>
      </c>
    </row>
    <row r="18" spans="1:5" s="24" customFormat="1" ht="30" customHeight="1" x14ac:dyDescent="0.25">
      <c r="A18" s="373"/>
      <c r="B18" s="35"/>
      <c r="C18" s="36"/>
      <c r="D18" s="35"/>
      <c r="E18" s="38"/>
    </row>
    <row r="19" spans="1:5" s="24" customFormat="1" ht="103.95" customHeight="1" x14ac:dyDescent="0.25">
      <c r="A19" s="372" t="s">
        <v>21</v>
      </c>
      <c r="B19" s="35">
        <v>3</v>
      </c>
      <c r="C19" s="36" t="s">
        <v>22</v>
      </c>
      <c r="D19" s="35">
        <v>3</v>
      </c>
      <c r="E19" s="36" t="s">
        <v>23</v>
      </c>
    </row>
    <row r="20" spans="1:5" s="24" customFormat="1" ht="75.75" customHeight="1" x14ac:dyDescent="0.25">
      <c r="A20" s="373"/>
      <c r="B20" s="35"/>
      <c r="C20" s="72"/>
      <c r="D20" s="35"/>
      <c r="E20" s="38"/>
    </row>
    <row r="21" spans="1:5" s="24" customFormat="1" ht="39.6" x14ac:dyDescent="0.25">
      <c r="A21" s="31" t="s">
        <v>24</v>
      </c>
      <c r="B21" s="35">
        <v>4</v>
      </c>
      <c r="C21" s="36" t="s">
        <v>25</v>
      </c>
      <c r="D21" s="35">
        <v>4</v>
      </c>
      <c r="E21" s="38" t="s">
        <v>26</v>
      </c>
    </row>
    <row r="22" spans="1:5" s="24" customFormat="1" ht="46.5" customHeight="1" x14ac:dyDescent="0.25">
      <c r="A22" s="31" t="s">
        <v>27</v>
      </c>
      <c r="B22" s="35">
        <v>5</v>
      </c>
      <c r="C22" s="36" t="s">
        <v>28</v>
      </c>
      <c r="D22" s="35">
        <v>5</v>
      </c>
      <c r="E22" s="38" t="s">
        <v>26</v>
      </c>
    </row>
    <row r="23" spans="1:5" s="24" customFormat="1" ht="48.75" customHeight="1" x14ac:dyDescent="0.25">
      <c r="A23" s="31" t="s">
        <v>29</v>
      </c>
      <c r="B23" s="35">
        <v>6</v>
      </c>
      <c r="C23" s="36" t="s">
        <v>30</v>
      </c>
      <c r="D23" s="35">
        <v>6</v>
      </c>
      <c r="E23" s="38" t="s">
        <v>26</v>
      </c>
    </row>
    <row r="24" spans="1:5" s="24" customFormat="1" ht="13.2" x14ac:dyDescent="0.25">
      <c r="A24" s="369" t="s">
        <v>31</v>
      </c>
      <c r="B24" s="369"/>
      <c r="C24" s="369"/>
      <c r="D24" s="369"/>
      <c r="E24" s="369"/>
    </row>
    <row r="25" spans="1:5" s="24" customFormat="1" ht="12.75" customHeight="1" x14ac:dyDescent="0.25">
      <c r="A25" s="32" t="s">
        <v>32</v>
      </c>
      <c r="B25" s="26" t="s">
        <v>11</v>
      </c>
      <c r="C25" s="27" t="s">
        <v>33</v>
      </c>
      <c r="D25" s="27" t="s">
        <v>13</v>
      </c>
      <c r="E25" s="27" t="s">
        <v>34</v>
      </c>
    </row>
    <row r="26" spans="1:5" s="24" customFormat="1" ht="47.1" customHeight="1" x14ac:dyDescent="0.25">
      <c r="A26" s="39" t="s">
        <v>35</v>
      </c>
      <c r="B26" s="35">
        <v>1</v>
      </c>
      <c r="C26" s="36" t="s">
        <v>36</v>
      </c>
      <c r="D26" s="136"/>
      <c r="E26" s="38" t="s">
        <v>26</v>
      </c>
    </row>
    <row r="27" spans="1:5" s="28" customFormat="1" ht="45.6" customHeight="1" x14ac:dyDescent="0.25">
      <c r="A27" s="39" t="s">
        <v>37</v>
      </c>
      <c r="B27" s="35">
        <v>2</v>
      </c>
      <c r="C27" s="36" t="s">
        <v>38</v>
      </c>
      <c r="D27" s="35"/>
      <c r="E27" s="38" t="s">
        <v>26</v>
      </c>
    </row>
    <row r="28" spans="1:5" s="28" customFormat="1" ht="45.6" customHeight="1" x14ac:dyDescent="0.25">
      <c r="A28" s="365" t="s">
        <v>39</v>
      </c>
      <c r="B28" s="136">
        <v>3</v>
      </c>
      <c r="C28" s="137" t="s">
        <v>40</v>
      </c>
      <c r="D28" s="35"/>
      <c r="E28" s="38" t="s">
        <v>26</v>
      </c>
    </row>
    <row r="29" spans="1:5" s="24" customFormat="1" ht="39.9" customHeight="1" x14ac:dyDescent="0.25">
      <c r="A29" s="366"/>
      <c r="B29" s="136">
        <v>4</v>
      </c>
      <c r="C29" s="137" t="s">
        <v>41</v>
      </c>
      <c r="D29" s="136">
        <v>1</v>
      </c>
      <c r="E29" s="137" t="s">
        <v>42</v>
      </c>
    </row>
    <row r="30" spans="1:5" s="24" customFormat="1" ht="51.6" customHeight="1" x14ac:dyDescent="0.25">
      <c r="A30" s="33" t="s">
        <v>43</v>
      </c>
      <c r="B30" s="136"/>
      <c r="C30" s="137"/>
      <c r="D30" s="136">
        <v>2</v>
      </c>
      <c r="E30" s="37" t="s">
        <v>44</v>
      </c>
    </row>
    <row r="31" spans="1:5" s="24" customFormat="1" ht="79.5" customHeight="1" x14ac:dyDescent="0.25">
      <c r="A31" s="365" t="s">
        <v>45</v>
      </c>
      <c r="B31" s="136">
        <v>5</v>
      </c>
      <c r="C31" s="138" t="s">
        <v>46</v>
      </c>
      <c r="D31" s="35"/>
      <c r="E31" s="38"/>
    </row>
    <row r="32" spans="1:5" s="24" customFormat="1" ht="51.6" customHeight="1" x14ac:dyDescent="0.25">
      <c r="A32" s="367"/>
      <c r="B32" s="136">
        <v>6</v>
      </c>
      <c r="C32" s="138" t="s">
        <v>47</v>
      </c>
      <c r="D32" s="35">
        <v>3</v>
      </c>
      <c r="E32" s="41" t="s">
        <v>48</v>
      </c>
    </row>
    <row r="33" spans="1:5" s="24" customFormat="1" ht="41.1" customHeight="1" x14ac:dyDescent="0.25">
      <c r="A33" s="366"/>
      <c r="B33" s="136">
        <v>7</v>
      </c>
      <c r="C33" s="139" t="s">
        <v>49</v>
      </c>
      <c r="D33" s="35"/>
      <c r="E33" s="41"/>
    </row>
    <row r="34" spans="1:5" s="24" customFormat="1" ht="33.9" customHeight="1" x14ac:dyDescent="0.25">
      <c r="A34" s="33" t="s">
        <v>50</v>
      </c>
      <c r="B34" s="35">
        <v>8</v>
      </c>
      <c r="C34" s="38" t="s">
        <v>51</v>
      </c>
      <c r="D34" s="35"/>
      <c r="E34" s="41" t="s">
        <v>52</v>
      </c>
    </row>
    <row r="35" spans="1:5" s="24" customFormat="1" ht="29.1" customHeight="1" x14ac:dyDescent="0.25">
      <c r="A35" s="33" t="s">
        <v>53</v>
      </c>
      <c r="B35" s="35"/>
      <c r="C35" s="38" t="s">
        <v>26</v>
      </c>
      <c r="D35" s="35">
        <v>4</v>
      </c>
      <c r="E35" s="41" t="s">
        <v>54</v>
      </c>
    </row>
    <row r="36" spans="1:5" s="24" customFormat="1" ht="50.1" customHeight="1" x14ac:dyDescent="0.25">
      <c r="A36" s="33" t="s">
        <v>55</v>
      </c>
      <c r="B36" s="35"/>
      <c r="C36" s="38" t="s">
        <v>26</v>
      </c>
      <c r="D36" s="35">
        <v>5</v>
      </c>
      <c r="E36" s="41" t="s">
        <v>56</v>
      </c>
    </row>
    <row r="37" spans="1:5" s="24" customFormat="1" ht="39.9" customHeight="1" x14ac:dyDescent="0.25">
      <c r="A37" s="33" t="s">
        <v>57</v>
      </c>
      <c r="B37" s="35"/>
      <c r="C37" s="38" t="s">
        <v>26</v>
      </c>
      <c r="D37" s="35">
        <v>6</v>
      </c>
      <c r="E37" s="73" t="s">
        <v>58</v>
      </c>
    </row>
    <row r="38" spans="1:5" s="24" customFormat="1" ht="29.25" customHeight="1" x14ac:dyDescent="0.25">
      <c r="A38" s="33" t="s">
        <v>59</v>
      </c>
      <c r="B38" s="35"/>
      <c r="C38" s="38" t="s">
        <v>26</v>
      </c>
      <c r="D38" s="35"/>
      <c r="E38" s="40" t="s">
        <v>26</v>
      </c>
    </row>
  </sheetData>
  <mergeCells count="11">
    <mergeCell ref="A28:A29"/>
    <mergeCell ref="A31:A33"/>
    <mergeCell ref="B2:D2"/>
    <mergeCell ref="B1:D1"/>
    <mergeCell ref="A24:E24"/>
    <mergeCell ref="A11:E11"/>
    <mergeCell ref="B5:C5"/>
    <mergeCell ref="B7:E7"/>
    <mergeCell ref="A17:A18"/>
    <mergeCell ref="A19:A20"/>
    <mergeCell ref="A14:A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sqref="A1:F1"/>
    </sheetView>
  </sheetViews>
  <sheetFormatPr baseColWidth="10" defaultColWidth="10.5546875" defaultRowHeight="18" x14ac:dyDescent="0.35"/>
  <cols>
    <col min="1" max="1" width="52.109375" style="11" customWidth="1"/>
    <col min="2" max="2" width="5.5546875" style="12" customWidth="1"/>
    <col min="3" max="5" width="5.5546875" style="13" customWidth="1"/>
    <col min="6" max="6" width="44.44140625" style="11" customWidth="1"/>
  </cols>
  <sheetData>
    <row r="1" spans="1:7" ht="22.5" customHeight="1" x14ac:dyDescent="0.3">
      <c r="A1" s="381" t="s">
        <v>0</v>
      </c>
      <c r="B1" s="381"/>
      <c r="C1" s="381"/>
      <c r="D1" s="381"/>
      <c r="E1" s="381"/>
      <c r="F1" s="381"/>
    </row>
    <row r="2" spans="1:7" x14ac:dyDescent="0.35">
      <c r="A2" s="374" t="s">
        <v>60</v>
      </c>
      <c r="B2" s="374"/>
      <c r="C2" s="374"/>
      <c r="D2" s="374"/>
      <c r="E2" s="374"/>
      <c r="F2" s="374"/>
    </row>
    <row r="3" spans="1:7" x14ac:dyDescent="0.35">
      <c r="A3" s="375" t="s">
        <v>61</v>
      </c>
      <c r="B3" s="376"/>
      <c r="C3" s="376"/>
      <c r="D3" s="376"/>
      <c r="E3" s="376"/>
      <c r="F3" s="377"/>
    </row>
    <row r="4" spans="1:7" ht="28.5" customHeight="1" x14ac:dyDescent="0.3">
      <c r="A4" s="382" t="s">
        <v>62</v>
      </c>
      <c r="B4" s="378" t="s">
        <v>63</v>
      </c>
      <c r="C4" s="379"/>
      <c r="D4" s="379"/>
      <c r="E4" s="380"/>
      <c r="F4" s="23" t="s">
        <v>64</v>
      </c>
    </row>
    <row r="5" spans="1:7" ht="46.5" customHeight="1" x14ac:dyDescent="0.35">
      <c r="A5" s="383"/>
      <c r="B5" s="45" t="s">
        <v>65</v>
      </c>
      <c r="C5" s="45" t="s">
        <v>66</v>
      </c>
      <c r="D5" s="45" t="s">
        <v>67</v>
      </c>
      <c r="E5" s="45" t="s">
        <v>68</v>
      </c>
      <c r="F5" s="44"/>
    </row>
    <row r="6" spans="1:7" ht="54" x14ac:dyDescent="0.35">
      <c r="A6" s="140" t="s">
        <v>69</v>
      </c>
      <c r="B6" s="8"/>
      <c r="C6" s="9"/>
      <c r="D6" s="8">
        <v>4</v>
      </c>
      <c r="E6" s="9"/>
      <c r="F6" s="41" t="s">
        <v>70</v>
      </c>
      <c r="G6" s="55"/>
    </row>
    <row r="7" spans="1:7" ht="54" x14ac:dyDescent="0.35">
      <c r="A7" s="65" t="s">
        <v>71</v>
      </c>
      <c r="B7" s="8">
        <v>2</v>
      </c>
      <c r="C7" s="10"/>
      <c r="D7" s="10"/>
      <c r="E7" s="10"/>
      <c r="F7" s="41" t="s">
        <v>70</v>
      </c>
    </row>
    <row r="8" spans="1:7" ht="126" x14ac:dyDescent="0.35">
      <c r="A8" s="65" t="s">
        <v>72</v>
      </c>
      <c r="B8" s="8">
        <v>4</v>
      </c>
      <c r="C8" s="10"/>
      <c r="D8" s="66">
        <v>5</v>
      </c>
      <c r="E8" s="66">
        <v>5</v>
      </c>
      <c r="F8" s="41" t="s">
        <v>70</v>
      </c>
    </row>
    <row r="9" spans="1:7" ht="54" x14ac:dyDescent="0.35">
      <c r="A9" s="71" t="s">
        <v>73</v>
      </c>
      <c r="B9" s="67">
        <v>5</v>
      </c>
      <c r="C9" s="68"/>
      <c r="D9" s="68"/>
      <c r="E9" s="68"/>
      <c r="F9" s="41" t="s">
        <v>74</v>
      </c>
    </row>
    <row r="10" spans="1:7" ht="43.2" customHeight="1" x14ac:dyDescent="0.35">
      <c r="A10" s="71" t="s">
        <v>23</v>
      </c>
      <c r="B10" s="67">
        <v>3</v>
      </c>
      <c r="C10" s="68">
        <v>3</v>
      </c>
      <c r="D10" s="68"/>
      <c r="E10" s="68"/>
      <c r="F10" s="41" t="s">
        <v>74</v>
      </c>
    </row>
    <row r="11" spans="1:7" ht="108" x14ac:dyDescent="0.35">
      <c r="A11" s="65" t="s">
        <v>75</v>
      </c>
      <c r="B11" s="67"/>
      <c r="C11" s="68"/>
      <c r="D11" s="68">
        <v>1</v>
      </c>
      <c r="E11" s="68"/>
      <c r="F11" s="41" t="s">
        <v>74</v>
      </c>
    </row>
    <row r="12" spans="1:7" x14ac:dyDescent="0.35">
      <c r="A12" s="65" t="s">
        <v>76</v>
      </c>
      <c r="B12" s="67"/>
      <c r="C12" s="68"/>
      <c r="D12" s="68">
        <v>2</v>
      </c>
      <c r="E12" s="68"/>
      <c r="F12" s="41" t="s">
        <v>74</v>
      </c>
    </row>
    <row r="13" spans="1:7" ht="54" x14ac:dyDescent="0.35">
      <c r="A13" s="65" t="s">
        <v>77</v>
      </c>
      <c r="B13" s="67"/>
      <c r="C13" s="68"/>
      <c r="D13" s="68">
        <v>3</v>
      </c>
      <c r="E13" s="68"/>
      <c r="F13" s="41" t="s">
        <v>74</v>
      </c>
    </row>
    <row r="14" spans="1:7" ht="36" x14ac:dyDescent="0.35">
      <c r="A14" s="65" t="s">
        <v>78</v>
      </c>
      <c r="B14" s="67"/>
      <c r="C14" s="68"/>
      <c r="D14" s="68">
        <v>4</v>
      </c>
      <c r="E14" s="68">
        <v>3</v>
      </c>
      <c r="F14" s="41" t="s">
        <v>74</v>
      </c>
    </row>
    <row r="15" spans="1:7" x14ac:dyDescent="0.35">
      <c r="A15" s="65" t="s">
        <v>79</v>
      </c>
      <c r="B15" s="67"/>
      <c r="C15" s="68"/>
      <c r="D15" s="68">
        <v>5</v>
      </c>
      <c r="E15" s="68">
        <v>5</v>
      </c>
      <c r="F15" s="41" t="s">
        <v>74</v>
      </c>
    </row>
    <row r="16" spans="1:7" ht="36" x14ac:dyDescent="0.35">
      <c r="A16" s="65" t="s">
        <v>80</v>
      </c>
      <c r="B16" s="67"/>
      <c r="C16" s="68"/>
      <c r="D16" s="69" t="s">
        <v>81</v>
      </c>
      <c r="E16" s="68">
        <v>6</v>
      </c>
      <c r="F16" s="41" t="s">
        <v>74</v>
      </c>
    </row>
    <row r="17" spans="1:6" x14ac:dyDescent="0.35">
      <c r="A17" s="65"/>
      <c r="B17" s="67"/>
      <c r="C17" s="68"/>
      <c r="D17" s="68"/>
      <c r="E17" s="68"/>
      <c r="F17" s="70"/>
    </row>
    <row r="18" spans="1:6" x14ac:dyDescent="0.35">
      <c r="A18" s="65"/>
      <c r="B18" s="67"/>
      <c r="C18" s="68"/>
      <c r="D18" s="68"/>
      <c r="E18" s="68"/>
      <c r="F18" s="70"/>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topLeftCell="P1" workbookViewId="0">
      <selection activeCell="Q3" sqref="Q3:Q4"/>
    </sheetView>
  </sheetViews>
  <sheetFormatPr baseColWidth="10" defaultColWidth="11.44140625" defaultRowHeight="24" customHeight="1" outlineLevelCol="1" x14ac:dyDescent="0.2"/>
  <cols>
    <col min="1" max="1" width="5" style="1" customWidth="1"/>
    <col min="2" max="2" width="15.6640625" style="1" customWidth="1"/>
    <col min="3" max="3" width="16.6640625" style="1" customWidth="1" outlineLevel="1"/>
    <col min="4" max="4" width="25" style="18" customWidth="1" outlineLevel="1"/>
    <col min="5" max="5" width="19.6640625" style="18" customWidth="1" outlineLevel="1"/>
    <col min="6" max="6" width="29.33203125" style="17" customWidth="1" outlineLevel="1"/>
    <col min="7" max="7" width="17.33203125" style="1" customWidth="1" outlineLevel="1"/>
    <col min="8" max="8" width="16.44140625" style="1" customWidth="1"/>
    <col min="9" max="9" width="4.44140625" style="1" customWidth="1"/>
    <col min="10" max="10" width="3.88671875" style="1" customWidth="1"/>
    <col min="11" max="11" width="30.33203125" style="1" customWidth="1"/>
    <col min="12" max="12" width="9.88671875" style="1" customWidth="1"/>
    <col min="13" max="13" width="3" style="1" customWidth="1"/>
    <col min="14" max="14" width="2.6640625" style="1" customWidth="1"/>
    <col min="15" max="15" width="17.109375" style="1" customWidth="1"/>
    <col min="16" max="16" width="16" style="103" customWidth="1"/>
    <col min="17" max="17" width="11.5546875" style="1" customWidth="1"/>
    <col min="18" max="18" width="26" style="1" customWidth="1"/>
    <col min="19" max="19" width="16.33203125" style="1" customWidth="1"/>
    <col min="20" max="20" width="9" style="1" customWidth="1"/>
    <col min="21" max="21" width="10.6640625" style="1" customWidth="1"/>
    <col min="22" max="23" width="17.44140625" style="1" customWidth="1"/>
    <col min="24" max="24" width="63.109375" style="1" customWidth="1"/>
    <col min="25" max="16384" width="11.44140625" style="1"/>
  </cols>
  <sheetData>
    <row r="1" spans="1:24" s="87" customFormat="1" ht="22.5" customHeight="1" x14ac:dyDescent="0.25">
      <c r="A1" s="384" t="s">
        <v>0</v>
      </c>
      <c r="B1" s="384"/>
      <c r="C1" s="384"/>
      <c r="D1" s="384"/>
      <c r="E1" s="384"/>
      <c r="F1" s="384"/>
      <c r="H1" s="168"/>
      <c r="P1" s="100"/>
    </row>
    <row r="2" spans="1:24" s="87" customFormat="1" ht="12" customHeight="1" x14ac:dyDescent="0.25">
      <c r="A2" s="385" t="s">
        <v>82</v>
      </c>
      <c r="B2" s="385"/>
      <c r="C2" s="385"/>
      <c r="D2" s="385"/>
      <c r="E2" s="385"/>
      <c r="F2" s="385"/>
      <c r="P2" s="100"/>
    </row>
    <row r="3" spans="1:24" s="15" customFormat="1" ht="24" customHeight="1" x14ac:dyDescent="0.3">
      <c r="A3" s="414" t="s">
        <v>13</v>
      </c>
      <c r="B3" s="414" t="s">
        <v>83</v>
      </c>
      <c r="C3" s="414" t="s">
        <v>84</v>
      </c>
      <c r="D3" s="414" t="s">
        <v>85</v>
      </c>
      <c r="E3" s="414" t="s">
        <v>86</v>
      </c>
      <c r="F3" s="414" t="s">
        <v>87</v>
      </c>
      <c r="G3" s="414" t="s">
        <v>88</v>
      </c>
      <c r="H3" s="414" t="s">
        <v>89</v>
      </c>
      <c r="I3" s="414" t="s">
        <v>90</v>
      </c>
      <c r="J3" s="414" t="s">
        <v>91</v>
      </c>
      <c r="K3" s="414" t="s">
        <v>92</v>
      </c>
      <c r="L3" s="416" t="s">
        <v>93</v>
      </c>
      <c r="M3" s="417"/>
      <c r="N3" s="418"/>
      <c r="O3" s="63"/>
      <c r="P3" s="414" t="s">
        <v>94</v>
      </c>
      <c r="Q3" s="414" t="s">
        <v>95</v>
      </c>
      <c r="R3" s="414" t="s">
        <v>96</v>
      </c>
      <c r="S3" s="414" t="s">
        <v>97</v>
      </c>
      <c r="T3" s="414" t="s">
        <v>98</v>
      </c>
      <c r="U3" s="414"/>
      <c r="V3" s="414" t="s">
        <v>99</v>
      </c>
      <c r="W3" s="414" t="s">
        <v>100</v>
      </c>
    </row>
    <row r="4" spans="1:24" s="5" customFormat="1" ht="36" customHeight="1" x14ac:dyDescent="0.3">
      <c r="A4" s="415"/>
      <c r="B4" s="414"/>
      <c r="C4" s="414"/>
      <c r="D4" s="414"/>
      <c r="E4" s="415"/>
      <c r="F4" s="414"/>
      <c r="G4" s="414"/>
      <c r="H4" s="414"/>
      <c r="I4" s="414"/>
      <c r="J4" s="414"/>
      <c r="K4" s="414"/>
      <c r="L4" s="222" t="s">
        <v>101</v>
      </c>
      <c r="M4" s="88" t="s">
        <v>102</v>
      </c>
      <c r="N4" s="89" t="s">
        <v>103</v>
      </c>
      <c r="O4" s="222" t="s">
        <v>104</v>
      </c>
      <c r="P4" s="414"/>
      <c r="Q4" s="414"/>
      <c r="R4" s="414"/>
      <c r="S4" s="414"/>
      <c r="T4" s="222" t="s">
        <v>105</v>
      </c>
      <c r="U4" s="222" t="s">
        <v>106</v>
      </c>
      <c r="V4" s="415"/>
      <c r="W4" s="414"/>
      <c r="X4" s="58"/>
    </row>
    <row r="5" spans="1:24" s="5" customFormat="1" ht="94.95" customHeight="1" x14ac:dyDescent="0.3">
      <c r="A5" s="412">
        <v>1</v>
      </c>
      <c r="B5" s="410" t="s">
        <v>107</v>
      </c>
      <c r="C5" s="410" t="s">
        <v>108</v>
      </c>
      <c r="D5" s="74" t="s">
        <v>109</v>
      </c>
      <c r="E5" s="413" t="s">
        <v>110</v>
      </c>
      <c r="F5" s="60" t="s">
        <v>111</v>
      </c>
      <c r="G5" s="421" t="s">
        <v>112</v>
      </c>
      <c r="H5" s="4" t="s">
        <v>113</v>
      </c>
      <c r="I5" s="180" t="s">
        <v>114</v>
      </c>
      <c r="J5" s="180"/>
      <c r="K5" s="126" t="s">
        <v>115</v>
      </c>
      <c r="L5" s="211" t="s">
        <v>116</v>
      </c>
      <c r="M5" s="7"/>
      <c r="N5" s="180" t="s">
        <v>114</v>
      </c>
      <c r="O5" s="7" t="s">
        <v>117</v>
      </c>
      <c r="P5" s="180" t="s">
        <v>118</v>
      </c>
      <c r="Q5" s="127">
        <v>1</v>
      </c>
      <c r="R5" s="7" t="s">
        <v>119</v>
      </c>
      <c r="S5" s="4" t="s">
        <v>120</v>
      </c>
      <c r="T5" s="43">
        <v>44197</v>
      </c>
      <c r="U5" s="43">
        <v>44926</v>
      </c>
      <c r="V5" s="7"/>
      <c r="W5" s="7"/>
      <c r="X5" s="56" t="s">
        <v>121</v>
      </c>
    </row>
    <row r="6" spans="1:24" s="5" customFormat="1" ht="79.95" customHeight="1" x14ac:dyDescent="0.3">
      <c r="A6" s="411"/>
      <c r="B6" s="411"/>
      <c r="C6" s="411"/>
      <c r="D6" s="59" t="s">
        <v>122</v>
      </c>
      <c r="E6" s="413"/>
      <c r="F6" s="202" t="s">
        <v>123</v>
      </c>
      <c r="G6" s="421"/>
      <c r="H6" s="428" t="s">
        <v>124</v>
      </c>
      <c r="I6" s="180" t="s">
        <v>114</v>
      </c>
      <c r="J6" s="118"/>
      <c r="K6" s="425" t="s">
        <v>125</v>
      </c>
      <c r="L6" s="211" t="s">
        <v>116</v>
      </c>
      <c r="M6" s="7"/>
      <c r="N6" s="7" t="s">
        <v>114</v>
      </c>
      <c r="O6" s="7" t="s">
        <v>126</v>
      </c>
      <c r="P6" s="180" t="s">
        <v>118</v>
      </c>
      <c r="Q6" s="127">
        <v>1</v>
      </c>
      <c r="R6" s="7" t="s">
        <v>127</v>
      </c>
      <c r="S6" s="4" t="s">
        <v>128</v>
      </c>
      <c r="T6" s="43">
        <v>44197</v>
      </c>
      <c r="U6" s="43">
        <v>44561</v>
      </c>
      <c r="V6" s="7"/>
      <c r="W6" s="61" t="s">
        <v>26</v>
      </c>
      <c r="X6" s="56"/>
    </row>
    <row r="7" spans="1:24" s="5" customFormat="1" ht="136.94999999999999" customHeight="1" x14ac:dyDescent="0.3">
      <c r="A7" s="411"/>
      <c r="B7" s="411"/>
      <c r="C7" s="411"/>
      <c r="D7" s="59" t="s">
        <v>129</v>
      </c>
      <c r="E7" s="413"/>
      <c r="F7" s="202" t="s">
        <v>130</v>
      </c>
      <c r="G7" s="421"/>
      <c r="H7" s="429"/>
      <c r="I7" s="180" t="s">
        <v>114</v>
      </c>
      <c r="J7" s="180"/>
      <c r="K7" s="426"/>
      <c r="L7" s="211" t="s">
        <v>116</v>
      </c>
      <c r="M7" s="7"/>
      <c r="N7" s="7" t="s">
        <v>114</v>
      </c>
      <c r="O7" s="7" t="s">
        <v>126</v>
      </c>
      <c r="P7" s="180" t="s">
        <v>118</v>
      </c>
      <c r="Q7" s="127">
        <v>1</v>
      </c>
      <c r="R7" s="7" t="s">
        <v>131</v>
      </c>
      <c r="S7" s="4" t="s">
        <v>132</v>
      </c>
      <c r="T7" s="43">
        <v>44197</v>
      </c>
      <c r="U7" s="43">
        <v>44561</v>
      </c>
      <c r="V7" s="7"/>
      <c r="W7" s="7"/>
    </row>
    <row r="8" spans="1:24" s="16" customFormat="1" ht="67.2" customHeight="1" x14ac:dyDescent="0.2">
      <c r="A8" s="411"/>
      <c r="B8" s="411"/>
      <c r="C8" s="411"/>
      <c r="D8" s="59" t="s">
        <v>133</v>
      </c>
      <c r="E8" s="413"/>
      <c r="F8" s="202" t="s">
        <v>134</v>
      </c>
      <c r="G8" s="421"/>
      <c r="H8" s="429"/>
      <c r="I8" s="180" t="s">
        <v>114</v>
      </c>
      <c r="J8" s="180"/>
      <c r="K8" s="427"/>
      <c r="L8" s="211" t="s">
        <v>116</v>
      </c>
      <c r="M8" s="7"/>
      <c r="N8" s="7" t="s">
        <v>114</v>
      </c>
      <c r="O8" s="7" t="s">
        <v>126</v>
      </c>
      <c r="P8" s="180" t="s">
        <v>118</v>
      </c>
      <c r="Q8" s="127">
        <v>1</v>
      </c>
      <c r="R8" s="7" t="s">
        <v>135</v>
      </c>
      <c r="S8" s="4" t="s">
        <v>136</v>
      </c>
      <c r="T8" s="43">
        <v>44197</v>
      </c>
      <c r="U8" s="43">
        <v>44561</v>
      </c>
      <c r="V8" s="4"/>
      <c r="W8" s="4"/>
    </row>
    <row r="9" spans="1:24" s="16" customFormat="1" ht="67.2" customHeight="1" x14ac:dyDescent="0.2">
      <c r="A9" s="411"/>
      <c r="B9" s="411"/>
      <c r="C9" s="411"/>
      <c r="D9" s="57"/>
      <c r="E9" s="413"/>
      <c r="F9" s="213"/>
      <c r="G9" s="421"/>
      <c r="H9" s="141" t="s">
        <v>137</v>
      </c>
      <c r="I9" s="180" t="s">
        <v>114</v>
      </c>
      <c r="J9" s="180"/>
      <c r="K9" s="60" t="s">
        <v>138</v>
      </c>
      <c r="L9" s="211" t="s">
        <v>116</v>
      </c>
      <c r="M9" s="7"/>
      <c r="N9" s="7" t="s">
        <v>114</v>
      </c>
      <c r="O9" s="7" t="s">
        <v>26</v>
      </c>
      <c r="P9" s="180" t="s">
        <v>118</v>
      </c>
      <c r="Q9" s="127">
        <v>1</v>
      </c>
      <c r="R9" s="7" t="s">
        <v>139</v>
      </c>
      <c r="S9" s="4" t="s">
        <v>140</v>
      </c>
      <c r="T9" s="43">
        <v>44197</v>
      </c>
      <c r="U9" s="43">
        <v>44561</v>
      </c>
      <c r="V9" s="4"/>
      <c r="W9" s="4"/>
    </row>
    <row r="10" spans="1:24" s="16" customFormat="1" ht="67.2" customHeight="1" x14ac:dyDescent="0.2">
      <c r="A10" s="411"/>
      <c r="B10" s="411"/>
      <c r="C10" s="411"/>
      <c r="D10" s="57"/>
      <c r="E10" s="413"/>
      <c r="F10" s="213"/>
      <c r="G10" s="421"/>
      <c r="H10" s="141"/>
      <c r="I10" s="180" t="s">
        <v>114</v>
      </c>
      <c r="J10" s="180"/>
      <c r="K10" s="60" t="s">
        <v>141</v>
      </c>
      <c r="L10" s="211" t="s">
        <v>116</v>
      </c>
      <c r="M10" s="7"/>
      <c r="N10" s="7" t="s">
        <v>114</v>
      </c>
      <c r="O10" s="7" t="s">
        <v>26</v>
      </c>
      <c r="P10" s="180" t="s">
        <v>118</v>
      </c>
      <c r="Q10" s="127">
        <v>1</v>
      </c>
      <c r="R10" s="7" t="s">
        <v>142</v>
      </c>
      <c r="S10" s="4" t="s">
        <v>143</v>
      </c>
      <c r="T10" s="43">
        <v>44197</v>
      </c>
      <c r="U10" s="43">
        <v>44561</v>
      </c>
      <c r="V10" s="4"/>
      <c r="W10" s="4"/>
    </row>
    <row r="11" spans="1:24" s="16" customFormat="1" ht="70.2" customHeight="1" thickBot="1" x14ac:dyDescent="0.25">
      <c r="A11" s="411"/>
      <c r="B11" s="411"/>
      <c r="C11" s="411"/>
      <c r="D11" s="75" t="s">
        <v>144</v>
      </c>
      <c r="E11" s="413"/>
      <c r="F11" s="203" t="s">
        <v>145</v>
      </c>
      <c r="G11" s="421"/>
      <c r="H11" s="141"/>
      <c r="I11" s="180" t="s">
        <v>114</v>
      </c>
      <c r="J11" s="180"/>
      <c r="K11" s="60" t="s">
        <v>146</v>
      </c>
      <c r="L11" s="211" t="s">
        <v>116</v>
      </c>
      <c r="M11" s="7"/>
      <c r="N11" s="7" t="s">
        <v>114</v>
      </c>
      <c r="O11" s="7" t="s">
        <v>26</v>
      </c>
      <c r="P11" s="180" t="s">
        <v>118</v>
      </c>
      <c r="Q11" s="127">
        <v>1</v>
      </c>
      <c r="R11" s="7" t="s">
        <v>147</v>
      </c>
      <c r="S11" s="4" t="s">
        <v>148</v>
      </c>
      <c r="T11" s="43">
        <v>44197</v>
      </c>
      <c r="U11" s="43">
        <v>44561</v>
      </c>
      <c r="V11" s="4"/>
      <c r="W11" s="4"/>
    </row>
    <row r="12" spans="1:24" s="16" customFormat="1" ht="28.2" customHeight="1" x14ac:dyDescent="0.2">
      <c r="A12" s="411"/>
      <c r="B12" s="411"/>
      <c r="C12" s="411"/>
      <c r="D12" s="57"/>
      <c r="E12" s="413"/>
      <c r="F12" s="213"/>
      <c r="G12" s="421"/>
      <c r="H12" s="141"/>
      <c r="I12" s="180" t="s">
        <v>114</v>
      </c>
      <c r="J12" s="180"/>
      <c r="K12" s="6" t="s">
        <v>149</v>
      </c>
      <c r="L12" s="211" t="s">
        <v>116</v>
      </c>
      <c r="M12" s="7"/>
      <c r="N12" s="7" t="s">
        <v>114</v>
      </c>
      <c r="O12" s="7" t="s">
        <v>26</v>
      </c>
      <c r="P12" s="180" t="s">
        <v>118</v>
      </c>
      <c r="Q12" s="127">
        <v>1</v>
      </c>
      <c r="R12" s="7" t="s">
        <v>150</v>
      </c>
      <c r="S12" s="4" t="s">
        <v>151</v>
      </c>
      <c r="T12" s="43">
        <v>44197</v>
      </c>
      <c r="U12" s="43">
        <v>44561</v>
      </c>
      <c r="V12" s="4"/>
      <c r="W12" s="4"/>
    </row>
    <row r="13" spans="1:24" s="16" customFormat="1" ht="35.4" customHeight="1" x14ac:dyDescent="0.2">
      <c r="A13" s="411"/>
      <c r="B13" s="411"/>
      <c r="C13" s="411"/>
      <c r="D13" s="57"/>
      <c r="E13" s="413"/>
      <c r="F13" s="213"/>
      <c r="G13" s="421"/>
      <c r="H13" s="223" t="s">
        <v>137</v>
      </c>
      <c r="I13" s="180" t="s">
        <v>114</v>
      </c>
      <c r="J13" s="224"/>
      <c r="K13" s="6" t="s">
        <v>152</v>
      </c>
      <c r="L13" s="215" t="s">
        <v>153</v>
      </c>
      <c r="M13" s="92"/>
      <c r="N13" s="7" t="s">
        <v>114</v>
      </c>
      <c r="O13" s="206" t="s">
        <v>154</v>
      </c>
      <c r="P13" s="206" t="s">
        <v>155</v>
      </c>
      <c r="Q13" s="162">
        <v>0.8</v>
      </c>
      <c r="R13" s="99" t="s">
        <v>156</v>
      </c>
      <c r="S13" s="146" t="s">
        <v>157</v>
      </c>
      <c r="T13" s="94">
        <v>44197</v>
      </c>
      <c r="U13" s="94">
        <v>44561</v>
      </c>
      <c r="V13" s="4"/>
      <c r="W13" s="4"/>
    </row>
    <row r="14" spans="1:24" s="16" customFormat="1" ht="13.95" customHeight="1" thickBot="1" x14ac:dyDescent="0.25">
      <c r="A14" s="83"/>
      <c r="B14" s="83"/>
      <c r="C14" s="83"/>
      <c r="D14" s="96"/>
      <c r="E14" s="84"/>
      <c r="F14" s="96"/>
      <c r="G14" s="84"/>
      <c r="H14" s="147"/>
      <c r="I14" s="76"/>
      <c r="J14" s="83"/>
      <c r="K14" s="97"/>
      <c r="L14" s="220"/>
      <c r="M14" s="76"/>
      <c r="N14" s="76"/>
      <c r="O14" s="76"/>
      <c r="P14" s="83"/>
      <c r="Q14" s="81"/>
      <c r="R14" s="76"/>
      <c r="S14" s="81"/>
      <c r="T14" s="98"/>
      <c r="U14" s="98"/>
      <c r="V14" s="81"/>
      <c r="W14" s="81"/>
    </row>
    <row r="15" spans="1:24" ht="67.2" customHeight="1" x14ac:dyDescent="0.2">
      <c r="A15" s="402">
        <v>2</v>
      </c>
      <c r="B15" s="386" t="s">
        <v>158</v>
      </c>
      <c r="C15" s="405" t="s">
        <v>159</v>
      </c>
      <c r="D15" s="209" t="s">
        <v>160</v>
      </c>
      <c r="E15" s="408" t="s">
        <v>161</v>
      </c>
      <c r="F15" s="198" t="s">
        <v>162</v>
      </c>
      <c r="G15" s="422" t="s">
        <v>163</v>
      </c>
      <c r="H15" s="176" t="s">
        <v>164</v>
      </c>
      <c r="I15" s="78" t="s">
        <v>114</v>
      </c>
      <c r="J15" s="78"/>
      <c r="K15" s="171" t="s">
        <v>165</v>
      </c>
      <c r="L15" s="219" t="s">
        <v>166</v>
      </c>
      <c r="M15" s="77"/>
      <c r="N15" s="174" t="s">
        <v>114</v>
      </c>
      <c r="O15" s="78" t="s">
        <v>26</v>
      </c>
      <c r="P15" s="78" t="s">
        <v>118</v>
      </c>
      <c r="Q15" s="177">
        <v>1</v>
      </c>
      <c r="R15" s="78" t="s">
        <v>167</v>
      </c>
      <c r="S15" s="104" t="s">
        <v>168</v>
      </c>
      <c r="T15" s="79">
        <v>44197</v>
      </c>
      <c r="U15" s="79">
        <v>44561</v>
      </c>
      <c r="V15" s="174"/>
      <c r="W15" s="77"/>
    </row>
    <row r="16" spans="1:24" ht="79.2" customHeight="1" x14ac:dyDescent="0.2">
      <c r="A16" s="403"/>
      <c r="B16" s="387"/>
      <c r="C16" s="406"/>
      <c r="D16" s="202" t="s">
        <v>169</v>
      </c>
      <c r="E16" s="395"/>
      <c r="F16" s="14" t="s">
        <v>170</v>
      </c>
      <c r="G16" s="423"/>
      <c r="H16" s="116" t="s">
        <v>171</v>
      </c>
      <c r="I16" s="180" t="s">
        <v>114</v>
      </c>
      <c r="J16" s="180"/>
      <c r="K16" s="60" t="s">
        <v>172</v>
      </c>
      <c r="L16" s="210" t="s">
        <v>166</v>
      </c>
      <c r="M16" s="2"/>
      <c r="N16" s="7" t="s">
        <v>114</v>
      </c>
      <c r="O16" s="180" t="s">
        <v>26</v>
      </c>
      <c r="P16" s="180" t="s">
        <v>118</v>
      </c>
      <c r="Q16" s="118" t="s">
        <v>173</v>
      </c>
      <c r="R16" s="180" t="s">
        <v>26</v>
      </c>
      <c r="S16" s="118" t="s">
        <v>174</v>
      </c>
      <c r="T16" s="43">
        <v>44197</v>
      </c>
      <c r="U16" s="43">
        <v>44561</v>
      </c>
      <c r="V16" s="2"/>
      <c r="W16" s="2"/>
    </row>
    <row r="17" spans="1:23" ht="57" customHeight="1" x14ac:dyDescent="0.2">
      <c r="A17" s="403"/>
      <c r="B17" s="387"/>
      <c r="C17" s="406"/>
      <c r="D17" s="202" t="s">
        <v>175</v>
      </c>
      <c r="E17" s="395"/>
      <c r="F17" s="199" t="s">
        <v>176</v>
      </c>
      <c r="G17" s="423"/>
      <c r="H17" s="116" t="s">
        <v>177</v>
      </c>
      <c r="I17" s="180" t="s">
        <v>114</v>
      </c>
      <c r="J17" s="180"/>
      <c r="K17" s="60" t="s">
        <v>178</v>
      </c>
      <c r="L17" s="210" t="s">
        <v>166</v>
      </c>
      <c r="M17" s="2"/>
      <c r="N17" s="7" t="s">
        <v>114</v>
      </c>
      <c r="O17" s="180" t="s">
        <v>179</v>
      </c>
      <c r="P17" s="180" t="s">
        <v>118</v>
      </c>
      <c r="Q17" s="117">
        <v>1</v>
      </c>
      <c r="R17" s="180" t="s">
        <v>180</v>
      </c>
      <c r="S17" s="4" t="s">
        <v>181</v>
      </c>
      <c r="T17" s="43">
        <v>44197</v>
      </c>
      <c r="U17" s="43">
        <v>44561</v>
      </c>
      <c r="V17" s="2"/>
      <c r="W17" s="2"/>
    </row>
    <row r="18" spans="1:23" ht="44.4" customHeight="1" x14ac:dyDescent="0.2">
      <c r="A18" s="403"/>
      <c r="B18" s="387"/>
      <c r="C18" s="406"/>
      <c r="D18" s="202" t="s">
        <v>182</v>
      </c>
      <c r="E18" s="395"/>
      <c r="F18" s="199" t="s">
        <v>183</v>
      </c>
      <c r="G18" s="423"/>
      <c r="H18" s="148"/>
      <c r="I18" s="180" t="s">
        <v>114</v>
      </c>
      <c r="J18" s="2"/>
      <c r="K18" s="60"/>
      <c r="L18" s="211"/>
      <c r="M18" s="2"/>
      <c r="N18" s="2"/>
      <c r="O18" s="2"/>
      <c r="P18" s="101"/>
      <c r="Q18" s="2"/>
      <c r="R18" s="7"/>
      <c r="S18" s="4"/>
      <c r="T18" s="2"/>
      <c r="U18" s="2"/>
      <c r="V18" s="2"/>
      <c r="W18" s="2"/>
    </row>
    <row r="19" spans="1:23" ht="44.4" customHeight="1" thickBot="1" x14ac:dyDescent="0.25">
      <c r="A19" s="404"/>
      <c r="B19" s="388"/>
      <c r="C19" s="407"/>
      <c r="D19" s="200" t="s">
        <v>184</v>
      </c>
      <c r="E19" s="409"/>
      <c r="F19" s="200" t="s">
        <v>185</v>
      </c>
      <c r="G19" s="424"/>
      <c r="H19" s="178"/>
      <c r="I19" s="83" t="s">
        <v>114</v>
      </c>
      <c r="J19" s="80"/>
      <c r="K19" s="97"/>
      <c r="L19" s="220"/>
      <c r="M19" s="80"/>
      <c r="N19" s="80"/>
      <c r="O19" s="80"/>
      <c r="P19" s="102"/>
      <c r="Q19" s="80"/>
      <c r="R19" s="76"/>
      <c r="S19" s="81"/>
      <c r="T19" s="80"/>
      <c r="U19" s="80"/>
      <c r="V19" s="80"/>
      <c r="W19" s="80"/>
    </row>
    <row r="20" spans="1:23" ht="44.4" customHeight="1" x14ac:dyDescent="0.2">
      <c r="A20" s="389">
        <v>3</v>
      </c>
      <c r="B20" s="399" t="s">
        <v>186</v>
      </c>
      <c r="C20" s="400" t="s">
        <v>187</v>
      </c>
      <c r="D20" s="214" t="s">
        <v>188</v>
      </c>
      <c r="E20" s="144" t="s">
        <v>189</v>
      </c>
      <c r="F20" s="419" t="s">
        <v>190</v>
      </c>
      <c r="G20" s="143" t="s">
        <v>191</v>
      </c>
      <c r="H20" s="212" t="s">
        <v>192</v>
      </c>
      <c r="I20" s="133" t="s">
        <v>114</v>
      </c>
      <c r="J20" s="133" t="s">
        <v>114</v>
      </c>
      <c r="K20" s="60" t="s">
        <v>193</v>
      </c>
      <c r="L20" s="210" t="s">
        <v>194</v>
      </c>
      <c r="M20" s="210"/>
      <c r="N20" s="133" t="s">
        <v>114</v>
      </c>
      <c r="O20" s="210" t="s">
        <v>26</v>
      </c>
      <c r="P20" s="169" t="s">
        <v>155</v>
      </c>
      <c r="Q20" s="207" t="s">
        <v>195</v>
      </c>
      <c r="R20" s="61" t="s">
        <v>196</v>
      </c>
      <c r="S20" s="86" t="s">
        <v>197</v>
      </c>
      <c r="T20" s="62">
        <v>44197</v>
      </c>
      <c r="U20" s="62">
        <v>44561</v>
      </c>
      <c r="V20" s="85"/>
      <c r="W20" s="210"/>
    </row>
    <row r="21" spans="1:23" ht="57" customHeight="1" x14ac:dyDescent="0.2">
      <c r="A21" s="389"/>
      <c r="B21" s="400"/>
      <c r="C21" s="400"/>
      <c r="D21" s="202" t="s">
        <v>169</v>
      </c>
      <c r="E21" s="144"/>
      <c r="F21" s="420"/>
      <c r="G21" s="143"/>
      <c r="H21" s="199" t="s">
        <v>198</v>
      </c>
      <c r="I21" s="180" t="s">
        <v>114</v>
      </c>
      <c r="J21" s="180" t="s">
        <v>114</v>
      </c>
      <c r="K21" s="60" t="s">
        <v>199</v>
      </c>
      <c r="L21" s="211" t="s">
        <v>194</v>
      </c>
      <c r="M21" s="2"/>
      <c r="N21" s="180" t="s">
        <v>114</v>
      </c>
      <c r="O21" s="211" t="s">
        <v>153</v>
      </c>
      <c r="P21" s="217" t="s">
        <v>155</v>
      </c>
      <c r="Q21" s="118" t="s">
        <v>200</v>
      </c>
      <c r="R21" s="7" t="s">
        <v>201</v>
      </c>
      <c r="S21" s="4" t="s">
        <v>202</v>
      </c>
      <c r="T21" s="43">
        <v>44197</v>
      </c>
      <c r="U21" s="43">
        <v>44561</v>
      </c>
      <c r="V21" s="217"/>
      <c r="W21" s="2"/>
    </row>
    <row r="22" spans="1:23" ht="72" customHeight="1" x14ac:dyDescent="0.2">
      <c r="A22" s="389"/>
      <c r="B22" s="400"/>
      <c r="C22" s="400"/>
      <c r="D22" s="202" t="s">
        <v>160</v>
      </c>
      <c r="E22" s="144"/>
      <c r="F22" s="221" t="s">
        <v>203</v>
      </c>
      <c r="G22" s="143"/>
      <c r="H22" s="199" t="s">
        <v>198</v>
      </c>
      <c r="I22" s="180" t="s">
        <v>114</v>
      </c>
      <c r="J22" s="180" t="s">
        <v>114</v>
      </c>
      <c r="K22" s="60" t="s">
        <v>204</v>
      </c>
      <c r="L22" s="211" t="s">
        <v>194</v>
      </c>
      <c r="M22" s="2"/>
      <c r="N22" s="180" t="s">
        <v>114</v>
      </c>
      <c r="O22" s="211" t="s">
        <v>26</v>
      </c>
      <c r="P22" s="217" t="s">
        <v>155</v>
      </c>
      <c r="Q22" s="118" t="s">
        <v>205</v>
      </c>
      <c r="R22" s="7" t="s">
        <v>206</v>
      </c>
      <c r="S22" s="4" t="s">
        <v>202</v>
      </c>
      <c r="T22" s="43">
        <v>44197</v>
      </c>
      <c r="U22" s="43">
        <v>44561</v>
      </c>
      <c r="V22" s="2"/>
      <c r="W22" s="2"/>
    </row>
    <row r="23" spans="1:23" ht="45.6" customHeight="1" x14ac:dyDescent="0.2">
      <c r="A23" s="389"/>
      <c r="B23" s="400"/>
      <c r="C23" s="400"/>
      <c r="D23" s="202" t="s">
        <v>207</v>
      </c>
      <c r="E23" s="144"/>
      <c r="F23" s="221" t="s">
        <v>208</v>
      </c>
      <c r="G23" s="143"/>
      <c r="H23" s="199" t="s">
        <v>209</v>
      </c>
      <c r="I23" s="180" t="s">
        <v>114</v>
      </c>
      <c r="J23" s="180" t="s">
        <v>114</v>
      </c>
      <c r="K23" s="60" t="s">
        <v>210</v>
      </c>
      <c r="L23" s="211" t="s">
        <v>194</v>
      </c>
      <c r="M23" s="180"/>
      <c r="N23" s="180" t="s">
        <v>114</v>
      </c>
      <c r="O23" s="197" t="s">
        <v>211</v>
      </c>
      <c r="P23" s="217" t="s">
        <v>155</v>
      </c>
      <c r="Q23" s="150">
        <v>1</v>
      </c>
      <c r="R23" s="7" t="s">
        <v>212</v>
      </c>
      <c r="S23" s="4" t="s">
        <v>213</v>
      </c>
      <c r="T23" s="43">
        <v>44197</v>
      </c>
      <c r="U23" s="43">
        <v>44561</v>
      </c>
      <c r="V23" s="2"/>
      <c r="W23" s="2"/>
    </row>
    <row r="24" spans="1:23" ht="93.6" customHeight="1" x14ac:dyDescent="0.2">
      <c r="A24" s="389"/>
      <c r="B24" s="400"/>
      <c r="C24" s="400"/>
      <c r="D24" s="202" t="s">
        <v>214</v>
      </c>
      <c r="E24" s="144"/>
      <c r="F24" s="420" t="s">
        <v>215</v>
      </c>
      <c r="G24" s="143"/>
      <c r="H24" s="197" t="s">
        <v>216</v>
      </c>
      <c r="I24" s="180" t="s">
        <v>114</v>
      </c>
      <c r="J24" s="2"/>
      <c r="K24" s="60" t="s">
        <v>217</v>
      </c>
      <c r="L24" s="211" t="s">
        <v>218</v>
      </c>
      <c r="M24" s="2"/>
      <c r="N24" s="180" t="s">
        <v>114</v>
      </c>
      <c r="O24" s="180" t="s">
        <v>219</v>
      </c>
      <c r="P24" s="180" t="s">
        <v>118</v>
      </c>
      <c r="Q24" s="7" t="s">
        <v>220</v>
      </c>
      <c r="R24" s="7" t="s">
        <v>26</v>
      </c>
      <c r="S24" s="7" t="s">
        <v>220</v>
      </c>
      <c r="T24" s="43">
        <v>44197</v>
      </c>
      <c r="U24" s="43">
        <v>44561</v>
      </c>
      <c r="V24" s="2"/>
      <c r="W24" s="2"/>
    </row>
    <row r="25" spans="1:23" ht="48.6" customHeight="1" x14ac:dyDescent="0.2">
      <c r="A25" s="389"/>
      <c r="B25" s="400"/>
      <c r="C25" s="400"/>
      <c r="D25" s="202" t="s">
        <v>221</v>
      </c>
      <c r="E25" s="144"/>
      <c r="F25" s="420"/>
      <c r="G25" s="143"/>
      <c r="H25" s="197" t="s">
        <v>222</v>
      </c>
      <c r="I25" s="180" t="s">
        <v>114</v>
      </c>
      <c r="J25" s="2"/>
      <c r="K25" s="60" t="s">
        <v>223</v>
      </c>
      <c r="L25" s="211" t="s">
        <v>218</v>
      </c>
      <c r="M25" s="2"/>
      <c r="N25" s="180" t="s">
        <v>114</v>
      </c>
      <c r="O25" s="180" t="s">
        <v>219</v>
      </c>
      <c r="P25" s="180" t="s">
        <v>118</v>
      </c>
      <c r="Q25" s="115">
        <v>1</v>
      </c>
      <c r="R25" s="7" t="s">
        <v>224</v>
      </c>
      <c r="S25" s="4" t="s">
        <v>225</v>
      </c>
      <c r="T25" s="43">
        <v>44197</v>
      </c>
      <c r="U25" s="43">
        <v>44561</v>
      </c>
      <c r="V25" s="2"/>
      <c r="W25" s="2"/>
    </row>
    <row r="26" spans="1:23" ht="102.6" customHeight="1" x14ac:dyDescent="0.2">
      <c r="A26" s="389"/>
      <c r="B26" s="400"/>
      <c r="C26" s="400"/>
      <c r="D26" s="202" t="s">
        <v>226</v>
      </c>
      <c r="E26" s="144"/>
      <c r="F26" s="221" t="s">
        <v>227</v>
      </c>
      <c r="G26" s="143"/>
      <c r="H26" s="197" t="s">
        <v>228</v>
      </c>
      <c r="I26" s="180" t="s">
        <v>114</v>
      </c>
      <c r="J26" s="2"/>
      <c r="K26" s="60" t="s">
        <v>229</v>
      </c>
      <c r="L26" s="211" t="s">
        <v>218</v>
      </c>
      <c r="M26" s="2"/>
      <c r="N26" s="180" t="s">
        <v>114</v>
      </c>
      <c r="O26" s="180" t="s">
        <v>219</v>
      </c>
      <c r="P26" s="180" t="s">
        <v>118</v>
      </c>
      <c r="Q26" s="115">
        <v>0.7</v>
      </c>
      <c r="R26" s="7" t="s">
        <v>230</v>
      </c>
      <c r="S26" s="4" t="s">
        <v>231</v>
      </c>
      <c r="T26" s="43">
        <v>44197</v>
      </c>
      <c r="U26" s="43">
        <v>44561</v>
      </c>
      <c r="V26" s="2"/>
      <c r="W26" s="2"/>
    </row>
    <row r="27" spans="1:23" ht="69" customHeight="1" x14ac:dyDescent="0.2">
      <c r="A27" s="389"/>
      <c r="B27" s="400"/>
      <c r="C27" s="400"/>
      <c r="D27" s="213" t="s">
        <v>232</v>
      </c>
      <c r="E27" s="144"/>
      <c r="F27" s="134" t="s">
        <v>233</v>
      </c>
      <c r="G27" s="143"/>
      <c r="H27" s="197" t="s">
        <v>234</v>
      </c>
      <c r="I27" s="180" t="s">
        <v>114</v>
      </c>
      <c r="J27" s="2"/>
      <c r="K27" s="60" t="s">
        <v>235</v>
      </c>
      <c r="L27" s="211" t="s">
        <v>218</v>
      </c>
      <c r="M27" s="2"/>
      <c r="N27" s="180" t="s">
        <v>114</v>
      </c>
      <c r="O27" s="180" t="s">
        <v>236</v>
      </c>
      <c r="P27" s="180" t="s">
        <v>118</v>
      </c>
      <c r="Q27" s="115">
        <v>1</v>
      </c>
      <c r="R27" s="184" t="s">
        <v>237</v>
      </c>
      <c r="S27" s="4" t="s">
        <v>238</v>
      </c>
      <c r="T27" s="43">
        <v>44197</v>
      </c>
      <c r="U27" s="43">
        <v>44561</v>
      </c>
      <c r="V27" s="2"/>
      <c r="W27" s="2"/>
    </row>
    <row r="28" spans="1:23" ht="34.200000000000003" customHeight="1" x14ac:dyDescent="0.2">
      <c r="A28" s="389"/>
      <c r="B28" s="400"/>
      <c r="C28" s="400"/>
      <c r="D28" s="202"/>
      <c r="E28" s="144"/>
      <c r="F28" s="420"/>
      <c r="G28" s="143"/>
      <c r="H28" s="90" t="s">
        <v>239</v>
      </c>
      <c r="I28" s="180" t="s">
        <v>114</v>
      </c>
      <c r="J28" s="180"/>
      <c r="K28" s="60" t="s">
        <v>240</v>
      </c>
      <c r="L28" s="211" t="s">
        <v>218</v>
      </c>
      <c r="M28" s="180"/>
      <c r="N28" s="180" t="s">
        <v>114</v>
      </c>
      <c r="O28" s="180" t="s">
        <v>236</v>
      </c>
      <c r="P28" s="180" t="s">
        <v>118</v>
      </c>
      <c r="Q28" s="115">
        <v>0.8</v>
      </c>
      <c r="R28" s="184" t="s">
        <v>241</v>
      </c>
      <c r="S28" s="4" t="s">
        <v>242</v>
      </c>
      <c r="T28" s="43">
        <v>44197</v>
      </c>
      <c r="U28" s="43">
        <v>44561</v>
      </c>
      <c r="V28" s="2"/>
      <c r="W28" s="2"/>
    </row>
    <row r="29" spans="1:23" ht="34.200000000000003" customHeight="1" x14ac:dyDescent="0.2">
      <c r="A29" s="389"/>
      <c r="B29" s="400"/>
      <c r="C29" s="400"/>
      <c r="D29" s="202"/>
      <c r="E29" s="144"/>
      <c r="F29" s="420"/>
      <c r="G29" s="143"/>
      <c r="H29" s="90" t="s">
        <v>243</v>
      </c>
      <c r="I29" s="180" t="s">
        <v>114</v>
      </c>
      <c r="J29" s="180"/>
      <c r="K29" s="60" t="s">
        <v>240</v>
      </c>
      <c r="L29" s="211" t="s">
        <v>218</v>
      </c>
      <c r="M29" s="180"/>
      <c r="N29" s="180" t="s">
        <v>114</v>
      </c>
      <c r="O29" s="180" t="s">
        <v>236</v>
      </c>
      <c r="P29" s="180" t="s">
        <v>118</v>
      </c>
      <c r="Q29" s="115">
        <v>0.7</v>
      </c>
      <c r="R29" s="7" t="s">
        <v>244</v>
      </c>
      <c r="S29" s="4" t="s">
        <v>242</v>
      </c>
      <c r="T29" s="43">
        <v>44197</v>
      </c>
      <c r="U29" s="43">
        <v>44561</v>
      </c>
      <c r="V29" s="2"/>
      <c r="W29" s="2"/>
    </row>
    <row r="30" spans="1:23" ht="57" customHeight="1" x14ac:dyDescent="0.2">
      <c r="A30" s="389"/>
      <c r="B30" s="400"/>
      <c r="C30" s="400"/>
      <c r="D30" s="202"/>
      <c r="E30" s="144"/>
      <c r="F30" s="420"/>
      <c r="G30" s="143"/>
      <c r="H30" s="443" t="s">
        <v>245</v>
      </c>
      <c r="I30" s="180" t="s">
        <v>114</v>
      </c>
      <c r="J30" s="430"/>
      <c r="K30" s="60" t="s">
        <v>246</v>
      </c>
      <c r="L30" s="211" t="s">
        <v>218</v>
      </c>
      <c r="M30" s="2"/>
      <c r="N30" s="180" t="s">
        <v>114</v>
      </c>
      <c r="O30" s="180" t="s">
        <v>26</v>
      </c>
      <c r="P30" s="180" t="s">
        <v>118</v>
      </c>
      <c r="Q30" s="115">
        <v>0.8</v>
      </c>
      <c r="R30" s="184" t="s">
        <v>241</v>
      </c>
      <c r="S30" s="4" t="s">
        <v>247</v>
      </c>
      <c r="T30" s="43">
        <v>44197</v>
      </c>
      <c r="U30" s="43">
        <v>44561</v>
      </c>
      <c r="V30" s="2"/>
      <c r="W30" s="2"/>
    </row>
    <row r="31" spans="1:23" ht="45.6" customHeight="1" x14ac:dyDescent="0.2">
      <c r="A31" s="389"/>
      <c r="B31" s="400"/>
      <c r="C31" s="400"/>
      <c r="D31" s="202"/>
      <c r="E31" s="144"/>
      <c r="F31" s="221"/>
      <c r="G31" s="143"/>
      <c r="H31" s="444"/>
      <c r="I31" s="180" t="s">
        <v>114</v>
      </c>
      <c r="J31" s="431"/>
      <c r="K31" s="60" t="s">
        <v>248</v>
      </c>
      <c r="L31" s="211" t="s">
        <v>218</v>
      </c>
      <c r="M31" s="2"/>
      <c r="N31" s="180" t="s">
        <v>114</v>
      </c>
      <c r="O31" s="180" t="s">
        <v>236</v>
      </c>
      <c r="P31" s="180" t="s">
        <v>118</v>
      </c>
      <c r="Q31" s="115">
        <v>0.6</v>
      </c>
      <c r="R31" s="184" t="s">
        <v>249</v>
      </c>
      <c r="S31" s="4" t="s">
        <v>247</v>
      </c>
      <c r="T31" s="43"/>
      <c r="U31" s="43"/>
      <c r="V31" s="2"/>
      <c r="W31" s="2"/>
    </row>
    <row r="32" spans="1:23" ht="45.6" customHeight="1" x14ac:dyDescent="0.2">
      <c r="A32" s="389"/>
      <c r="B32" s="400"/>
      <c r="C32" s="400"/>
      <c r="D32" s="202"/>
      <c r="E32" s="144"/>
      <c r="F32" s="221"/>
      <c r="G32" s="143"/>
      <c r="H32" s="142" t="s">
        <v>250</v>
      </c>
      <c r="I32" s="180" t="s">
        <v>114</v>
      </c>
      <c r="J32" s="180"/>
      <c r="K32" s="60" t="s">
        <v>251</v>
      </c>
      <c r="L32" s="211" t="s">
        <v>218</v>
      </c>
      <c r="M32" s="2"/>
      <c r="N32" s="180" t="s">
        <v>114</v>
      </c>
      <c r="O32" s="180" t="s">
        <v>236</v>
      </c>
      <c r="P32" s="180" t="s">
        <v>118</v>
      </c>
      <c r="Q32" s="115">
        <v>1</v>
      </c>
      <c r="R32" s="184" t="s">
        <v>252</v>
      </c>
      <c r="S32" s="4" t="s">
        <v>247</v>
      </c>
      <c r="T32" s="43">
        <v>44197</v>
      </c>
      <c r="U32" s="43">
        <v>44561</v>
      </c>
      <c r="V32" s="2"/>
      <c r="W32" s="2"/>
    </row>
    <row r="33" spans="1:23" ht="45.6" x14ac:dyDescent="0.2">
      <c r="A33" s="389"/>
      <c r="B33" s="400"/>
      <c r="C33" s="400"/>
      <c r="D33" s="213"/>
      <c r="E33" s="144"/>
      <c r="F33" s="134"/>
      <c r="G33" s="143"/>
      <c r="H33" s="205" t="s">
        <v>250</v>
      </c>
      <c r="I33" s="180" t="s">
        <v>114</v>
      </c>
      <c r="J33" s="206"/>
      <c r="K33" s="131" t="s">
        <v>253</v>
      </c>
      <c r="L33" s="118" t="s">
        <v>254</v>
      </c>
      <c r="M33" s="128"/>
      <c r="N33" s="118" t="s">
        <v>114</v>
      </c>
      <c r="O33" s="118" t="s">
        <v>218</v>
      </c>
      <c r="P33" s="118" t="s">
        <v>118</v>
      </c>
      <c r="Q33" s="125">
        <v>1</v>
      </c>
      <c r="R33" s="7" t="s">
        <v>255</v>
      </c>
      <c r="S33" s="4" t="s">
        <v>256</v>
      </c>
      <c r="T33" s="43">
        <v>44197</v>
      </c>
      <c r="U33" s="43">
        <v>44561</v>
      </c>
      <c r="V33" s="3"/>
      <c r="W33" s="3"/>
    </row>
    <row r="34" spans="1:23" ht="45.6" x14ac:dyDescent="0.2">
      <c r="A34" s="389"/>
      <c r="B34" s="400"/>
      <c r="C34" s="400"/>
      <c r="D34" s="213"/>
      <c r="E34" s="144"/>
      <c r="F34" s="134"/>
      <c r="G34" s="143"/>
      <c r="H34" s="205" t="s">
        <v>257</v>
      </c>
      <c r="I34" s="180" t="s">
        <v>114</v>
      </c>
      <c r="J34" s="206"/>
      <c r="K34" s="131" t="s">
        <v>258</v>
      </c>
      <c r="L34" s="118" t="s">
        <v>254</v>
      </c>
      <c r="M34" s="128"/>
      <c r="N34" s="118" t="s">
        <v>114</v>
      </c>
      <c r="O34" s="118" t="s">
        <v>26</v>
      </c>
      <c r="P34" s="118" t="s">
        <v>118</v>
      </c>
      <c r="Q34" s="125">
        <v>1</v>
      </c>
      <c r="R34" s="7" t="s">
        <v>259</v>
      </c>
      <c r="S34" s="4" t="s">
        <v>260</v>
      </c>
      <c r="T34" s="43">
        <v>44197</v>
      </c>
      <c r="U34" s="43">
        <v>44561</v>
      </c>
      <c r="V34" s="3"/>
      <c r="W34" s="3"/>
    </row>
    <row r="35" spans="1:23" ht="31.2" customHeight="1" x14ac:dyDescent="0.2">
      <c r="A35" s="389"/>
      <c r="B35" s="400"/>
      <c r="C35" s="400"/>
      <c r="D35" s="213"/>
      <c r="E35" s="144"/>
      <c r="F35" s="134"/>
      <c r="G35" s="143"/>
      <c r="H35" s="90"/>
      <c r="I35" s="180" t="s">
        <v>114</v>
      </c>
      <c r="J35" s="206"/>
      <c r="K35" s="131"/>
      <c r="L35" s="118"/>
      <c r="M35" s="128"/>
      <c r="N35" s="118"/>
      <c r="O35" s="129"/>
      <c r="P35" s="118"/>
      <c r="Q35" s="130"/>
      <c r="R35" s="7"/>
      <c r="S35" s="4"/>
      <c r="T35" s="43"/>
      <c r="U35" s="43"/>
      <c r="V35" s="3"/>
      <c r="W35" s="3"/>
    </row>
    <row r="36" spans="1:23" ht="45.6" x14ac:dyDescent="0.2">
      <c r="A36" s="389"/>
      <c r="B36" s="400"/>
      <c r="C36" s="400"/>
      <c r="D36" s="213"/>
      <c r="E36" s="144"/>
      <c r="F36" s="134"/>
      <c r="G36" s="143"/>
      <c r="H36" s="205" t="s">
        <v>261</v>
      </c>
      <c r="I36" s="180" t="s">
        <v>114</v>
      </c>
      <c r="J36" s="206"/>
      <c r="K36" s="131" t="s">
        <v>262</v>
      </c>
      <c r="L36" s="118" t="s">
        <v>254</v>
      </c>
      <c r="M36" s="128"/>
      <c r="N36" s="118" t="s">
        <v>114</v>
      </c>
      <c r="O36" s="118" t="s">
        <v>263</v>
      </c>
      <c r="P36" s="118" t="s">
        <v>118</v>
      </c>
      <c r="Q36" s="125">
        <v>1</v>
      </c>
      <c r="R36" s="7" t="s">
        <v>264</v>
      </c>
      <c r="S36" s="4" t="s">
        <v>265</v>
      </c>
      <c r="T36" s="43">
        <v>44197</v>
      </c>
      <c r="U36" s="43">
        <v>44561</v>
      </c>
      <c r="V36" s="3"/>
      <c r="W36" s="3"/>
    </row>
    <row r="37" spans="1:23" ht="45.6" customHeight="1" x14ac:dyDescent="0.2">
      <c r="A37" s="389"/>
      <c r="B37" s="400"/>
      <c r="C37" s="143"/>
      <c r="D37" s="213"/>
      <c r="E37" s="144"/>
      <c r="F37" s="134"/>
      <c r="G37" s="143"/>
      <c r="H37" s="90" t="s">
        <v>266</v>
      </c>
      <c r="I37" s="180" t="s">
        <v>114</v>
      </c>
      <c r="J37" s="224"/>
      <c r="K37" s="60" t="s">
        <v>267</v>
      </c>
      <c r="L37" s="215" t="s">
        <v>194</v>
      </c>
      <c r="M37" s="3"/>
      <c r="N37" s="180" t="s">
        <v>114</v>
      </c>
      <c r="O37" s="118" t="s">
        <v>26</v>
      </c>
      <c r="P37" s="217" t="s">
        <v>155</v>
      </c>
      <c r="Q37" s="157">
        <v>1</v>
      </c>
      <c r="R37" s="92" t="s">
        <v>268</v>
      </c>
      <c r="S37" s="93" t="s">
        <v>269</v>
      </c>
      <c r="T37" s="43">
        <v>44197</v>
      </c>
      <c r="U37" s="43">
        <v>44561</v>
      </c>
      <c r="V37" s="3"/>
      <c r="W37" s="3"/>
    </row>
    <row r="38" spans="1:23" ht="45.6" customHeight="1" x14ac:dyDescent="0.2">
      <c r="A38" s="389"/>
      <c r="B38" s="400"/>
      <c r="C38" s="143"/>
      <c r="D38" s="213"/>
      <c r="E38" s="144"/>
      <c r="F38" s="134"/>
      <c r="G38" s="143"/>
      <c r="H38" s="90" t="s">
        <v>270</v>
      </c>
      <c r="I38" s="180" t="s">
        <v>114</v>
      </c>
      <c r="J38" s="224"/>
      <c r="K38" s="60" t="s">
        <v>271</v>
      </c>
      <c r="L38" s="215" t="s">
        <v>194</v>
      </c>
      <c r="M38" s="3"/>
      <c r="N38" s="180" t="s">
        <v>114</v>
      </c>
      <c r="O38" s="118" t="s">
        <v>26</v>
      </c>
      <c r="P38" s="217" t="s">
        <v>155</v>
      </c>
      <c r="Q38" s="157">
        <v>1</v>
      </c>
      <c r="R38" s="92" t="s">
        <v>272</v>
      </c>
      <c r="S38" s="93" t="s">
        <v>273</v>
      </c>
      <c r="T38" s="43">
        <v>44197</v>
      </c>
      <c r="U38" s="43">
        <v>44561</v>
      </c>
      <c r="V38" s="3"/>
      <c r="W38" s="3"/>
    </row>
    <row r="39" spans="1:23" ht="45.6" customHeight="1" x14ac:dyDescent="0.2">
      <c r="A39" s="389"/>
      <c r="B39" s="400"/>
      <c r="C39" s="143"/>
      <c r="D39" s="213"/>
      <c r="E39" s="144"/>
      <c r="F39" s="134"/>
      <c r="G39" s="143"/>
      <c r="H39" s="90" t="s">
        <v>270</v>
      </c>
      <c r="I39" s="180" t="s">
        <v>114</v>
      </c>
      <c r="J39" s="224"/>
      <c r="K39" s="60" t="s">
        <v>274</v>
      </c>
      <c r="L39" s="215" t="s">
        <v>194</v>
      </c>
      <c r="M39" s="3"/>
      <c r="N39" s="180" t="s">
        <v>114</v>
      </c>
      <c r="O39" s="118" t="s">
        <v>26</v>
      </c>
      <c r="P39" s="217" t="s">
        <v>155</v>
      </c>
      <c r="Q39" s="157">
        <v>1</v>
      </c>
      <c r="R39" s="92" t="s">
        <v>272</v>
      </c>
      <c r="S39" s="93" t="s">
        <v>273</v>
      </c>
      <c r="T39" s="43">
        <v>44197</v>
      </c>
      <c r="U39" s="43">
        <v>44561</v>
      </c>
      <c r="V39" s="3"/>
      <c r="W39" s="3"/>
    </row>
    <row r="40" spans="1:23" ht="45.6" customHeight="1" x14ac:dyDescent="0.2">
      <c r="A40" s="389"/>
      <c r="B40" s="400"/>
      <c r="C40" s="143"/>
      <c r="D40" s="213"/>
      <c r="E40" s="144"/>
      <c r="F40" s="134"/>
      <c r="G40" s="143"/>
      <c r="H40" s="90" t="s">
        <v>275</v>
      </c>
      <c r="I40" s="180" t="s">
        <v>114</v>
      </c>
      <c r="J40" s="224"/>
      <c r="K40" s="60" t="s">
        <v>276</v>
      </c>
      <c r="L40" s="215" t="s">
        <v>194</v>
      </c>
      <c r="M40" s="3"/>
      <c r="N40" s="180" t="s">
        <v>114</v>
      </c>
      <c r="O40" s="118" t="s">
        <v>26</v>
      </c>
      <c r="P40" s="217" t="s">
        <v>155</v>
      </c>
      <c r="Q40" s="157">
        <v>1</v>
      </c>
      <c r="R40" s="92" t="s">
        <v>277</v>
      </c>
      <c r="S40" s="93" t="s">
        <v>278</v>
      </c>
      <c r="T40" s="43">
        <v>44197</v>
      </c>
      <c r="U40" s="43">
        <v>44561</v>
      </c>
      <c r="V40" s="3"/>
      <c r="W40" s="3"/>
    </row>
    <row r="41" spans="1:23" ht="45.6" customHeight="1" x14ac:dyDescent="0.2">
      <c r="A41" s="389"/>
      <c r="B41" s="400"/>
      <c r="C41" s="143"/>
      <c r="D41" s="213"/>
      <c r="E41" s="144"/>
      <c r="F41" s="134"/>
      <c r="G41" s="143"/>
      <c r="H41" s="90" t="s">
        <v>279</v>
      </c>
      <c r="I41" s="180" t="s">
        <v>114</v>
      </c>
      <c r="J41" s="224"/>
      <c r="K41" s="60" t="s">
        <v>280</v>
      </c>
      <c r="L41" s="215" t="s">
        <v>194</v>
      </c>
      <c r="M41" s="3"/>
      <c r="N41" s="180" t="s">
        <v>114</v>
      </c>
      <c r="O41" s="161" t="s">
        <v>153</v>
      </c>
      <c r="P41" s="217" t="s">
        <v>155</v>
      </c>
      <c r="Q41" s="157">
        <v>1</v>
      </c>
      <c r="R41" s="92" t="s">
        <v>281</v>
      </c>
      <c r="S41" s="93" t="s">
        <v>282</v>
      </c>
      <c r="T41" s="43">
        <v>44197</v>
      </c>
      <c r="U41" s="43">
        <v>44561</v>
      </c>
      <c r="V41" s="3"/>
      <c r="W41" s="3"/>
    </row>
    <row r="42" spans="1:23" ht="45.6" customHeight="1" x14ac:dyDescent="0.2">
      <c r="A42" s="389"/>
      <c r="B42" s="400"/>
      <c r="C42" s="143"/>
      <c r="D42" s="213"/>
      <c r="E42" s="145"/>
      <c r="F42" s="134"/>
      <c r="G42" s="143"/>
      <c r="H42" s="204" t="s">
        <v>283</v>
      </c>
      <c r="I42" s="180" t="s">
        <v>114</v>
      </c>
      <c r="J42" s="224"/>
      <c r="K42" s="95" t="s">
        <v>284</v>
      </c>
      <c r="L42" s="215" t="s">
        <v>194</v>
      </c>
      <c r="M42" s="3"/>
      <c r="N42" s="224" t="s">
        <v>114</v>
      </c>
      <c r="O42" s="118" t="s">
        <v>26</v>
      </c>
      <c r="P42" s="218" t="s">
        <v>155</v>
      </c>
      <c r="Q42" s="158">
        <v>1</v>
      </c>
      <c r="R42" s="92" t="s">
        <v>285</v>
      </c>
      <c r="S42" s="93" t="s">
        <v>286</v>
      </c>
      <c r="T42" s="94">
        <v>44197</v>
      </c>
      <c r="U42" s="94">
        <v>44561</v>
      </c>
      <c r="V42" s="3"/>
      <c r="W42" s="3"/>
    </row>
    <row r="43" spans="1:23" ht="40.950000000000003" customHeight="1" x14ac:dyDescent="0.2">
      <c r="A43" s="389"/>
      <c r="B43" s="400"/>
      <c r="C43" s="143"/>
      <c r="D43" s="202"/>
      <c r="E43" s="221"/>
      <c r="F43" s="221"/>
      <c r="G43" s="143"/>
      <c r="H43" s="135" t="s">
        <v>275</v>
      </c>
      <c r="I43" s="180" t="s">
        <v>114</v>
      </c>
      <c r="J43" s="180"/>
      <c r="K43" s="6" t="s">
        <v>287</v>
      </c>
      <c r="L43" s="211" t="s">
        <v>153</v>
      </c>
      <c r="M43" s="2"/>
      <c r="N43" s="224" t="s">
        <v>114</v>
      </c>
      <c r="O43" s="161" t="s">
        <v>288</v>
      </c>
      <c r="P43" s="218" t="s">
        <v>155</v>
      </c>
      <c r="Q43" s="150">
        <v>1</v>
      </c>
      <c r="R43" s="7" t="s">
        <v>277</v>
      </c>
      <c r="S43" s="4" t="s">
        <v>278</v>
      </c>
      <c r="T43" s="94">
        <v>44197</v>
      </c>
      <c r="U43" s="94">
        <v>44561</v>
      </c>
      <c r="V43" s="2"/>
      <c r="W43" s="2"/>
    </row>
    <row r="44" spans="1:23" ht="40.950000000000003" customHeight="1" thickBot="1" x14ac:dyDescent="0.25">
      <c r="A44" s="389"/>
      <c r="B44" s="401"/>
      <c r="C44" s="154"/>
      <c r="D44" s="203"/>
      <c r="E44" s="155"/>
      <c r="F44" s="155"/>
      <c r="G44" s="154"/>
      <c r="H44" s="156" t="s">
        <v>289</v>
      </c>
      <c r="I44" s="83" t="s">
        <v>114</v>
      </c>
      <c r="J44" s="83"/>
      <c r="K44" s="97" t="s">
        <v>290</v>
      </c>
      <c r="L44" s="220" t="s">
        <v>291</v>
      </c>
      <c r="M44" s="80"/>
      <c r="N44" s="83" t="s">
        <v>114</v>
      </c>
      <c r="O44" s="147" t="s">
        <v>26</v>
      </c>
      <c r="P44" s="225" t="s">
        <v>155</v>
      </c>
      <c r="Q44" s="159">
        <v>1</v>
      </c>
      <c r="R44" s="76" t="s">
        <v>292</v>
      </c>
      <c r="S44" s="81" t="s">
        <v>293</v>
      </c>
      <c r="T44" s="98">
        <v>44197</v>
      </c>
      <c r="U44" s="98">
        <v>44561</v>
      </c>
      <c r="V44" s="80"/>
      <c r="W44" s="80"/>
    </row>
    <row r="45" spans="1:23" ht="68.400000000000006" customHeight="1" x14ac:dyDescent="0.2">
      <c r="A45" s="396">
        <v>4</v>
      </c>
      <c r="B45" s="386" t="s">
        <v>294</v>
      </c>
      <c r="C45" s="408" t="s">
        <v>295</v>
      </c>
      <c r="D45" s="209" t="s">
        <v>169</v>
      </c>
      <c r="E45" s="408" t="s">
        <v>296</v>
      </c>
      <c r="F45" s="209" t="s">
        <v>297</v>
      </c>
      <c r="G45" s="405" t="s">
        <v>298</v>
      </c>
      <c r="H45" s="219" t="s">
        <v>299</v>
      </c>
      <c r="I45" s="78" t="s">
        <v>114</v>
      </c>
      <c r="J45" s="77"/>
      <c r="K45" s="171" t="s">
        <v>300</v>
      </c>
      <c r="L45" s="219" t="s">
        <v>154</v>
      </c>
      <c r="M45" s="77"/>
      <c r="N45" s="78" t="s">
        <v>114</v>
      </c>
      <c r="O45" s="172" t="s">
        <v>26</v>
      </c>
      <c r="P45" s="216" t="s">
        <v>155</v>
      </c>
      <c r="Q45" s="173">
        <v>1</v>
      </c>
      <c r="R45" s="174" t="s">
        <v>301</v>
      </c>
      <c r="S45" s="104" t="s">
        <v>174</v>
      </c>
      <c r="T45" s="79">
        <v>44197</v>
      </c>
      <c r="U45" s="79">
        <v>44561</v>
      </c>
      <c r="V45" s="77"/>
      <c r="W45" s="77"/>
    </row>
    <row r="46" spans="1:23" ht="68.400000000000006" customHeight="1" x14ac:dyDescent="0.2">
      <c r="A46" s="397"/>
      <c r="B46" s="387"/>
      <c r="C46" s="395"/>
      <c r="D46" s="202" t="s">
        <v>175</v>
      </c>
      <c r="E46" s="395"/>
      <c r="F46" s="202" t="s">
        <v>302</v>
      </c>
      <c r="G46" s="406"/>
      <c r="H46" s="211" t="s">
        <v>303</v>
      </c>
      <c r="I46" s="180" t="s">
        <v>114</v>
      </c>
      <c r="J46" s="2"/>
      <c r="K46" s="6" t="s">
        <v>304</v>
      </c>
      <c r="L46" s="211" t="s">
        <v>154</v>
      </c>
      <c r="M46" s="2"/>
      <c r="N46" s="180" t="s">
        <v>114</v>
      </c>
      <c r="O46" s="118" t="s">
        <v>26</v>
      </c>
      <c r="P46" s="217" t="s">
        <v>155</v>
      </c>
      <c r="Q46" s="160">
        <v>1</v>
      </c>
      <c r="R46" s="7" t="s">
        <v>305</v>
      </c>
      <c r="S46" s="4" t="s">
        <v>174</v>
      </c>
      <c r="T46" s="43">
        <v>44197</v>
      </c>
      <c r="U46" s="43">
        <v>44561</v>
      </c>
      <c r="V46" s="2"/>
      <c r="W46" s="2"/>
    </row>
    <row r="47" spans="1:23" ht="193.95" customHeight="1" x14ac:dyDescent="0.3">
      <c r="A47" s="397"/>
      <c r="B47" s="387"/>
      <c r="C47" s="395"/>
      <c r="D47" s="202" t="s">
        <v>306</v>
      </c>
      <c r="E47" s="395"/>
      <c r="F47" s="202" t="s">
        <v>307</v>
      </c>
      <c r="G47" s="406"/>
      <c r="H47" s="118"/>
      <c r="I47" s="180" t="s">
        <v>114</v>
      </c>
      <c r="J47" s="2"/>
      <c r="K47" s="163"/>
      <c r="L47" s="163"/>
      <c r="M47" s="163"/>
      <c r="N47" s="163"/>
      <c r="O47" s="163"/>
      <c r="P47" s="163"/>
      <c r="Q47" s="163"/>
      <c r="R47" s="163"/>
      <c r="S47" s="163"/>
      <c r="T47" s="163"/>
      <c r="U47" s="43"/>
      <c r="V47" s="2"/>
      <c r="W47" s="2"/>
    </row>
    <row r="48" spans="1:23" ht="114.6" customHeight="1" thickBot="1" x14ac:dyDescent="0.35">
      <c r="A48" s="398"/>
      <c r="B48" s="388"/>
      <c r="C48" s="409"/>
      <c r="D48" s="203" t="s">
        <v>308</v>
      </c>
      <c r="E48" s="409"/>
      <c r="F48" s="203" t="s">
        <v>309</v>
      </c>
      <c r="G48" s="407"/>
      <c r="H48" s="147"/>
      <c r="I48" s="83" t="s">
        <v>114</v>
      </c>
      <c r="J48" s="80"/>
      <c r="K48" s="175"/>
      <c r="L48" s="175"/>
      <c r="M48" s="175"/>
      <c r="N48" s="175"/>
      <c r="O48" s="175"/>
      <c r="P48" s="175"/>
      <c r="Q48" s="175"/>
      <c r="R48" s="175"/>
      <c r="S48" s="175"/>
      <c r="T48" s="175"/>
      <c r="U48" s="98"/>
      <c r="V48" s="80"/>
      <c r="W48" s="80"/>
    </row>
    <row r="49" spans="1:23" ht="56.4" customHeight="1" x14ac:dyDescent="0.2">
      <c r="A49" s="390">
        <v>5</v>
      </c>
      <c r="B49" s="438" t="s">
        <v>310</v>
      </c>
      <c r="C49" s="436" t="s">
        <v>311</v>
      </c>
      <c r="D49" s="214" t="s">
        <v>312</v>
      </c>
      <c r="E49" s="394" t="s">
        <v>313</v>
      </c>
      <c r="F49" s="214" t="s">
        <v>314</v>
      </c>
      <c r="G49" s="439" t="s">
        <v>315</v>
      </c>
      <c r="H49" s="170" t="s">
        <v>316</v>
      </c>
      <c r="I49" s="133" t="s">
        <v>114</v>
      </c>
      <c r="J49" s="85"/>
      <c r="K49" s="60" t="s">
        <v>317</v>
      </c>
      <c r="L49" s="210" t="s">
        <v>318</v>
      </c>
      <c r="M49" s="85"/>
      <c r="N49" s="133" t="s">
        <v>114</v>
      </c>
      <c r="O49" s="210" t="s">
        <v>319</v>
      </c>
      <c r="P49" s="197" t="s">
        <v>118</v>
      </c>
      <c r="Q49" s="133" t="s">
        <v>320</v>
      </c>
      <c r="R49" s="133" t="s">
        <v>26</v>
      </c>
      <c r="S49" s="86" t="s">
        <v>174</v>
      </c>
      <c r="T49" s="62">
        <v>44197</v>
      </c>
      <c r="U49" s="62">
        <v>44561</v>
      </c>
      <c r="V49" s="85"/>
      <c r="W49" s="85"/>
    </row>
    <row r="50" spans="1:23" ht="50.4" customHeight="1" x14ac:dyDescent="0.2">
      <c r="A50" s="391"/>
      <c r="B50" s="387"/>
      <c r="C50" s="437"/>
      <c r="D50" s="202" t="s">
        <v>321</v>
      </c>
      <c r="E50" s="395"/>
      <c r="F50" s="395" t="s">
        <v>322</v>
      </c>
      <c r="G50" s="406"/>
      <c r="H50" s="452" t="s">
        <v>323</v>
      </c>
      <c r="I50" s="180" t="s">
        <v>114</v>
      </c>
      <c r="J50" s="2"/>
      <c r="K50" s="6" t="s">
        <v>324</v>
      </c>
      <c r="L50" s="211" t="s">
        <v>318</v>
      </c>
      <c r="M50" s="2"/>
      <c r="N50" s="180" t="s">
        <v>114</v>
      </c>
      <c r="O50" s="211" t="s">
        <v>319</v>
      </c>
      <c r="P50" s="201" t="s">
        <v>118</v>
      </c>
      <c r="Q50" s="180" t="s">
        <v>325</v>
      </c>
      <c r="R50" s="180" t="s">
        <v>26</v>
      </c>
      <c r="S50" s="4" t="s">
        <v>174</v>
      </c>
      <c r="T50" s="43">
        <v>44197</v>
      </c>
      <c r="U50" s="43">
        <v>44561</v>
      </c>
      <c r="V50" s="2"/>
      <c r="W50" s="2"/>
    </row>
    <row r="51" spans="1:23" ht="56.4" customHeight="1" x14ac:dyDescent="0.2">
      <c r="A51" s="391"/>
      <c r="B51" s="387"/>
      <c r="C51" s="437"/>
      <c r="D51" s="202" t="s">
        <v>207</v>
      </c>
      <c r="E51" s="395"/>
      <c r="F51" s="395"/>
      <c r="G51" s="406"/>
      <c r="H51" s="452"/>
      <c r="I51" s="180" t="s">
        <v>114</v>
      </c>
      <c r="J51" s="2"/>
      <c r="K51" s="6" t="s">
        <v>326</v>
      </c>
      <c r="L51" s="211" t="s">
        <v>318</v>
      </c>
      <c r="M51" s="2"/>
      <c r="N51" s="180" t="s">
        <v>114</v>
      </c>
      <c r="O51" s="211" t="s">
        <v>319</v>
      </c>
      <c r="P51" s="201" t="s">
        <v>118</v>
      </c>
      <c r="Q51" s="180" t="s">
        <v>327</v>
      </c>
      <c r="R51" s="180" t="s">
        <v>26</v>
      </c>
      <c r="S51" s="4" t="s">
        <v>174</v>
      </c>
      <c r="T51" s="43">
        <v>44197</v>
      </c>
      <c r="U51" s="43">
        <v>44561</v>
      </c>
      <c r="V51" s="2"/>
      <c r="W51" s="2"/>
    </row>
    <row r="52" spans="1:23" ht="57" customHeight="1" x14ac:dyDescent="0.2">
      <c r="A52" s="391"/>
      <c r="B52" s="387"/>
      <c r="C52" s="437"/>
      <c r="D52" s="202" t="s">
        <v>328</v>
      </c>
      <c r="E52" s="395"/>
      <c r="F52" s="395" t="s">
        <v>329</v>
      </c>
      <c r="G52" s="406"/>
      <c r="H52" s="199" t="s">
        <v>330</v>
      </c>
      <c r="I52" s="180" t="s">
        <v>114</v>
      </c>
      <c r="J52" s="2"/>
      <c r="K52" s="6" t="s">
        <v>331</v>
      </c>
      <c r="L52" s="211" t="s">
        <v>332</v>
      </c>
      <c r="M52" s="2"/>
      <c r="N52" s="180" t="s">
        <v>114</v>
      </c>
      <c r="O52" s="118" t="s">
        <v>26</v>
      </c>
      <c r="P52" s="217" t="s">
        <v>155</v>
      </c>
      <c r="Q52" s="150" t="s">
        <v>333</v>
      </c>
      <c r="R52" s="99" t="s">
        <v>334</v>
      </c>
      <c r="S52" s="4" t="s">
        <v>335</v>
      </c>
      <c r="T52" s="43">
        <v>44197</v>
      </c>
      <c r="U52" s="43">
        <v>44561</v>
      </c>
      <c r="V52" s="2"/>
      <c r="W52" s="2"/>
    </row>
    <row r="53" spans="1:23" ht="48" customHeight="1" x14ac:dyDescent="0.2">
      <c r="A53" s="391"/>
      <c r="B53" s="387"/>
      <c r="C53" s="437"/>
      <c r="D53" s="202" t="s">
        <v>188</v>
      </c>
      <c r="E53" s="395"/>
      <c r="F53" s="395"/>
      <c r="G53" s="406"/>
      <c r="H53" s="199" t="s">
        <v>174</v>
      </c>
      <c r="I53" s="180" t="s">
        <v>114</v>
      </c>
      <c r="J53" s="2"/>
      <c r="K53" s="6" t="s">
        <v>336</v>
      </c>
      <c r="L53" s="211" t="s">
        <v>332</v>
      </c>
      <c r="M53" s="2"/>
      <c r="N53" s="180" t="s">
        <v>114</v>
      </c>
      <c r="O53" s="118" t="s">
        <v>26</v>
      </c>
      <c r="P53" s="217" t="s">
        <v>155</v>
      </c>
      <c r="Q53" s="150">
        <v>1</v>
      </c>
      <c r="R53" s="99" t="s">
        <v>337</v>
      </c>
      <c r="S53" s="4" t="s">
        <v>174</v>
      </c>
      <c r="T53" s="43">
        <v>44197</v>
      </c>
      <c r="U53" s="43">
        <v>44561</v>
      </c>
      <c r="V53" s="2"/>
      <c r="W53" s="2"/>
    </row>
    <row r="54" spans="1:23" ht="57" customHeight="1" x14ac:dyDescent="0.2">
      <c r="A54" s="391"/>
      <c r="B54" s="387"/>
      <c r="C54" s="437"/>
      <c r="D54" s="202" t="s">
        <v>338</v>
      </c>
      <c r="E54" s="395"/>
      <c r="F54" s="395" t="s">
        <v>329</v>
      </c>
      <c r="G54" s="406"/>
      <c r="H54" s="199" t="s">
        <v>339</v>
      </c>
      <c r="I54" s="180" t="s">
        <v>114</v>
      </c>
      <c r="J54" s="2"/>
      <c r="K54" s="6" t="s">
        <v>340</v>
      </c>
      <c r="L54" s="211" t="s">
        <v>318</v>
      </c>
      <c r="M54" s="2"/>
      <c r="N54" s="2"/>
      <c r="O54" s="118" t="s">
        <v>26</v>
      </c>
      <c r="P54" s="217" t="s">
        <v>155</v>
      </c>
      <c r="Q54" s="150">
        <v>1</v>
      </c>
      <c r="R54" s="7" t="s">
        <v>341</v>
      </c>
      <c r="S54" s="4" t="s">
        <v>342</v>
      </c>
      <c r="T54" s="43">
        <v>44197</v>
      </c>
      <c r="U54" s="43">
        <v>44561</v>
      </c>
      <c r="V54" s="2"/>
      <c r="W54" s="2"/>
    </row>
    <row r="55" spans="1:23" ht="114" customHeight="1" x14ac:dyDescent="0.2">
      <c r="A55" s="391"/>
      <c r="B55" s="387"/>
      <c r="C55" s="437"/>
      <c r="D55" s="202" t="s">
        <v>343</v>
      </c>
      <c r="E55" s="395"/>
      <c r="F55" s="395"/>
      <c r="G55" s="406"/>
      <c r="H55" s="199" t="s">
        <v>344</v>
      </c>
      <c r="I55" s="180" t="s">
        <v>114</v>
      </c>
      <c r="J55" s="2"/>
      <c r="K55" s="6" t="s">
        <v>345</v>
      </c>
      <c r="L55" s="211" t="s">
        <v>318</v>
      </c>
      <c r="M55" s="2"/>
      <c r="N55" s="2"/>
      <c r="O55" s="118" t="s">
        <v>26</v>
      </c>
      <c r="P55" s="217" t="s">
        <v>155</v>
      </c>
      <c r="Q55" s="150">
        <v>1</v>
      </c>
      <c r="R55" s="7" t="s">
        <v>341</v>
      </c>
      <c r="S55" s="4" t="s">
        <v>342</v>
      </c>
      <c r="T55" s="43">
        <v>44197</v>
      </c>
      <c r="U55" s="43">
        <v>44561</v>
      </c>
      <c r="V55" s="2"/>
      <c r="W55" s="2"/>
    </row>
    <row r="56" spans="1:23" ht="57" customHeight="1" x14ac:dyDescent="0.2">
      <c r="A56" s="391"/>
      <c r="B56" s="387"/>
      <c r="C56" s="437"/>
      <c r="D56" s="202" t="s">
        <v>346</v>
      </c>
      <c r="E56" s="395"/>
      <c r="F56" s="395" t="s">
        <v>347</v>
      </c>
      <c r="G56" s="406"/>
      <c r="H56" s="199" t="s">
        <v>348</v>
      </c>
      <c r="I56" s="180" t="s">
        <v>114</v>
      </c>
      <c r="J56" s="2"/>
      <c r="K56" s="6" t="s">
        <v>349</v>
      </c>
      <c r="L56" s="211" t="s">
        <v>318</v>
      </c>
      <c r="M56" s="2"/>
      <c r="N56" s="2"/>
      <c r="O56" s="118" t="s">
        <v>26</v>
      </c>
      <c r="P56" s="217" t="s">
        <v>155</v>
      </c>
      <c r="Q56" s="150">
        <v>1</v>
      </c>
      <c r="R56" s="7" t="s">
        <v>341</v>
      </c>
      <c r="S56" s="4" t="s">
        <v>342</v>
      </c>
      <c r="T56" s="43">
        <v>44197</v>
      </c>
      <c r="U56" s="43">
        <v>44561</v>
      </c>
      <c r="V56" s="2"/>
      <c r="W56" s="2"/>
    </row>
    <row r="57" spans="1:23" ht="57" customHeight="1" x14ac:dyDescent="0.2">
      <c r="A57" s="391"/>
      <c r="B57" s="387"/>
      <c r="C57" s="437"/>
      <c r="D57" s="202" t="s">
        <v>350</v>
      </c>
      <c r="E57" s="395"/>
      <c r="F57" s="395"/>
      <c r="G57" s="406"/>
      <c r="H57" s="199" t="s">
        <v>351</v>
      </c>
      <c r="I57" s="180" t="s">
        <v>114</v>
      </c>
      <c r="J57" s="2"/>
      <c r="K57" s="6" t="s">
        <v>352</v>
      </c>
      <c r="L57" s="211" t="s">
        <v>318</v>
      </c>
      <c r="M57" s="2"/>
      <c r="N57" s="2"/>
      <c r="O57" s="118" t="s">
        <v>26</v>
      </c>
      <c r="P57" s="217" t="s">
        <v>155</v>
      </c>
      <c r="Q57" s="150">
        <v>1</v>
      </c>
      <c r="R57" s="7" t="s">
        <v>341</v>
      </c>
      <c r="S57" s="4" t="s">
        <v>342</v>
      </c>
      <c r="T57" s="43">
        <v>44197</v>
      </c>
      <c r="U57" s="43">
        <v>44561</v>
      </c>
      <c r="V57" s="2"/>
      <c r="W57" s="2"/>
    </row>
    <row r="58" spans="1:23" ht="68.400000000000006" customHeight="1" x14ac:dyDescent="0.2">
      <c r="A58" s="391"/>
      <c r="B58" s="387"/>
      <c r="C58" s="437"/>
      <c r="D58" s="202" t="s">
        <v>353</v>
      </c>
      <c r="E58" s="395"/>
      <c r="F58" s="395" t="s">
        <v>354</v>
      </c>
      <c r="G58" s="406"/>
      <c r="H58" s="199" t="s">
        <v>355</v>
      </c>
      <c r="I58" s="180" t="s">
        <v>114</v>
      </c>
      <c r="J58" s="2"/>
      <c r="K58" s="6" t="s">
        <v>356</v>
      </c>
      <c r="L58" s="211" t="s">
        <v>357</v>
      </c>
      <c r="M58" s="2"/>
      <c r="N58" s="2"/>
      <c r="O58" s="118" t="s">
        <v>26</v>
      </c>
      <c r="P58" s="217" t="s">
        <v>155</v>
      </c>
      <c r="Q58" s="150">
        <v>1</v>
      </c>
      <c r="R58" s="7" t="s">
        <v>358</v>
      </c>
      <c r="S58" s="4" t="s">
        <v>359</v>
      </c>
      <c r="T58" s="43">
        <v>44197</v>
      </c>
      <c r="U58" s="43">
        <v>44561</v>
      </c>
      <c r="V58" s="2"/>
      <c r="W58" s="2"/>
    </row>
    <row r="59" spans="1:23" ht="103.2" customHeight="1" x14ac:dyDescent="0.2">
      <c r="A59" s="392"/>
      <c r="B59" s="387"/>
      <c r="C59" s="437"/>
      <c r="D59" s="202" t="s">
        <v>360</v>
      </c>
      <c r="E59" s="395"/>
      <c r="F59" s="395"/>
      <c r="G59" s="406"/>
      <c r="H59" s="199" t="s">
        <v>361</v>
      </c>
      <c r="I59" s="180" t="s">
        <v>114</v>
      </c>
      <c r="J59" s="2"/>
      <c r="K59" s="6" t="s">
        <v>362</v>
      </c>
      <c r="L59" s="211" t="s">
        <v>357</v>
      </c>
      <c r="M59" s="2"/>
      <c r="N59" s="2"/>
      <c r="O59" s="118" t="s">
        <v>26</v>
      </c>
      <c r="P59" s="217" t="s">
        <v>155</v>
      </c>
      <c r="Q59" s="150">
        <v>1</v>
      </c>
      <c r="R59" s="7" t="s">
        <v>358</v>
      </c>
      <c r="S59" s="4" t="s">
        <v>359</v>
      </c>
      <c r="T59" s="43">
        <v>44197</v>
      </c>
      <c r="U59" s="43">
        <v>44561</v>
      </c>
      <c r="V59" s="2"/>
      <c r="W59" s="2"/>
    </row>
    <row r="60" spans="1:23" ht="125.4" customHeight="1" x14ac:dyDescent="0.2">
      <c r="A60" s="392"/>
      <c r="B60" s="387"/>
      <c r="C60" s="437"/>
      <c r="D60" s="202"/>
      <c r="E60" s="395"/>
      <c r="F60" s="395"/>
      <c r="G60" s="406"/>
      <c r="H60" s="199"/>
      <c r="I60" s="180" t="s">
        <v>114</v>
      </c>
      <c r="J60" s="2"/>
      <c r="K60" s="6"/>
      <c r="L60" s="211"/>
      <c r="M60" s="2"/>
      <c r="N60" s="2"/>
      <c r="O60" s="118"/>
      <c r="P60" s="217"/>
      <c r="Q60" s="150"/>
      <c r="R60" s="7"/>
      <c r="S60" s="4"/>
      <c r="T60" s="43"/>
      <c r="U60" s="43"/>
      <c r="V60" s="2"/>
      <c r="W60" s="2"/>
    </row>
    <row r="61" spans="1:23" ht="12" customHeight="1" thickBot="1" x14ac:dyDescent="0.25">
      <c r="A61" s="393"/>
      <c r="B61" s="387"/>
      <c r="C61" s="437"/>
      <c r="D61" s="202"/>
      <c r="E61" s="395"/>
      <c r="F61" s="395"/>
      <c r="G61" s="406"/>
      <c r="H61" s="153"/>
      <c r="I61" s="2"/>
      <c r="J61" s="2"/>
      <c r="K61" s="6"/>
      <c r="L61" s="211"/>
      <c r="M61" s="2"/>
      <c r="N61" s="2"/>
      <c r="O61" s="2"/>
      <c r="P61" s="101"/>
      <c r="Q61" s="2"/>
      <c r="R61" s="7"/>
      <c r="S61" s="4"/>
      <c r="T61" s="2"/>
      <c r="U61" s="2"/>
      <c r="V61" s="2"/>
      <c r="W61" s="2"/>
    </row>
    <row r="62" spans="1:23" ht="45.6" customHeight="1" x14ac:dyDescent="0.2">
      <c r="A62" s="402">
        <v>6</v>
      </c>
      <c r="B62" s="438" t="s">
        <v>363</v>
      </c>
      <c r="C62" s="394" t="s">
        <v>364</v>
      </c>
      <c r="D62" s="394" t="s">
        <v>328</v>
      </c>
      <c r="E62" s="439" t="s">
        <v>365</v>
      </c>
      <c r="F62" s="214" t="s">
        <v>366</v>
      </c>
      <c r="G62" s="448" t="s">
        <v>367</v>
      </c>
      <c r="H62" s="149" t="s">
        <v>368</v>
      </c>
      <c r="I62" s="180" t="s">
        <v>114</v>
      </c>
      <c r="J62" s="85"/>
      <c r="K62" s="60" t="s">
        <v>369</v>
      </c>
      <c r="L62" s="210" t="s">
        <v>370</v>
      </c>
      <c r="M62" s="85"/>
      <c r="N62" s="133" t="s">
        <v>114</v>
      </c>
      <c r="O62" s="151" t="s">
        <v>371</v>
      </c>
      <c r="P62" s="197" t="s">
        <v>118</v>
      </c>
      <c r="Q62" s="152">
        <v>1</v>
      </c>
      <c r="R62" s="61" t="s">
        <v>372</v>
      </c>
      <c r="S62" s="86" t="s">
        <v>373</v>
      </c>
      <c r="T62" s="62">
        <v>44197</v>
      </c>
      <c r="U62" s="62">
        <v>44561</v>
      </c>
      <c r="V62" s="85"/>
      <c r="W62" s="85"/>
    </row>
    <row r="63" spans="1:23" ht="68.400000000000006" customHeight="1" x14ac:dyDescent="0.2">
      <c r="A63" s="403"/>
      <c r="B63" s="387"/>
      <c r="C63" s="395"/>
      <c r="D63" s="395"/>
      <c r="E63" s="406"/>
      <c r="F63" s="202" t="s">
        <v>374</v>
      </c>
      <c r="G63" s="449"/>
      <c r="H63" s="132" t="s">
        <v>375</v>
      </c>
      <c r="I63" s="180" t="s">
        <v>114</v>
      </c>
      <c r="J63" s="2"/>
      <c r="K63" s="60" t="s">
        <v>376</v>
      </c>
      <c r="L63" s="211" t="s">
        <v>370</v>
      </c>
      <c r="M63" s="2"/>
      <c r="N63" s="180" t="s">
        <v>114</v>
      </c>
      <c r="O63" s="108" t="s">
        <v>236</v>
      </c>
      <c r="P63" s="197" t="s">
        <v>118</v>
      </c>
      <c r="Q63" s="109">
        <v>1</v>
      </c>
      <c r="R63" s="7" t="s">
        <v>377</v>
      </c>
      <c r="S63" s="4" t="s">
        <v>378</v>
      </c>
      <c r="T63" s="43">
        <v>44197</v>
      </c>
      <c r="U63" s="43">
        <v>44561</v>
      </c>
      <c r="V63" s="2"/>
      <c r="W63" s="2"/>
    </row>
    <row r="64" spans="1:23" ht="45.6" customHeight="1" x14ac:dyDescent="0.2">
      <c r="A64" s="403"/>
      <c r="B64" s="387"/>
      <c r="C64" s="395"/>
      <c r="D64" s="395" t="s">
        <v>160</v>
      </c>
      <c r="E64" s="406"/>
      <c r="F64" s="202" t="s">
        <v>379</v>
      </c>
      <c r="G64" s="449"/>
      <c r="H64" s="132" t="s">
        <v>380</v>
      </c>
      <c r="I64" s="180" t="s">
        <v>114</v>
      </c>
      <c r="J64" s="2"/>
      <c r="K64" s="191"/>
      <c r="L64" s="185"/>
      <c r="M64" s="192"/>
      <c r="N64" s="185"/>
      <c r="O64" s="188"/>
      <c r="P64" s="189"/>
      <c r="Q64" s="187"/>
      <c r="R64" s="184"/>
      <c r="S64" s="184"/>
      <c r="T64" s="190"/>
      <c r="U64" s="190"/>
      <c r="V64" s="2"/>
      <c r="W64" s="2"/>
    </row>
    <row r="65" spans="1:23" ht="91.2" customHeight="1" x14ac:dyDescent="0.2">
      <c r="A65" s="403"/>
      <c r="B65" s="387"/>
      <c r="C65" s="395"/>
      <c r="D65" s="395"/>
      <c r="E65" s="406"/>
      <c r="F65" s="202" t="s">
        <v>381</v>
      </c>
      <c r="G65" s="449"/>
      <c r="H65" s="428" t="s">
        <v>382</v>
      </c>
      <c r="I65" s="180" t="s">
        <v>114</v>
      </c>
      <c r="J65" s="2"/>
      <c r="K65" s="425" t="s">
        <v>383</v>
      </c>
      <c r="L65" s="211" t="s">
        <v>370</v>
      </c>
      <c r="M65" s="2"/>
      <c r="N65" s="180" t="s">
        <v>114</v>
      </c>
      <c r="O65" s="108" t="s">
        <v>26</v>
      </c>
      <c r="P65" s="197" t="s">
        <v>118</v>
      </c>
      <c r="Q65" s="109">
        <v>1</v>
      </c>
      <c r="R65" s="184" t="s">
        <v>384</v>
      </c>
      <c r="S65" s="184" t="s">
        <v>385</v>
      </c>
      <c r="T65" s="43">
        <v>44197</v>
      </c>
      <c r="U65" s="43">
        <v>44561</v>
      </c>
      <c r="V65" s="2"/>
      <c r="W65" s="2"/>
    </row>
    <row r="66" spans="1:23" ht="52.2" customHeight="1" x14ac:dyDescent="0.2">
      <c r="A66" s="403"/>
      <c r="B66" s="387"/>
      <c r="C66" s="395"/>
      <c r="D66" s="202"/>
      <c r="E66" s="406"/>
      <c r="F66" s="202"/>
      <c r="G66" s="449"/>
      <c r="H66" s="445"/>
      <c r="I66" s="180" t="s">
        <v>114</v>
      </c>
      <c r="J66" s="2"/>
      <c r="K66" s="427"/>
      <c r="L66" s="211" t="s">
        <v>370</v>
      </c>
      <c r="M66" s="2"/>
      <c r="N66" s="180" t="s">
        <v>114</v>
      </c>
      <c r="O66" s="108" t="s">
        <v>26</v>
      </c>
      <c r="P66" s="197" t="s">
        <v>118</v>
      </c>
      <c r="Q66" s="109">
        <v>1</v>
      </c>
      <c r="R66" s="184" t="s">
        <v>386</v>
      </c>
      <c r="S66" s="184" t="s">
        <v>385</v>
      </c>
      <c r="T66" s="43">
        <v>44197</v>
      </c>
      <c r="U66" s="43">
        <v>44561</v>
      </c>
      <c r="V66" s="2"/>
      <c r="W66" s="2"/>
    </row>
    <row r="67" spans="1:23" ht="45.6" customHeight="1" x14ac:dyDescent="0.2">
      <c r="A67" s="403"/>
      <c r="B67" s="387"/>
      <c r="C67" s="395"/>
      <c r="D67" s="395" t="s">
        <v>387</v>
      </c>
      <c r="E67" s="406"/>
      <c r="F67" s="202" t="s">
        <v>388</v>
      </c>
      <c r="G67" s="449"/>
      <c r="H67" s="132" t="s">
        <v>389</v>
      </c>
      <c r="I67" s="180" t="s">
        <v>114</v>
      </c>
      <c r="J67" s="2"/>
      <c r="K67" s="60" t="s">
        <v>390</v>
      </c>
      <c r="L67" s="211" t="s">
        <v>370</v>
      </c>
      <c r="M67" s="2"/>
      <c r="N67" s="180" t="s">
        <v>114</v>
      </c>
      <c r="O67" s="108" t="s">
        <v>26</v>
      </c>
      <c r="P67" s="197" t="s">
        <v>118</v>
      </c>
      <c r="Q67" s="109">
        <v>1</v>
      </c>
      <c r="R67" s="7" t="s">
        <v>391</v>
      </c>
      <c r="S67" s="4" t="s">
        <v>392</v>
      </c>
      <c r="T67" s="43">
        <v>44197</v>
      </c>
      <c r="U67" s="43">
        <v>44561</v>
      </c>
      <c r="V67" s="2"/>
      <c r="W67" s="2"/>
    </row>
    <row r="68" spans="1:23" ht="57" customHeight="1" x14ac:dyDescent="0.2">
      <c r="A68" s="403"/>
      <c r="B68" s="387"/>
      <c r="C68" s="395"/>
      <c r="D68" s="395"/>
      <c r="E68" s="406"/>
      <c r="F68" s="202" t="s">
        <v>393</v>
      </c>
      <c r="G68" s="449"/>
      <c r="H68" s="132" t="s">
        <v>394</v>
      </c>
      <c r="I68" s="180" t="s">
        <v>114</v>
      </c>
      <c r="J68" s="2"/>
      <c r="K68" s="60" t="s">
        <v>395</v>
      </c>
      <c r="L68" s="211" t="s">
        <v>370</v>
      </c>
      <c r="M68" s="2"/>
      <c r="N68" s="180" t="s">
        <v>114</v>
      </c>
      <c r="O68" s="108" t="s">
        <v>26</v>
      </c>
      <c r="P68" s="197" t="s">
        <v>118</v>
      </c>
      <c r="Q68" s="109">
        <v>0.15</v>
      </c>
      <c r="R68" s="7" t="s">
        <v>396</v>
      </c>
      <c r="S68" s="4" t="s">
        <v>397</v>
      </c>
      <c r="T68" s="43">
        <v>44197</v>
      </c>
      <c r="U68" s="43">
        <v>44561</v>
      </c>
      <c r="V68" s="2"/>
      <c r="W68" s="2"/>
    </row>
    <row r="69" spans="1:23" ht="45.6" customHeight="1" x14ac:dyDescent="0.2">
      <c r="A69" s="403"/>
      <c r="B69" s="387"/>
      <c r="C69" s="395"/>
      <c r="D69" s="395" t="s">
        <v>207</v>
      </c>
      <c r="E69" s="406"/>
      <c r="F69" s="202" t="s">
        <v>398</v>
      </c>
      <c r="G69" s="449"/>
      <c r="H69" s="132" t="s">
        <v>389</v>
      </c>
      <c r="I69" s="180" t="s">
        <v>114</v>
      </c>
      <c r="J69" s="2"/>
      <c r="K69" s="60" t="s">
        <v>399</v>
      </c>
      <c r="L69" s="211" t="s">
        <v>370</v>
      </c>
      <c r="M69" s="2"/>
      <c r="N69" s="180" t="s">
        <v>114</v>
      </c>
      <c r="O69" s="112" t="s">
        <v>400</v>
      </c>
      <c r="P69" s="197" t="s">
        <v>118</v>
      </c>
      <c r="Q69" s="109">
        <v>1</v>
      </c>
      <c r="R69" s="7" t="s">
        <v>401</v>
      </c>
      <c r="S69" s="4" t="s">
        <v>402</v>
      </c>
      <c r="T69" s="43">
        <v>44197</v>
      </c>
      <c r="U69" s="43">
        <v>44561</v>
      </c>
      <c r="V69" s="2"/>
      <c r="W69" s="2"/>
    </row>
    <row r="70" spans="1:23" ht="45.6" customHeight="1" x14ac:dyDescent="0.2">
      <c r="A70" s="403"/>
      <c r="B70" s="387"/>
      <c r="C70" s="395"/>
      <c r="D70" s="395"/>
      <c r="E70" s="406"/>
      <c r="F70" s="202" t="s">
        <v>403</v>
      </c>
      <c r="G70" s="449"/>
      <c r="H70" s="428" t="s">
        <v>404</v>
      </c>
      <c r="I70" s="180" t="s">
        <v>114</v>
      </c>
      <c r="J70" s="430"/>
      <c r="K70" s="113" t="s">
        <v>405</v>
      </c>
      <c r="L70" s="211" t="s">
        <v>370</v>
      </c>
      <c r="M70" s="2"/>
      <c r="N70" s="110" t="s">
        <v>114</v>
      </c>
      <c r="O70" s="108" t="s">
        <v>406</v>
      </c>
      <c r="P70" s="111" t="s">
        <v>118</v>
      </c>
      <c r="Q70" s="109">
        <v>1</v>
      </c>
      <c r="R70" s="7" t="s">
        <v>407</v>
      </c>
      <c r="S70" s="4" t="s">
        <v>408</v>
      </c>
      <c r="T70" s="43">
        <v>44197</v>
      </c>
      <c r="U70" s="43">
        <v>44561</v>
      </c>
      <c r="V70" s="2"/>
      <c r="W70" s="2"/>
    </row>
    <row r="71" spans="1:23" ht="57" customHeight="1" x14ac:dyDescent="0.2">
      <c r="A71" s="403"/>
      <c r="B71" s="387"/>
      <c r="C71" s="395"/>
      <c r="D71" s="202" t="s">
        <v>188</v>
      </c>
      <c r="E71" s="406"/>
      <c r="F71" s="202" t="s">
        <v>409</v>
      </c>
      <c r="G71" s="449"/>
      <c r="H71" s="429"/>
      <c r="I71" s="180" t="s">
        <v>114</v>
      </c>
      <c r="J71" s="451"/>
      <c r="K71" s="113" t="s">
        <v>410</v>
      </c>
      <c r="L71" s="211" t="s">
        <v>370</v>
      </c>
      <c r="M71" s="2"/>
      <c r="N71" s="180" t="s">
        <v>114</v>
      </c>
      <c r="O71" s="108" t="s">
        <v>411</v>
      </c>
      <c r="P71" s="197" t="s">
        <v>118</v>
      </c>
      <c r="Q71" s="109">
        <v>1</v>
      </c>
      <c r="R71" s="7" t="s">
        <v>412</v>
      </c>
      <c r="S71" s="4" t="s">
        <v>413</v>
      </c>
      <c r="T71" s="43">
        <v>44197</v>
      </c>
      <c r="U71" s="43">
        <v>44561</v>
      </c>
      <c r="V71" s="2"/>
      <c r="W71" s="2"/>
    </row>
    <row r="72" spans="1:23" ht="34.200000000000003" customHeight="1" x14ac:dyDescent="0.2">
      <c r="A72" s="403"/>
      <c r="B72" s="387"/>
      <c r="C72" s="395"/>
      <c r="D72" s="202"/>
      <c r="E72" s="406"/>
      <c r="F72" s="202"/>
      <c r="G72" s="449"/>
      <c r="H72" s="429"/>
      <c r="I72" s="180" t="s">
        <v>114</v>
      </c>
      <c r="J72" s="451"/>
      <c r="K72" s="425" t="s">
        <v>414</v>
      </c>
      <c r="L72" s="211" t="s">
        <v>370</v>
      </c>
      <c r="M72" s="2"/>
      <c r="N72" s="180" t="s">
        <v>114</v>
      </c>
      <c r="O72" s="108" t="s">
        <v>411</v>
      </c>
      <c r="P72" s="197" t="s">
        <v>118</v>
      </c>
      <c r="Q72" s="109">
        <v>1</v>
      </c>
      <c r="R72" s="7" t="s">
        <v>415</v>
      </c>
      <c r="S72" s="4" t="s">
        <v>413</v>
      </c>
      <c r="T72" s="43">
        <v>44197</v>
      </c>
      <c r="U72" s="43">
        <v>44561</v>
      </c>
      <c r="V72" s="2"/>
      <c r="W72" s="2"/>
    </row>
    <row r="73" spans="1:23" ht="34.200000000000003" customHeight="1" x14ac:dyDescent="0.2">
      <c r="A73" s="403"/>
      <c r="B73" s="387"/>
      <c r="C73" s="395"/>
      <c r="D73" s="395" t="s">
        <v>416</v>
      </c>
      <c r="E73" s="406"/>
      <c r="F73" s="202" t="s">
        <v>417</v>
      </c>
      <c r="G73" s="449"/>
      <c r="H73" s="445"/>
      <c r="I73" s="180" t="s">
        <v>114</v>
      </c>
      <c r="J73" s="431"/>
      <c r="K73" s="427"/>
      <c r="L73" s="211" t="s">
        <v>370</v>
      </c>
      <c r="M73" s="2"/>
      <c r="N73" s="180" t="s">
        <v>114</v>
      </c>
      <c r="O73" s="108" t="s">
        <v>411</v>
      </c>
      <c r="P73" s="197" t="s">
        <v>118</v>
      </c>
      <c r="Q73" s="114">
        <v>10</v>
      </c>
      <c r="R73" s="7" t="s">
        <v>418</v>
      </c>
      <c r="S73" s="4" t="s">
        <v>419</v>
      </c>
      <c r="T73" s="43">
        <v>44197</v>
      </c>
      <c r="U73" s="43">
        <v>44561</v>
      </c>
      <c r="V73" s="2"/>
      <c r="W73" s="2"/>
    </row>
    <row r="74" spans="1:23" ht="46.2" customHeight="1" thickBot="1" x14ac:dyDescent="0.25">
      <c r="A74" s="432"/>
      <c r="B74" s="442"/>
      <c r="C74" s="440"/>
      <c r="D74" s="440"/>
      <c r="E74" s="441"/>
      <c r="F74" s="203" t="s">
        <v>420</v>
      </c>
      <c r="G74" s="450"/>
      <c r="H74" s="186" t="s">
        <v>421</v>
      </c>
      <c r="I74" s="180" t="s">
        <v>114</v>
      </c>
      <c r="J74" s="3"/>
      <c r="K74" s="60" t="s">
        <v>422</v>
      </c>
      <c r="L74" s="211" t="s">
        <v>423</v>
      </c>
      <c r="M74" s="3"/>
      <c r="N74" s="180" t="s">
        <v>114</v>
      </c>
      <c r="O74" s="108" t="s">
        <v>26</v>
      </c>
      <c r="P74" s="197" t="s">
        <v>118</v>
      </c>
      <c r="Q74" s="109">
        <v>1</v>
      </c>
      <c r="R74" s="7" t="s">
        <v>424</v>
      </c>
      <c r="S74" s="4" t="s">
        <v>425</v>
      </c>
      <c r="T74" s="43">
        <v>44197</v>
      </c>
      <c r="U74" s="43">
        <v>44561</v>
      </c>
      <c r="V74" s="3"/>
      <c r="W74" s="3"/>
    </row>
    <row r="75" spans="1:23" ht="45.6" x14ac:dyDescent="0.2">
      <c r="A75" s="432"/>
      <c r="B75" s="442"/>
      <c r="C75" s="440"/>
      <c r="D75" s="440"/>
      <c r="E75" s="441"/>
      <c r="F75" s="213"/>
      <c r="G75" s="450"/>
      <c r="H75" s="185" t="s">
        <v>426</v>
      </c>
      <c r="I75" s="180" t="s">
        <v>114</v>
      </c>
      <c r="J75" s="2"/>
      <c r="K75" s="131" t="s">
        <v>427</v>
      </c>
      <c r="L75" s="211" t="s">
        <v>254</v>
      </c>
      <c r="M75" s="2"/>
      <c r="N75" s="180" t="s">
        <v>114</v>
      </c>
      <c r="O75" s="180" t="s">
        <v>428</v>
      </c>
      <c r="P75" s="201" t="s">
        <v>118</v>
      </c>
      <c r="Q75" s="125">
        <v>1</v>
      </c>
      <c r="R75" s="7" t="s">
        <v>429</v>
      </c>
      <c r="S75" s="4" t="s">
        <v>430</v>
      </c>
      <c r="T75" s="43">
        <v>44197</v>
      </c>
      <c r="U75" s="43">
        <v>44561</v>
      </c>
      <c r="V75" s="2"/>
      <c r="W75" s="2"/>
    </row>
    <row r="76" spans="1:23" ht="45.6" customHeight="1" x14ac:dyDescent="0.2">
      <c r="A76" s="432"/>
      <c r="B76" s="442"/>
      <c r="C76" s="440"/>
      <c r="D76" s="440"/>
      <c r="E76" s="441"/>
      <c r="F76" s="213"/>
      <c r="G76" s="450"/>
      <c r="H76" s="186" t="s">
        <v>431</v>
      </c>
      <c r="I76" s="180" t="s">
        <v>114</v>
      </c>
      <c r="J76" s="3"/>
      <c r="K76" s="60" t="s">
        <v>432</v>
      </c>
      <c r="L76" s="211" t="s">
        <v>433</v>
      </c>
      <c r="M76" s="3"/>
      <c r="N76" s="180" t="s">
        <v>114</v>
      </c>
      <c r="O76" s="119" t="s">
        <v>434</v>
      </c>
      <c r="P76" s="197" t="s">
        <v>118</v>
      </c>
      <c r="Q76" s="91" t="s">
        <v>431</v>
      </c>
      <c r="R76" s="180" t="s">
        <v>26</v>
      </c>
      <c r="S76" s="4" t="s">
        <v>174</v>
      </c>
      <c r="T76" s="43">
        <v>44197</v>
      </c>
      <c r="U76" s="43">
        <v>44227</v>
      </c>
      <c r="V76" s="3"/>
      <c r="W76" s="3"/>
    </row>
    <row r="77" spans="1:23" ht="45.6" customHeight="1" x14ac:dyDescent="0.2">
      <c r="A77" s="432"/>
      <c r="B77" s="442"/>
      <c r="C77" s="440"/>
      <c r="D77" s="440"/>
      <c r="E77" s="441"/>
      <c r="F77" s="213"/>
      <c r="G77" s="450"/>
      <c r="H77" s="186" t="s">
        <v>435</v>
      </c>
      <c r="I77" s="180" t="s">
        <v>114</v>
      </c>
      <c r="J77" s="3"/>
      <c r="K77" s="60" t="s">
        <v>436</v>
      </c>
      <c r="L77" s="211" t="s">
        <v>433</v>
      </c>
      <c r="M77" s="3"/>
      <c r="N77" s="180" t="s">
        <v>114</v>
      </c>
      <c r="O77" s="119" t="s">
        <v>434</v>
      </c>
      <c r="P77" s="197" t="s">
        <v>118</v>
      </c>
      <c r="Q77" s="125">
        <v>1</v>
      </c>
      <c r="R77" s="7" t="s">
        <v>437</v>
      </c>
      <c r="S77" s="4" t="s">
        <v>438</v>
      </c>
      <c r="T77" s="43">
        <v>44197</v>
      </c>
      <c r="U77" s="43">
        <v>44561</v>
      </c>
      <c r="V77" s="3"/>
      <c r="W77" s="3"/>
    </row>
    <row r="78" spans="1:23" ht="68.400000000000006" customHeight="1" x14ac:dyDescent="0.2">
      <c r="A78" s="432"/>
      <c r="B78" s="442"/>
      <c r="C78" s="440"/>
      <c r="D78" s="440"/>
      <c r="E78" s="441"/>
      <c r="F78" s="213"/>
      <c r="G78" s="450"/>
      <c r="H78" s="91" t="s">
        <v>439</v>
      </c>
      <c r="I78" s="180" t="s">
        <v>114</v>
      </c>
      <c r="J78" s="128"/>
      <c r="K78" s="131" t="s">
        <v>440</v>
      </c>
      <c r="L78" s="118" t="s">
        <v>433</v>
      </c>
      <c r="M78" s="128"/>
      <c r="N78" s="118" t="s">
        <v>114</v>
      </c>
      <c r="O78" s="165" t="s">
        <v>26</v>
      </c>
      <c r="P78" s="166" t="s">
        <v>118</v>
      </c>
      <c r="Q78" s="125">
        <v>1</v>
      </c>
      <c r="R78" s="4" t="s">
        <v>441</v>
      </c>
      <c r="S78" s="4" t="s">
        <v>442</v>
      </c>
      <c r="T78" s="43">
        <v>44197</v>
      </c>
      <c r="U78" s="43">
        <v>44561</v>
      </c>
      <c r="V78" s="3"/>
      <c r="W78" s="3"/>
    </row>
    <row r="79" spans="1:23" ht="45.6" customHeight="1" x14ac:dyDescent="0.2">
      <c r="A79" s="432"/>
      <c r="B79" s="442"/>
      <c r="C79" s="440"/>
      <c r="D79" s="440"/>
      <c r="E79" s="441"/>
      <c r="F79" s="213"/>
      <c r="G79" s="450"/>
      <c r="H79" s="91" t="s">
        <v>443</v>
      </c>
      <c r="I79" s="180" t="s">
        <v>114</v>
      </c>
      <c r="J79" s="128"/>
      <c r="K79" s="131" t="s">
        <v>444</v>
      </c>
      <c r="L79" s="118" t="s">
        <v>433</v>
      </c>
      <c r="M79" s="128"/>
      <c r="N79" s="118" t="s">
        <v>114</v>
      </c>
      <c r="O79" s="165" t="s">
        <v>26</v>
      </c>
      <c r="P79" s="166" t="s">
        <v>118</v>
      </c>
      <c r="Q79" s="125">
        <v>1</v>
      </c>
      <c r="R79" s="4" t="s">
        <v>445</v>
      </c>
      <c r="S79" s="4" t="s">
        <v>446</v>
      </c>
      <c r="T79" s="43">
        <v>44197</v>
      </c>
      <c r="U79" s="43">
        <v>44561</v>
      </c>
      <c r="V79" s="3"/>
      <c r="W79" s="3"/>
    </row>
    <row r="80" spans="1:23" ht="45.6" customHeight="1" x14ac:dyDescent="0.2">
      <c r="A80" s="432"/>
      <c r="B80" s="442"/>
      <c r="C80" s="440"/>
      <c r="D80" s="440"/>
      <c r="E80" s="441"/>
      <c r="F80" s="213"/>
      <c r="G80" s="450"/>
      <c r="H80" s="91" t="s">
        <v>443</v>
      </c>
      <c r="I80" s="180" t="s">
        <v>114</v>
      </c>
      <c r="J80" s="128"/>
      <c r="K80" s="131" t="s">
        <v>444</v>
      </c>
      <c r="L80" s="118" t="s">
        <v>433</v>
      </c>
      <c r="M80" s="128"/>
      <c r="N80" s="118" t="s">
        <v>114</v>
      </c>
      <c r="O80" s="165" t="s">
        <v>26</v>
      </c>
      <c r="P80" s="166" t="s">
        <v>118</v>
      </c>
      <c r="Q80" s="125">
        <v>1</v>
      </c>
      <c r="R80" s="4" t="s">
        <v>447</v>
      </c>
      <c r="S80" s="4" t="s">
        <v>448</v>
      </c>
      <c r="T80" s="43">
        <v>44197</v>
      </c>
      <c r="U80" s="43">
        <v>44561</v>
      </c>
      <c r="V80" s="3"/>
      <c r="W80" s="3"/>
    </row>
    <row r="81" spans="1:23" ht="45.6" customHeight="1" x14ac:dyDescent="0.2">
      <c r="A81" s="432"/>
      <c r="B81" s="442"/>
      <c r="C81" s="440"/>
      <c r="D81" s="440"/>
      <c r="E81" s="441"/>
      <c r="F81" s="213"/>
      <c r="G81" s="450"/>
      <c r="H81" s="91" t="s">
        <v>449</v>
      </c>
      <c r="I81" s="180" t="s">
        <v>114</v>
      </c>
      <c r="J81" s="128"/>
      <c r="K81" s="131" t="s">
        <v>444</v>
      </c>
      <c r="L81" s="118" t="s">
        <v>433</v>
      </c>
      <c r="M81" s="128"/>
      <c r="N81" s="118" t="s">
        <v>114</v>
      </c>
      <c r="O81" s="165" t="s">
        <v>26</v>
      </c>
      <c r="P81" s="166" t="s">
        <v>118</v>
      </c>
      <c r="Q81" s="125">
        <v>1</v>
      </c>
      <c r="R81" s="4" t="s">
        <v>450</v>
      </c>
      <c r="S81" s="4" t="s">
        <v>451</v>
      </c>
      <c r="T81" s="43">
        <v>44197</v>
      </c>
      <c r="U81" s="43">
        <v>44561</v>
      </c>
      <c r="V81" s="3"/>
      <c r="W81" s="3"/>
    </row>
    <row r="82" spans="1:23" ht="45" customHeight="1" x14ac:dyDescent="0.2">
      <c r="A82" s="432"/>
      <c r="B82" s="442"/>
      <c r="C82" s="440"/>
      <c r="D82" s="440"/>
      <c r="E82" s="441"/>
      <c r="F82" s="213"/>
      <c r="G82" s="450"/>
      <c r="H82" s="91" t="s">
        <v>452</v>
      </c>
      <c r="I82" s="180" t="s">
        <v>114</v>
      </c>
      <c r="J82" s="128"/>
      <c r="K82" s="91" t="s">
        <v>453</v>
      </c>
      <c r="L82" s="118" t="s">
        <v>332</v>
      </c>
      <c r="M82" s="128"/>
      <c r="N82" s="118" t="s">
        <v>114</v>
      </c>
      <c r="O82" s="165" t="s">
        <v>26</v>
      </c>
      <c r="P82" s="130" t="s">
        <v>155</v>
      </c>
      <c r="Q82" s="150">
        <v>1</v>
      </c>
      <c r="R82" s="4" t="s">
        <v>454</v>
      </c>
      <c r="S82" s="4" t="s">
        <v>455</v>
      </c>
      <c r="T82" s="43">
        <v>44197</v>
      </c>
      <c r="U82" s="43">
        <v>44561</v>
      </c>
      <c r="V82" s="3"/>
      <c r="W82" s="3"/>
    </row>
    <row r="83" spans="1:23" ht="34.200000000000003" customHeight="1" x14ac:dyDescent="0.2">
      <c r="A83" s="432"/>
      <c r="B83" s="442"/>
      <c r="C83" s="440"/>
      <c r="D83" s="440"/>
      <c r="E83" s="441"/>
      <c r="F83" s="213"/>
      <c r="G83" s="450"/>
      <c r="H83" s="91" t="s">
        <v>456</v>
      </c>
      <c r="I83" s="180" t="s">
        <v>114</v>
      </c>
      <c r="J83" s="128"/>
      <c r="K83" s="91" t="s">
        <v>457</v>
      </c>
      <c r="L83" s="118" t="s">
        <v>332</v>
      </c>
      <c r="M83" s="128"/>
      <c r="N83" s="118" t="s">
        <v>114</v>
      </c>
      <c r="O83" s="165" t="s">
        <v>26</v>
      </c>
      <c r="P83" s="130" t="s">
        <v>155</v>
      </c>
      <c r="Q83" s="150">
        <v>1</v>
      </c>
      <c r="R83" s="4" t="s">
        <v>458</v>
      </c>
      <c r="S83" s="4" t="s">
        <v>459</v>
      </c>
      <c r="T83" s="43">
        <v>44197</v>
      </c>
      <c r="U83" s="43">
        <v>44561</v>
      </c>
      <c r="V83" s="3"/>
      <c r="W83" s="3"/>
    </row>
    <row r="84" spans="1:23" ht="34.200000000000003" customHeight="1" x14ac:dyDescent="0.2">
      <c r="A84" s="432"/>
      <c r="B84" s="442"/>
      <c r="C84" s="440"/>
      <c r="D84" s="440"/>
      <c r="E84" s="441"/>
      <c r="F84" s="213"/>
      <c r="G84" s="450"/>
      <c r="H84" s="91" t="s">
        <v>460</v>
      </c>
      <c r="I84" s="180" t="s">
        <v>114</v>
      </c>
      <c r="J84" s="128"/>
      <c r="K84" s="91" t="s">
        <v>461</v>
      </c>
      <c r="L84" s="118" t="s">
        <v>332</v>
      </c>
      <c r="M84" s="128"/>
      <c r="N84" s="118" t="s">
        <v>114</v>
      </c>
      <c r="O84" s="165" t="s">
        <v>26</v>
      </c>
      <c r="P84" s="130" t="s">
        <v>155</v>
      </c>
      <c r="Q84" s="150">
        <v>1</v>
      </c>
      <c r="R84" s="4" t="s">
        <v>462</v>
      </c>
      <c r="S84" s="4" t="s">
        <v>463</v>
      </c>
      <c r="T84" s="43">
        <v>44197</v>
      </c>
      <c r="U84" s="43">
        <v>44561</v>
      </c>
      <c r="V84" s="3"/>
      <c r="W84" s="3"/>
    </row>
    <row r="85" spans="1:23" ht="12" customHeight="1" thickBot="1" x14ac:dyDescent="0.25">
      <c r="A85" s="432"/>
      <c r="B85" s="442"/>
      <c r="C85" s="440"/>
      <c r="D85" s="440"/>
      <c r="E85" s="441"/>
      <c r="F85" s="1"/>
      <c r="G85" s="450"/>
      <c r="H85" s="167"/>
      <c r="I85" s="3"/>
      <c r="J85" s="3"/>
      <c r="K85" s="95"/>
      <c r="L85" s="215"/>
      <c r="M85" s="3"/>
      <c r="N85" s="3"/>
      <c r="O85" s="3"/>
      <c r="P85" s="196"/>
      <c r="Q85" s="3"/>
      <c r="R85" s="92"/>
      <c r="S85" s="93"/>
      <c r="T85" s="3"/>
      <c r="U85" s="3"/>
      <c r="V85" s="3"/>
      <c r="W85" s="3"/>
    </row>
    <row r="86" spans="1:23" ht="57" customHeight="1" x14ac:dyDescent="0.2">
      <c r="A86" s="433">
        <v>7</v>
      </c>
      <c r="B86" s="386" t="s">
        <v>464</v>
      </c>
      <c r="C86" s="408" t="s">
        <v>465</v>
      </c>
      <c r="D86" s="209" t="s">
        <v>466</v>
      </c>
      <c r="E86" s="405" t="s">
        <v>467</v>
      </c>
      <c r="F86" s="198" t="s">
        <v>468</v>
      </c>
      <c r="G86" s="405" t="s">
        <v>469</v>
      </c>
      <c r="H86" s="207" t="s">
        <v>470</v>
      </c>
      <c r="I86" s="180" t="s">
        <v>114</v>
      </c>
      <c r="J86" s="77"/>
      <c r="K86" s="122" t="s">
        <v>471</v>
      </c>
      <c r="L86" s="219" t="s">
        <v>472</v>
      </c>
      <c r="M86" s="77"/>
      <c r="N86" s="77"/>
      <c r="O86" s="122" t="s">
        <v>473</v>
      </c>
      <c r="P86" s="82" t="s">
        <v>118</v>
      </c>
      <c r="Q86" s="123">
        <v>1</v>
      </c>
      <c r="R86" s="78" t="s">
        <v>474</v>
      </c>
      <c r="S86" s="104" t="s">
        <v>475</v>
      </c>
      <c r="T86" s="79">
        <v>44197</v>
      </c>
      <c r="U86" s="79">
        <v>44561</v>
      </c>
      <c r="V86" s="77"/>
      <c r="W86" s="105"/>
    </row>
    <row r="87" spans="1:23" ht="45.6" customHeight="1" x14ac:dyDescent="0.2">
      <c r="A87" s="434"/>
      <c r="B87" s="387"/>
      <c r="C87" s="395"/>
      <c r="D87" s="202" t="s">
        <v>207</v>
      </c>
      <c r="E87" s="406"/>
      <c r="F87" s="406" t="s">
        <v>476</v>
      </c>
      <c r="G87" s="446"/>
      <c r="H87" s="118" t="s">
        <v>477</v>
      </c>
      <c r="I87" s="180" t="s">
        <v>114</v>
      </c>
      <c r="J87" s="120"/>
      <c r="K87" s="201" t="s">
        <v>478</v>
      </c>
      <c r="L87" s="121" t="s">
        <v>472</v>
      </c>
      <c r="M87" s="2"/>
      <c r="N87" s="2"/>
      <c r="O87" s="201" t="s">
        <v>473</v>
      </c>
      <c r="P87" s="201" t="s">
        <v>118</v>
      </c>
      <c r="Q87" s="124">
        <v>1</v>
      </c>
      <c r="R87" s="180" t="s">
        <v>479</v>
      </c>
      <c r="S87" s="4" t="s">
        <v>475</v>
      </c>
      <c r="T87" s="43">
        <v>44197</v>
      </c>
      <c r="U87" s="43">
        <v>44561</v>
      </c>
      <c r="V87" s="2"/>
      <c r="W87" s="106"/>
    </row>
    <row r="88" spans="1:23" ht="45.6" customHeight="1" x14ac:dyDescent="0.2">
      <c r="A88" s="434"/>
      <c r="B88" s="387"/>
      <c r="C88" s="395"/>
      <c r="D88" s="202" t="s">
        <v>188</v>
      </c>
      <c r="E88" s="406"/>
      <c r="F88" s="406"/>
      <c r="G88" s="446"/>
      <c r="H88" s="118" t="s">
        <v>480</v>
      </c>
      <c r="I88" s="180" t="s">
        <v>114</v>
      </c>
      <c r="J88" s="2"/>
      <c r="K88" s="197" t="s">
        <v>481</v>
      </c>
      <c r="L88" s="211" t="s">
        <v>472</v>
      </c>
      <c r="M88" s="2"/>
      <c r="N88" s="2"/>
      <c r="O88" s="201" t="s">
        <v>473</v>
      </c>
      <c r="P88" s="201" t="s">
        <v>118</v>
      </c>
      <c r="Q88" s="201" t="s">
        <v>482</v>
      </c>
      <c r="R88" s="180" t="s">
        <v>26</v>
      </c>
      <c r="S88" s="4" t="s">
        <v>174</v>
      </c>
      <c r="T88" s="43">
        <v>44197</v>
      </c>
      <c r="U88" s="43">
        <v>44561</v>
      </c>
      <c r="V88" s="2"/>
      <c r="W88" s="106"/>
    </row>
    <row r="89" spans="1:23" ht="45.6" customHeight="1" x14ac:dyDescent="0.2">
      <c r="A89" s="434"/>
      <c r="B89" s="387"/>
      <c r="C89" s="395"/>
      <c r="D89" s="202" t="s">
        <v>328</v>
      </c>
      <c r="E89" s="406"/>
      <c r="F89" s="395" t="s">
        <v>483</v>
      </c>
      <c r="G89" s="446"/>
      <c r="H89" s="118" t="s">
        <v>484</v>
      </c>
      <c r="I89" s="180" t="s">
        <v>114</v>
      </c>
      <c r="J89" s="2"/>
      <c r="K89" s="201" t="s">
        <v>485</v>
      </c>
      <c r="L89" s="211" t="s">
        <v>472</v>
      </c>
      <c r="M89" s="2"/>
      <c r="N89" s="2"/>
      <c r="O89" s="201" t="s">
        <v>126</v>
      </c>
      <c r="P89" s="201" t="s">
        <v>118</v>
      </c>
      <c r="Q89" s="124">
        <v>1</v>
      </c>
      <c r="R89" s="180" t="s">
        <v>486</v>
      </c>
      <c r="S89" s="4" t="s">
        <v>487</v>
      </c>
      <c r="T89" s="43">
        <v>44197</v>
      </c>
      <c r="U89" s="43">
        <v>44316</v>
      </c>
      <c r="V89" s="2"/>
      <c r="W89" s="106"/>
    </row>
    <row r="90" spans="1:23" ht="11.4" customHeight="1" x14ac:dyDescent="0.2">
      <c r="A90" s="434"/>
      <c r="B90" s="387"/>
      <c r="C90" s="395"/>
      <c r="D90" s="202" t="s">
        <v>321</v>
      </c>
      <c r="E90" s="406"/>
      <c r="F90" s="395"/>
      <c r="G90" s="446"/>
      <c r="H90" s="164"/>
      <c r="I90" s="2"/>
      <c r="J90" s="2"/>
      <c r="K90" s="6"/>
      <c r="L90" s="211"/>
      <c r="M90" s="2"/>
      <c r="N90" s="2"/>
      <c r="O90" s="2"/>
      <c r="P90" s="101"/>
      <c r="Q90" s="2"/>
      <c r="R90" s="7"/>
      <c r="S90" s="4"/>
      <c r="T90" s="2"/>
      <c r="U90" s="2"/>
      <c r="V90" s="2"/>
      <c r="W90" s="106"/>
    </row>
    <row r="91" spans="1:23" ht="57" customHeight="1" x14ac:dyDescent="0.2">
      <c r="A91" s="434"/>
      <c r="B91" s="387"/>
      <c r="C91" s="395"/>
      <c r="D91" s="202" t="s">
        <v>488</v>
      </c>
      <c r="E91" s="406"/>
      <c r="F91" s="395" t="s">
        <v>489</v>
      </c>
      <c r="G91" s="446"/>
      <c r="H91" s="164"/>
      <c r="I91" s="2"/>
      <c r="J91" s="2"/>
      <c r="K91" s="6"/>
      <c r="L91" s="211"/>
      <c r="M91" s="2"/>
      <c r="N91" s="2"/>
      <c r="O91" s="2"/>
      <c r="P91" s="101"/>
      <c r="Q91" s="2"/>
      <c r="R91" s="7"/>
      <c r="S91" s="4"/>
      <c r="T91" s="2"/>
      <c r="U91" s="2"/>
      <c r="V91" s="2"/>
      <c r="W91" s="106"/>
    </row>
    <row r="92" spans="1:23" ht="10.199999999999999" customHeight="1" thickBot="1" x14ac:dyDescent="0.25">
      <c r="A92" s="435"/>
      <c r="B92" s="388"/>
      <c r="C92" s="409"/>
      <c r="D92" s="203" t="s">
        <v>490</v>
      </c>
      <c r="E92" s="407"/>
      <c r="F92" s="409"/>
      <c r="G92" s="447"/>
      <c r="H92" s="208"/>
      <c r="I92" s="80"/>
      <c r="J92" s="80"/>
      <c r="K92" s="97"/>
      <c r="L92" s="220"/>
      <c r="M92" s="80"/>
      <c r="N92" s="80"/>
      <c r="O92" s="80"/>
      <c r="P92" s="102"/>
      <c r="Q92" s="80"/>
      <c r="R92" s="76"/>
      <c r="S92" s="81"/>
      <c r="T92" s="80"/>
      <c r="U92" s="80"/>
      <c r="V92" s="80"/>
      <c r="W92" s="107"/>
    </row>
    <row r="94" spans="1:23" ht="24" customHeight="1" x14ac:dyDescent="0.3">
      <c r="H94"/>
    </row>
    <row r="95" spans="1:23" ht="24" customHeight="1" x14ac:dyDescent="0.3">
      <c r="K95"/>
    </row>
    <row r="96" spans="1:23" ht="24" customHeight="1" x14ac:dyDescent="0.3">
      <c r="K96"/>
    </row>
    <row r="97" spans="11:11" ht="24" customHeight="1" x14ac:dyDescent="0.3">
      <c r="K97"/>
    </row>
    <row r="98" spans="11:11" ht="24" customHeight="1" x14ac:dyDescent="0.3">
      <c r="K98"/>
    </row>
    <row r="99" spans="11:11" ht="24" customHeight="1" x14ac:dyDescent="0.3">
      <c r="K99"/>
    </row>
    <row r="100" spans="11:11" ht="24" customHeight="1" x14ac:dyDescent="0.3">
      <c r="K100"/>
    </row>
    <row r="101" spans="11:11" ht="24" customHeight="1" x14ac:dyDescent="0.3">
      <c r="K101"/>
    </row>
    <row r="102" spans="11:11" ht="24" customHeight="1" x14ac:dyDescent="0.3">
      <c r="K102"/>
    </row>
    <row r="103" spans="11:11" ht="24" customHeight="1" x14ac:dyDescent="0.3">
      <c r="K103"/>
    </row>
    <row r="104" spans="11:11" ht="24" customHeight="1" x14ac:dyDescent="0.3">
      <c r="K104"/>
    </row>
    <row r="105" spans="11:11" ht="24" customHeight="1" x14ac:dyDescent="0.3">
      <c r="K105"/>
    </row>
    <row r="106" spans="11:11" ht="24" customHeight="1" x14ac:dyDescent="0.3">
      <c r="K106"/>
    </row>
    <row r="107" spans="11:11" ht="24" customHeight="1" x14ac:dyDescent="0.3">
      <c r="K107"/>
    </row>
    <row r="108" spans="11:11" ht="24" customHeight="1" x14ac:dyDescent="0.3">
      <c r="K108"/>
    </row>
    <row r="109" spans="11:11" ht="24" customHeight="1" x14ac:dyDescent="0.3">
      <c r="K109"/>
    </row>
    <row r="110" spans="11:11" ht="24" customHeight="1" x14ac:dyDescent="0.3">
      <c r="K110"/>
    </row>
    <row r="111" spans="11:11" ht="24" customHeight="1" x14ac:dyDescent="0.3">
      <c r="K111"/>
    </row>
    <row r="112" spans="11:11" ht="24" customHeight="1" x14ac:dyDescent="0.3">
      <c r="K112"/>
    </row>
    <row r="113" spans="11:11" ht="24" customHeight="1" x14ac:dyDescent="0.3">
      <c r="K113"/>
    </row>
    <row r="114" spans="11:11" ht="24" customHeight="1" x14ac:dyDescent="0.3">
      <c r="K114"/>
    </row>
    <row r="115" spans="11:11" ht="24" customHeight="1" x14ac:dyDescent="0.3">
      <c r="K115"/>
    </row>
    <row r="116" spans="11:11" ht="24" customHeight="1" x14ac:dyDescent="0.3">
      <c r="K116"/>
    </row>
    <row r="117" spans="11:11" ht="24" customHeight="1" x14ac:dyDescent="0.3">
      <c r="K117"/>
    </row>
    <row r="118" spans="11:11" ht="24" customHeight="1" x14ac:dyDescent="0.3">
      <c r="K118"/>
    </row>
    <row r="119" spans="11:11" ht="24" customHeight="1" x14ac:dyDescent="0.3">
      <c r="K119"/>
    </row>
    <row r="120" spans="11:11" ht="24" customHeight="1" x14ac:dyDescent="0.3">
      <c r="K120"/>
    </row>
  </sheetData>
  <autoFilter ref="A1:X92">
    <filterColumn colId="0" showButton="0"/>
    <filterColumn colId="1" showButton="0"/>
    <filterColumn colId="2" showButton="0"/>
    <filterColumn colId="3" showButton="0"/>
    <filterColumn colId="4" showButton="0"/>
  </autoFilter>
  <mergeCells count="80">
    <mergeCell ref="J70:J73"/>
    <mergeCell ref="K72:K73"/>
    <mergeCell ref="K65:K66"/>
    <mergeCell ref="G45:G48"/>
    <mergeCell ref="H50:H51"/>
    <mergeCell ref="E86:E92"/>
    <mergeCell ref="F89:F90"/>
    <mergeCell ref="F87:F88"/>
    <mergeCell ref="F91:F92"/>
    <mergeCell ref="H30:H31"/>
    <mergeCell ref="H65:H66"/>
    <mergeCell ref="G86:G92"/>
    <mergeCell ref="E45:E48"/>
    <mergeCell ref="H70:H73"/>
    <mergeCell ref="G62:G85"/>
    <mergeCell ref="C49:C61"/>
    <mergeCell ref="B49:B61"/>
    <mergeCell ref="G49:G61"/>
    <mergeCell ref="D69:D70"/>
    <mergeCell ref="D73:D85"/>
    <mergeCell ref="E62:E85"/>
    <mergeCell ref="C62:C85"/>
    <mergeCell ref="B62:B85"/>
    <mergeCell ref="A62:A85"/>
    <mergeCell ref="D62:D63"/>
    <mergeCell ref="D64:D65"/>
    <mergeCell ref="D67:D68"/>
    <mergeCell ref="A86:A92"/>
    <mergeCell ref="B86:B92"/>
    <mergeCell ref="C86:C92"/>
    <mergeCell ref="F20:F21"/>
    <mergeCell ref="F28:F30"/>
    <mergeCell ref="C45:C48"/>
    <mergeCell ref="F24:F25"/>
    <mergeCell ref="W3:W4"/>
    <mergeCell ref="Q3:Q4"/>
    <mergeCell ref="V3:V4"/>
    <mergeCell ref="T3:U3"/>
    <mergeCell ref="S3:S4"/>
    <mergeCell ref="R3:R4"/>
    <mergeCell ref="G5:G13"/>
    <mergeCell ref="G15:G19"/>
    <mergeCell ref="C20:C36"/>
    <mergeCell ref="K6:K8"/>
    <mergeCell ref="H6:H8"/>
    <mergeCell ref="J30:J31"/>
    <mergeCell ref="A3:A4"/>
    <mergeCell ref="B3:B4"/>
    <mergeCell ref="H3:H4"/>
    <mergeCell ref="K3:K4"/>
    <mergeCell ref="P3:P4"/>
    <mergeCell ref="I3:I4"/>
    <mergeCell ref="J3:J4"/>
    <mergeCell ref="E3:E4"/>
    <mergeCell ref="C3:C4"/>
    <mergeCell ref="D3:D4"/>
    <mergeCell ref="F3:F4"/>
    <mergeCell ref="L3:N3"/>
    <mergeCell ref="G3:G4"/>
    <mergeCell ref="E15:E19"/>
    <mergeCell ref="B5:B13"/>
    <mergeCell ref="A5:A13"/>
    <mergeCell ref="E5:E13"/>
    <mergeCell ref="C5:C13"/>
    <mergeCell ref="A1:F1"/>
    <mergeCell ref="A2:F2"/>
    <mergeCell ref="B45:B48"/>
    <mergeCell ref="A20:A44"/>
    <mergeCell ref="A49:A61"/>
    <mergeCell ref="E49:E61"/>
    <mergeCell ref="F58:F61"/>
    <mergeCell ref="F56:F57"/>
    <mergeCell ref="F54:F55"/>
    <mergeCell ref="F52:F53"/>
    <mergeCell ref="F50:F51"/>
    <mergeCell ref="A45:A48"/>
    <mergeCell ref="B20:B44"/>
    <mergeCell ref="A15:A19"/>
    <mergeCell ref="C15:C19"/>
    <mergeCell ref="B15:B1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R3:R4"/>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zoomScaleNormal="100" workbookViewId="0">
      <selection activeCell="L11" sqref="L11"/>
    </sheetView>
  </sheetViews>
  <sheetFormatPr baseColWidth="10" defaultColWidth="11.44140625" defaultRowHeight="24" customHeight="1" outlineLevelCol="1" x14ac:dyDescent="0.3"/>
  <cols>
    <col min="1" max="1" width="5" style="1" customWidth="1"/>
    <col min="2" max="2" width="15.6640625" style="1" customWidth="1"/>
    <col min="3" max="3" width="16.6640625" style="1" hidden="1" customWidth="1" outlineLevel="1"/>
    <col min="4" max="4" width="25" style="18" hidden="1" customWidth="1" outlineLevel="1"/>
    <col min="5" max="5" width="19.6640625" style="18" hidden="1" customWidth="1" outlineLevel="1"/>
    <col min="6" max="6" width="29.33203125" style="17" hidden="1" customWidth="1" outlineLevel="1"/>
    <col min="7" max="7" width="110.5546875" style="1" hidden="1" customWidth="1" outlineLevel="1"/>
    <col min="8" max="8" width="16.44140625" style="1" customWidth="1" collapsed="1"/>
    <col min="9" max="9" width="9.88671875" style="1" customWidth="1"/>
    <col min="10" max="10" width="27.109375" style="1" customWidth="1"/>
    <col min="11" max="11" width="12.6640625" style="1" customWidth="1"/>
    <col min="12" max="12" width="17.88671875" style="226" customWidth="1"/>
    <col min="13" max="13" width="16.6640625" style="1" customWidth="1"/>
    <col min="14" max="14" width="25.109375" style="183" customWidth="1"/>
    <col min="15" max="15" width="20.6640625" style="226" customWidth="1"/>
    <col min="16" max="16" width="30.44140625" style="227" customWidth="1"/>
    <col min="17" max="17" width="17.109375" customWidth="1"/>
    <col min="18" max="18" width="16" customWidth="1"/>
    <col min="19" max="19" width="11.5546875" customWidth="1"/>
    <col min="20" max="20" width="26" customWidth="1"/>
    <col min="21" max="21" width="16.33203125" customWidth="1"/>
    <col min="22" max="22" width="9" customWidth="1"/>
    <col min="23" max="23" width="10.6640625" customWidth="1"/>
    <col min="24" max="25" width="17.44140625" customWidth="1"/>
    <col min="26" max="26" width="63.109375" style="1" customWidth="1"/>
    <col min="27" max="16384" width="11.44140625" style="1"/>
  </cols>
  <sheetData>
    <row r="1" spans="1:26" s="87" customFormat="1" ht="22.5" customHeight="1" thickBot="1" x14ac:dyDescent="0.35">
      <c r="A1" s="384" t="s">
        <v>0</v>
      </c>
      <c r="B1" s="384"/>
      <c r="C1" s="384"/>
      <c r="D1" s="384"/>
      <c r="E1" s="384"/>
      <c r="F1" s="384"/>
      <c r="H1" s="168"/>
      <c r="J1" s="183"/>
      <c r="K1" s="183"/>
      <c r="L1" s="226"/>
      <c r="M1" s="183"/>
      <c r="N1" s="280"/>
      <c r="O1" s="226"/>
      <c r="P1" s="227"/>
      <c r="Q1"/>
      <c r="R1"/>
      <c r="S1"/>
      <c r="T1"/>
      <c r="U1"/>
      <c r="V1"/>
      <c r="W1"/>
      <c r="X1"/>
      <c r="Y1"/>
    </row>
    <row r="2" spans="1:26" s="87" customFormat="1" ht="12" customHeight="1" x14ac:dyDescent="0.3">
      <c r="A2" s="385" t="s">
        <v>82</v>
      </c>
      <c r="B2" s="385"/>
      <c r="C2" s="385"/>
      <c r="D2" s="385"/>
      <c r="E2" s="385"/>
      <c r="F2" s="385"/>
      <c r="J2" s="183"/>
      <c r="K2" s="183"/>
      <c r="L2" s="226"/>
      <c r="M2" s="183"/>
      <c r="N2" s="183"/>
      <c r="O2" s="226"/>
      <c r="P2" s="227"/>
      <c r="Q2"/>
      <c r="R2"/>
      <c r="S2"/>
      <c r="T2"/>
      <c r="U2"/>
      <c r="V2"/>
      <c r="W2"/>
      <c r="X2"/>
      <c r="Y2"/>
    </row>
    <row r="3" spans="1:26" s="15" customFormat="1" ht="24" customHeight="1" x14ac:dyDescent="0.3">
      <c r="A3" s="458" t="s">
        <v>13</v>
      </c>
      <c r="B3" s="458" t="s">
        <v>83</v>
      </c>
      <c r="C3" s="458" t="s">
        <v>84</v>
      </c>
      <c r="D3" s="458" t="s">
        <v>85</v>
      </c>
      <c r="E3" s="458" t="s">
        <v>86</v>
      </c>
      <c r="F3" s="458" t="s">
        <v>87</v>
      </c>
      <c r="G3" s="458" t="s">
        <v>88</v>
      </c>
      <c r="H3" s="414" t="s">
        <v>89</v>
      </c>
      <c r="I3" s="181"/>
      <c r="J3" s="414" t="s">
        <v>96</v>
      </c>
      <c r="K3" s="455" t="s">
        <v>491</v>
      </c>
      <c r="L3" s="456"/>
      <c r="M3" s="456"/>
      <c r="N3" s="456"/>
      <c r="O3" s="456"/>
      <c r="P3" s="457"/>
      <c r="Q3"/>
      <c r="R3"/>
      <c r="S3"/>
      <c r="T3"/>
      <c r="U3"/>
      <c r="V3"/>
      <c r="W3"/>
      <c r="X3"/>
      <c r="Y3"/>
    </row>
    <row r="4" spans="1:26" s="5" customFormat="1" ht="36" customHeight="1" x14ac:dyDescent="0.3">
      <c r="A4" s="459"/>
      <c r="B4" s="458"/>
      <c r="C4" s="458"/>
      <c r="D4" s="458"/>
      <c r="E4" s="459"/>
      <c r="F4" s="458"/>
      <c r="G4" s="458"/>
      <c r="H4" s="414"/>
      <c r="I4" s="222" t="s">
        <v>101</v>
      </c>
      <c r="J4" s="414"/>
      <c r="K4" s="179" t="s">
        <v>95</v>
      </c>
      <c r="L4" s="179" t="s">
        <v>492</v>
      </c>
      <c r="M4" s="179" t="s">
        <v>493</v>
      </c>
      <c r="N4" s="179" t="s">
        <v>494</v>
      </c>
      <c r="O4" s="179" t="s">
        <v>495</v>
      </c>
      <c r="P4" s="228" t="s">
        <v>496</v>
      </c>
      <c r="Q4"/>
      <c r="R4"/>
      <c r="S4"/>
      <c r="T4"/>
      <c r="U4"/>
      <c r="V4"/>
      <c r="W4"/>
      <c r="X4"/>
      <c r="Y4"/>
      <c r="Z4" s="58"/>
    </row>
    <row r="5" spans="1:26" s="5" customFormat="1" ht="48" customHeight="1" x14ac:dyDescent="0.3">
      <c r="A5" s="412">
        <v>1</v>
      </c>
      <c r="B5" s="410" t="s">
        <v>107</v>
      </c>
      <c r="C5" s="410" t="s">
        <v>108</v>
      </c>
      <c r="D5" s="74" t="s">
        <v>109</v>
      </c>
      <c r="E5" s="413" t="s">
        <v>110</v>
      </c>
      <c r="F5" s="60" t="s">
        <v>111</v>
      </c>
      <c r="G5" s="421" t="s">
        <v>112</v>
      </c>
      <c r="H5" s="4" t="s">
        <v>113</v>
      </c>
      <c r="I5" s="211" t="s">
        <v>116</v>
      </c>
      <c r="J5" s="7" t="s">
        <v>119</v>
      </c>
      <c r="K5" s="115">
        <v>1</v>
      </c>
      <c r="L5" s="281">
        <f>21025905/24125921</f>
        <v>0.871506832837594</v>
      </c>
      <c r="M5" s="7" t="s">
        <v>120</v>
      </c>
      <c r="N5" s="282" t="s">
        <v>604</v>
      </c>
      <c r="O5" s="283">
        <v>44286</v>
      </c>
      <c r="P5" s="284" t="s">
        <v>665</v>
      </c>
      <c r="Q5"/>
      <c r="R5"/>
      <c r="S5"/>
      <c r="T5"/>
      <c r="U5"/>
      <c r="V5"/>
      <c r="W5"/>
      <c r="X5"/>
      <c r="Y5"/>
      <c r="Z5" s="56" t="s">
        <v>121</v>
      </c>
    </row>
    <row r="6" spans="1:26" s="5" customFormat="1" ht="48" customHeight="1" x14ac:dyDescent="0.3">
      <c r="A6" s="411"/>
      <c r="B6" s="411"/>
      <c r="C6" s="411"/>
      <c r="D6" s="59" t="s">
        <v>122</v>
      </c>
      <c r="E6" s="413"/>
      <c r="F6" s="202" t="s">
        <v>123</v>
      </c>
      <c r="G6" s="421"/>
      <c r="H6" s="428" t="s">
        <v>497</v>
      </c>
      <c r="I6" s="211" t="s">
        <v>116</v>
      </c>
      <c r="J6" s="7" t="s">
        <v>127</v>
      </c>
      <c r="K6" s="115">
        <v>1</v>
      </c>
      <c r="L6" s="281">
        <f>0/506</f>
        <v>0</v>
      </c>
      <c r="M6" s="7" t="s">
        <v>128</v>
      </c>
      <c r="N6" s="282" t="s">
        <v>498</v>
      </c>
      <c r="O6" s="283">
        <v>44286</v>
      </c>
      <c r="P6" s="284" t="s">
        <v>605</v>
      </c>
      <c r="Q6"/>
      <c r="R6"/>
      <c r="S6"/>
      <c r="T6"/>
      <c r="U6"/>
      <c r="V6"/>
      <c r="W6"/>
      <c r="X6"/>
      <c r="Y6"/>
      <c r="Z6" s="56"/>
    </row>
    <row r="7" spans="1:26" s="5" customFormat="1" ht="48" customHeight="1" x14ac:dyDescent="0.3">
      <c r="A7" s="411"/>
      <c r="B7" s="411"/>
      <c r="C7" s="411"/>
      <c r="D7" s="59" t="s">
        <v>129</v>
      </c>
      <c r="E7" s="413"/>
      <c r="F7" s="202" t="s">
        <v>130</v>
      </c>
      <c r="G7" s="421"/>
      <c r="H7" s="429"/>
      <c r="I7" s="211" t="s">
        <v>116</v>
      </c>
      <c r="J7" s="7" t="s">
        <v>131</v>
      </c>
      <c r="K7" s="115">
        <v>1</v>
      </c>
      <c r="L7" s="281">
        <f>0/151</f>
        <v>0</v>
      </c>
      <c r="M7" s="7" t="s">
        <v>132</v>
      </c>
      <c r="N7" s="285"/>
      <c r="O7" s="283">
        <v>44286</v>
      </c>
      <c r="P7" s="284" t="s">
        <v>606</v>
      </c>
      <c r="Q7"/>
      <c r="R7"/>
      <c r="S7"/>
      <c r="T7"/>
      <c r="U7"/>
      <c r="V7"/>
      <c r="W7"/>
      <c r="X7"/>
      <c r="Y7"/>
    </row>
    <row r="8" spans="1:26" s="16" customFormat="1" ht="48" customHeight="1" x14ac:dyDescent="0.3">
      <c r="A8" s="411"/>
      <c r="B8" s="411"/>
      <c r="C8" s="411"/>
      <c r="D8" s="59" t="s">
        <v>133</v>
      </c>
      <c r="E8" s="413"/>
      <c r="F8" s="202" t="s">
        <v>134</v>
      </c>
      <c r="G8" s="421"/>
      <c r="H8" s="429"/>
      <c r="I8" s="211" t="s">
        <v>116</v>
      </c>
      <c r="J8" s="7" t="s">
        <v>619</v>
      </c>
      <c r="K8" s="115">
        <v>1</v>
      </c>
      <c r="L8" s="281">
        <f>36/28</f>
        <v>1.2857142857142858</v>
      </c>
      <c r="M8" s="7" t="s">
        <v>136</v>
      </c>
      <c r="N8" s="282" t="s">
        <v>607</v>
      </c>
      <c r="O8" s="283">
        <v>44286</v>
      </c>
      <c r="P8" s="284" t="s">
        <v>608</v>
      </c>
      <c r="Q8"/>
      <c r="R8"/>
      <c r="S8"/>
      <c r="T8"/>
      <c r="U8"/>
      <c r="V8"/>
      <c r="W8"/>
      <c r="X8"/>
      <c r="Y8"/>
    </row>
    <row r="9" spans="1:26" s="16" customFormat="1" ht="48" customHeight="1" x14ac:dyDescent="0.3">
      <c r="A9" s="411"/>
      <c r="B9" s="411"/>
      <c r="C9" s="411"/>
      <c r="D9" s="57"/>
      <c r="E9" s="413"/>
      <c r="F9" s="213"/>
      <c r="G9" s="421"/>
      <c r="H9" s="141" t="s">
        <v>137</v>
      </c>
      <c r="I9" s="211" t="s">
        <v>116</v>
      </c>
      <c r="J9" s="7" t="s">
        <v>139</v>
      </c>
      <c r="K9" s="115">
        <v>1</v>
      </c>
      <c r="L9" s="281">
        <f>1455/1455</f>
        <v>1</v>
      </c>
      <c r="M9" s="7" t="s">
        <v>140</v>
      </c>
      <c r="N9" s="282" t="s">
        <v>607</v>
      </c>
      <c r="O9" s="283">
        <v>44286</v>
      </c>
      <c r="P9" s="284" t="s">
        <v>609</v>
      </c>
      <c r="Q9"/>
      <c r="R9"/>
      <c r="S9"/>
      <c r="T9"/>
      <c r="U9"/>
      <c r="V9"/>
      <c r="W9"/>
      <c r="X9"/>
      <c r="Y9"/>
    </row>
    <row r="10" spans="1:26" s="16" customFormat="1" ht="48" customHeight="1" x14ac:dyDescent="0.3">
      <c r="A10" s="411"/>
      <c r="B10" s="411"/>
      <c r="C10" s="411"/>
      <c r="D10" s="57"/>
      <c r="E10" s="413"/>
      <c r="F10" s="213"/>
      <c r="G10" s="421"/>
      <c r="H10" s="141"/>
      <c r="I10" s="211" t="s">
        <v>116</v>
      </c>
      <c r="J10" s="7" t="s">
        <v>610</v>
      </c>
      <c r="K10" s="115">
        <v>1</v>
      </c>
      <c r="L10" s="281">
        <f>21573/21573</f>
        <v>1</v>
      </c>
      <c r="M10" s="7" t="s">
        <v>611</v>
      </c>
      <c r="N10" s="285" t="s">
        <v>499</v>
      </c>
      <c r="O10" s="283">
        <v>44286</v>
      </c>
      <c r="P10" s="284" t="s">
        <v>612</v>
      </c>
      <c r="Q10"/>
      <c r="R10"/>
      <c r="S10"/>
      <c r="T10"/>
      <c r="U10"/>
      <c r="V10"/>
      <c r="W10"/>
      <c r="X10"/>
      <c r="Y10"/>
    </row>
    <row r="11" spans="1:26" s="16" customFormat="1" ht="48" customHeight="1" thickBot="1" x14ac:dyDescent="0.35">
      <c r="A11" s="411"/>
      <c r="B11" s="411"/>
      <c r="C11" s="411"/>
      <c r="D11" s="75" t="s">
        <v>144</v>
      </c>
      <c r="E11" s="413"/>
      <c r="F11" s="203" t="s">
        <v>145</v>
      </c>
      <c r="G11" s="421"/>
      <c r="H11" s="141"/>
      <c r="I11" s="211" t="s">
        <v>116</v>
      </c>
      <c r="J11" s="7" t="s">
        <v>666</v>
      </c>
      <c r="K11" s="115">
        <v>1</v>
      </c>
      <c r="L11" s="251">
        <f>130/130</f>
        <v>1</v>
      </c>
      <c r="M11" s="7" t="s">
        <v>148</v>
      </c>
      <c r="N11" s="282" t="s">
        <v>613</v>
      </c>
      <c r="O11" s="283">
        <v>44286</v>
      </c>
      <c r="P11" s="284" t="s">
        <v>614</v>
      </c>
      <c r="Q11"/>
      <c r="R11"/>
      <c r="S11"/>
      <c r="T11"/>
      <c r="U11"/>
      <c r="V11"/>
      <c r="W11"/>
      <c r="X11"/>
      <c r="Y11"/>
    </row>
    <row r="12" spans="1:26" s="16" customFormat="1" ht="48" customHeight="1" x14ac:dyDescent="0.3">
      <c r="A12" s="411"/>
      <c r="B12" s="411"/>
      <c r="C12" s="411"/>
      <c r="D12" s="57"/>
      <c r="E12" s="413"/>
      <c r="F12" s="213"/>
      <c r="G12" s="421"/>
      <c r="H12" s="141"/>
      <c r="I12" s="211" t="s">
        <v>116</v>
      </c>
      <c r="J12" s="7" t="s">
        <v>150</v>
      </c>
      <c r="K12" s="115">
        <v>1</v>
      </c>
      <c r="L12" s="281">
        <f>8/8</f>
        <v>1</v>
      </c>
      <c r="M12" s="7" t="s">
        <v>151</v>
      </c>
      <c r="N12" s="282" t="s">
        <v>615</v>
      </c>
      <c r="O12" s="283">
        <v>44286</v>
      </c>
      <c r="P12" s="284" t="s">
        <v>616</v>
      </c>
      <c r="Q12"/>
      <c r="R12"/>
      <c r="S12"/>
      <c r="T12"/>
      <c r="U12"/>
      <c r="V12"/>
      <c r="W12"/>
      <c r="X12"/>
      <c r="Y12"/>
    </row>
    <row r="13" spans="1:26" s="16" customFormat="1" ht="48" customHeight="1" x14ac:dyDescent="0.3">
      <c r="A13" s="411"/>
      <c r="B13" s="411"/>
      <c r="C13" s="411"/>
      <c r="D13" s="57"/>
      <c r="E13" s="413"/>
      <c r="F13" s="213"/>
      <c r="G13" s="421"/>
      <c r="H13" s="223" t="s">
        <v>137</v>
      </c>
      <c r="I13" s="215" t="s">
        <v>153</v>
      </c>
      <c r="J13" s="286" t="s">
        <v>156</v>
      </c>
      <c r="K13" s="115">
        <v>0.8</v>
      </c>
      <c r="L13" s="287"/>
      <c r="M13" s="231" t="s">
        <v>157</v>
      </c>
      <c r="N13" s="288" t="s">
        <v>500</v>
      </c>
      <c r="O13" s="283">
        <v>44286</v>
      </c>
      <c r="P13" s="284" t="s">
        <v>501</v>
      </c>
      <c r="Q13"/>
      <c r="R13"/>
      <c r="S13"/>
      <c r="T13"/>
      <c r="U13"/>
      <c r="V13"/>
      <c r="W13"/>
      <c r="X13"/>
      <c r="Y13"/>
    </row>
    <row r="14" spans="1:26" s="16" customFormat="1" ht="48" customHeight="1" thickBot="1" x14ac:dyDescent="0.35">
      <c r="A14" s="83"/>
      <c r="B14" s="83"/>
      <c r="C14" s="83"/>
      <c r="D14" s="96"/>
      <c r="E14" s="84"/>
      <c r="F14" s="96"/>
      <c r="G14" s="84"/>
      <c r="H14" s="147"/>
      <c r="I14" s="220"/>
      <c r="J14" s="76"/>
      <c r="K14" s="76"/>
      <c r="L14" s="289"/>
      <c r="M14" s="76"/>
      <c r="N14" s="290"/>
      <c r="O14" s="291"/>
      <c r="P14" s="292"/>
      <c r="Q14"/>
      <c r="R14"/>
      <c r="S14"/>
      <c r="T14"/>
      <c r="U14"/>
      <c r="V14"/>
      <c r="W14"/>
      <c r="X14"/>
      <c r="Y14"/>
    </row>
    <row r="15" spans="1:26" ht="48" customHeight="1" x14ac:dyDescent="0.3">
      <c r="A15" s="402">
        <v>2</v>
      </c>
      <c r="B15" s="386" t="s">
        <v>158</v>
      </c>
      <c r="C15" s="405" t="s">
        <v>159</v>
      </c>
      <c r="D15" s="209" t="s">
        <v>160</v>
      </c>
      <c r="E15" s="408" t="s">
        <v>161</v>
      </c>
      <c r="F15" s="198" t="s">
        <v>162</v>
      </c>
      <c r="G15" s="422" t="s">
        <v>163</v>
      </c>
      <c r="H15" s="176" t="s">
        <v>164</v>
      </c>
      <c r="I15" s="219" t="s">
        <v>502</v>
      </c>
      <c r="J15" s="78" t="s">
        <v>667</v>
      </c>
      <c r="K15" s="293">
        <v>1</v>
      </c>
      <c r="L15" s="115">
        <f>5/5</f>
        <v>1</v>
      </c>
      <c r="M15" s="61" t="s">
        <v>168</v>
      </c>
      <c r="N15" s="270" t="s">
        <v>623</v>
      </c>
      <c r="O15" s="294">
        <v>44286</v>
      </c>
      <c r="P15" s="295" t="s">
        <v>668</v>
      </c>
    </row>
    <row r="16" spans="1:26" ht="48" customHeight="1" x14ac:dyDescent="0.3">
      <c r="A16" s="403"/>
      <c r="B16" s="387"/>
      <c r="C16" s="406"/>
      <c r="D16" s="202" t="s">
        <v>169</v>
      </c>
      <c r="E16" s="395"/>
      <c r="F16" s="14" t="s">
        <v>170</v>
      </c>
      <c r="G16" s="423"/>
      <c r="H16" s="116" t="s">
        <v>171</v>
      </c>
      <c r="I16" s="210" t="s">
        <v>502</v>
      </c>
      <c r="J16" s="180" t="s">
        <v>26</v>
      </c>
      <c r="K16" s="180" t="s">
        <v>173</v>
      </c>
      <c r="L16" s="287"/>
      <c r="M16" s="180" t="s">
        <v>174</v>
      </c>
      <c r="N16" s="270" t="s">
        <v>624</v>
      </c>
      <c r="O16" s="283">
        <v>44286</v>
      </c>
      <c r="P16" s="284" t="s">
        <v>669</v>
      </c>
    </row>
    <row r="17" spans="1:25" ht="48" customHeight="1" x14ac:dyDescent="0.2">
      <c r="A17" s="403"/>
      <c r="B17" s="387"/>
      <c r="C17" s="406"/>
      <c r="D17" s="202" t="s">
        <v>175</v>
      </c>
      <c r="E17" s="395"/>
      <c r="F17" s="199" t="s">
        <v>176</v>
      </c>
      <c r="G17" s="423"/>
      <c r="H17" s="116" t="s">
        <v>177</v>
      </c>
      <c r="I17" s="210" t="s">
        <v>502</v>
      </c>
      <c r="J17" s="180" t="s">
        <v>180</v>
      </c>
      <c r="K17" s="115">
        <v>1</v>
      </c>
      <c r="L17" s="281">
        <f>0/1948991677*100/100</f>
        <v>0</v>
      </c>
      <c r="M17" s="7" t="s">
        <v>181</v>
      </c>
      <c r="N17" s="270" t="s">
        <v>624</v>
      </c>
      <c r="O17" s="283">
        <v>44286</v>
      </c>
      <c r="P17" s="296" t="s">
        <v>625</v>
      </c>
      <c r="Q17" s="1"/>
      <c r="R17" s="1"/>
      <c r="S17" s="1"/>
      <c r="T17" s="1"/>
      <c r="U17" s="1"/>
      <c r="V17" s="1"/>
      <c r="W17" s="1"/>
      <c r="X17" s="1"/>
      <c r="Y17" s="1"/>
    </row>
    <row r="18" spans="1:25" ht="48" customHeight="1" x14ac:dyDescent="0.2">
      <c r="A18" s="403"/>
      <c r="B18" s="387"/>
      <c r="C18" s="406"/>
      <c r="D18" s="202" t="s">
        <v>182</v>
      </c>
      <c r="E18" s="395"/>
      <c r="F18" s="199" t="s">
        <v>183</v>
      </c>
      <c r="G18" s="423"/>
      <c r="H18" s="148"/>
      <c r="I18" s="211"/>
      <c r="J18" s="7"/>
      <c r="K18" s="297"/>
      <c r="L18" s="287"/>
      <c r="M18" s="7"/>
      <c r="N18" s="285"/>
      <c r="O18" s="283"/>
      <c r="P18" s="298"/>
      <c r="Q18" s="1"/>
      <c r="R18" s="1"/>
      <c r="S18" s="1"/>
      <c r="T18" s="1"/>
      <c r="U18" s="1"/>
      <c r="V18" s="1"/>
      <c r="W18" s="1"/>
      <c r="X18" s="1"/>
      <c r="Y18" s="1"/>
    </row>
    <row r="19" spans="1:25" ht="48" customHeight="1" thickBot="1" x14ac:dyDescent="0.25">
      <c r="A19" s="404"/>
      <c r="B19" s="388"/>
      <c r="C19" s="407"/>
      <c r="D19" s="200" t="s">
        <v>184</v>
      </c>
      <c r="E19" s="409"/>
      <c r="F19" s="200" t="s">
        <v>185</v>
      </c>
      <c r="G19" s="424"/>
      <c r="H19" s="178"/>
      <c r="I19" s="220"/>
      <c r="J19" s="76"/>
      <c r="K19" s="96"/>
      <c r="L19" s="289"/>
      <c r="M19" s="76"/>
      <c r="N19" s="290"/>
      <c r="O19" s="291"/>
      <c r="P19" s="292"/>
      <c r="Q19" s="1"/>
      <c r="R19" s="1"/>
      <c r="S19" s="1"/>
      <c r="T19" s="1"/>
      <c r="U19" s="1"/>
      <c r="V19" s="1"/>
      <c r="W19" s="1"/>
      <c r="X19" s="1"/>
      <c r="Y19" s="1"/>
    </row>
    <row r="20" spans="1:25" ht="48" customHeight="1" x14ac:dyDescent="0.2">
      <c r="A20" s="389">
        <v>3</v>
      </c>
      <c r="B20" s="399" t="s">
        <v>186</v>
      </c>
      <c r="C20" s="400" t="s">
        <v>670</v>
      </c>
      <c r="D20" s="214" t="s">
        <v>188</v>
      </c>
      <c r="E20" s="144" t="s">
        <v>189</v>
      </c>
      <c r="F20" s="419" t="s">
        <v>190</v>
      </c>
      <c r="G20" s="143" t="s">
        <v>191</v>
      </c>
      <c r="H20" s="212" t="s">
        <v>192</v>
      </c>
      <c r="I20" s="210" t="s">
        <v>194</v>
      </c>
      <c r="J20" s="61" t="s">
        <v>196</v>
      </c>
      <c r="K20" s="133" t="s">
        <v>195</v>
      </c>
      <c r="L20" s="298" t="s">
        <v>503</v>
      </c>
      <c r="M20" s="61" t="s">
        <v>197</v>
      </c>
      <c r="N20" s="299"/>
      <c r="O20" s="294">
        <v>44286</v>
      </c>
      <c r="P20" s="300" t="s">
        <v>503</v>
      </c>
      <c r="Q20" s="1"/>
      <c r="R20" s="1"/>
      <c r="S20" s="1"/>
      <c r="T20" s="1"/>
      <c r="U20" s="1"/>
      <c r="V20" s="1"/>
      <c r="W20" s="1"/>
      <c r="X20" s="1"/>
      <c r="Y20" s="1"/>
    </row>
    <row r="21" spans="1:25" ht="48" customHeight="1" x14ac:dyDescent="0.2">
      <c r="A21" s="389"/>
      <c r="B21" s="400"/>
      <c r="C21" s="400"/>
      <c r="D21" s="202" t="s">
        <v>169</v>
      </c>
      <c r="E21" s="144"/>
      <c r="F21" s="420"/>
      <c r="G21" s="143"/>
      <c r="H21" s="199" t="s">
        <v>671</v>
      </c>
      <c r="I21" s="211" t="s">
        <v>194</v>
      </c>
      <c r="J21" s="7" t="s">
        <v>201</v>
      </c>
      <c r="K21" s="180" t="s">
        <v>200</v>
      </c>
      <c r="L21" s="298" t="s">
        <v>503</v>
      </c>
      <c r="M21" s="7" t="s">
        <v>202</v>
      </c>
      <c r="N21" s="285"/>
      <c r="O21" s="283">
        <v>44286</v>
      </c>
      <c r="P21" s="298" t="s">
        <v>503</v>
      </c>
      <c r="Q21" s="1"/>
      <c r="R21" s="1"/>
      <c r="S21" s="1"/>
      <c r="T21" s="1"/>
      <c r="U21" s="1"/>
      <c r="V21" s="1"/>
      <c r="W21" s="1"/>
      <c r="X21" s="1"/>
      <c r="Y21" s="1"/>
    </row>
    <row r="22" spans="1:25" ht="48" customHeight="1" x14ac:dyDescent="0.2">
      <c r="A22" s="389"/>
      <c r="B22" s="400"/>
      <c r="C22" s="400"/>
      <c r="D22" s="202" t="s">
        <v>160</v>
      </c>
      <c r="E22" s="144"/>
      <c r="F22" s="221" t="s">
        <v>203</v>
      </c>
      <c r="G22" s="143"/>
      <c r="H22" s="199" t="s">
        <v>671</v>
      </c>
      <c r="I22" s="211" t="s">
        <v>194</v>
      </c>
      <c r="J22" s="7" t="s">
        <v>206</v>
      </c>
      <c r="K22" s="180" t="s">
        <v>205</v>
      </c>
      <c r="L22" s="298" t="s">
        <v>503</v>
      </c>
      <c r="M22" s="7" t="s">
        <v>202</v>
      </c>
      <c r="N22" s="285"/>
      <c r="O22" s="283">
        <v>44286</v>
      </c>
      <c r="P22" s="298" t="s">
        <v>503</v>
      </c>
      <c r="Q22" s="1"/>
      <c r="R22" s="1"/>
      <c r="S22" s="1"/>
      <c r="T22" s="1"/>
      <c r="U22" s="1"/>
      <c r="V22" s="1"/>
      <c r="W22" s="1"/>
      <c r="X22" s="1"/>
      <c r="Y22" s="1"/>
    </row>
    <row r="23" spans="1:25" ht="48" customHeight="1" x14ac:dyDescent="0.2">
      <c r="A23" s="389"/>
      <c r="B23" s="400"/>
      <c r="C23" s="400"/>
      <c r="D23" s="202" t="s">
        <v>207</v>
      </c>
      <c r="E23" s="144"/>
      <c r="F23" s="221" t="s">
        <v>208</v>
      </c>
      <c r="G23" s="143"/>
      <c r="H23" s="199" t="s">
        <v>209</v>
      </c>
      <c r="I23" s="211" t="s">
        <v>194</v>
      </c>
      <c r="J23" s="7" t="s">
        <v>212</v>
      </c>
      <c r="K23" s="301">
        <v>1</v>
      </c>
      <c r="L23" s="298" t="s">
        <v>503</v>
      </c>
      <c r="M23" s="7" t="s">
        <v>213</v>
      </c>
      <c r="N23" s="285"/>
      <c r="O23" s="283">
        <v>44286</v>
      </c>
      <c r="P23" s="298" t="s">
        <v>503</v>
      </c>
      <c r="Q23" s="1"/>
      <c r="R23" s="1"/>
      <c r="S23" s="1"/>
      <c r="T23" s="1"/>
      <c r="U23" s="1"/>
      <c r="V23" s="1"/>
      <c r="W23" s="1"/>
      <c r="X23" s="1"/>
      <c r="Y23" s="1"/>
    </row>
    <row r="24" spans="1:25" ht="48" customHeight="1" x14ac:dyDescent="0.2">
      <c r="A24" s="389"/>
      <c r="B24" s="400"/>
      <c r="C24" s="400"/>
      <c r="D24" s="202" t="s">
        <v>214</v>
      </c>
      <c r="E24" s="144"/>
      <c r="F24" s="420" t="s">
        <v>215</v>
      </c>
      <c r="G24" s="143"/>
      <c r="H24" s="197" t="s">
        <v>216</v>
      </c>
      <c r="I24" s="211" t="s">
        <v>218</v>
      </c>
      <c r="J24" s="7" t="s">
        <v>26</v>
      </c>
      <c r="K24" s="7" t="s">
        <v>220</v>
      </c>
      <c r="L24" s="302">
        <v>1</v>
      </c>
      <c r="M24" s="7" t="s">
        <v>220</v>
      </c>
      <c r="N24" s="279" t="s">
        <v>504</v>
      </c>
      <c r="O24" s="283">
        <v>44286</v>
      </c>
      <c r="P24" s="284" t="s">
        <v>505</v>
      </c>
      <c r="Q24" s="1"/>
      <c r="R24" s="1"/>
      <c r="S24" s="1"/>
      <c r="T24" s="1"/>
      <c r="U24" s="1"/>
      <c r="V24" s="1"/>
      <c r="W24" s="1"/>
      <c r="X24" s="1"/>
      <c r="Y24" s="1"/>
    </row>
    <row r="25" spans="1:25" ht="48" customHeight="1" x14ac:dyDescent="0.2">
      <c r="A25" s="389"/>
      <c r="B25" s="400"/>
      <c r="C25" s="400"/>
      <c r="D25" s="202" t="s">
        <v>221</v>
      </c>
      <c r="E25" s="144"/>
      <c r="F25" s="420"/>
      <c r="G25" s="143"/>
      <c r="H25" s="197" t="s">
        <v>222</v>
      </c>
      <c r="I25" s="211" t="s">
        <v>218</v>
      </c>
      <c r="J25" s="7" t="s">
        <v>224</v>
      </c>
      <c r="K25" s="115">
        <v>1</v>
      </c>
      <c r="L25" s="302">
        <v>0</v>
      </c>
      <c r="M25" s="7" t="s">
        <v>225</v>
      </c>
      <c r="N25" s="279" t="s">
        <v>506</v>
      </c>
      <c r="O25" s="283">
        <v>44286</v>
      </c>
      <c r="P25" s="284" t="s">
        <v>507</v>
      </c>
      <c r="Q25" s="1"/>
      <c r="R25" s="1"/>
      <c r="S25" s="1"/>
      <c r="T25" s="1"/>
      <c r="U25" s="1"/>
      <c r="V25" s="1"/>
      <c r="W25" s="1"/>
      <c r="X25" s="1"/>
      <c r="Y25" s="1"/>
    </row>
    <row r="26" spans="1:25" ht="48" customHeight="1" x14ac:dyDescent="0.2">
      <c r="A26" s="389"/>
      <c r="B26" s="400"/>
      <c r="C26" s="400"/>
      <c r="D26" s="202" t="s">
        <v>226</v>
      </c>
      <c r="E26" s="144"/>
      <c r="F26" s="221" t="s">
        <v>227</v>
      </c>
      <c r="G26" s="143"/>
      <c r="H26" s="197" t="s">
        <v>228</v>
      </c>
      <c r="I26" s="211" t="s">
        <v>218</v>
      </c>
      <c r="J26" s="7" t="s">
        <v>230</v>
      </c>
      <c r="K26" s="115">
        <v>0.7</v>
      </c>
      <c r="L26" s="302">
        <v>0</v>
      </c>
      <c r="M26" s="7" t="s">
        <v>231</v>
      </c>
      <c r="N26" s="279" t="s">
        <v>506</v>
      </c>
      <c r="O26" s="283">
        <v>44286</v>
      </c>
      <c r="P26" s="284" t="s">
        <v>507</v>
      </c>
      <c r="Q26" s="1"/>
      <c r="R26" s="1"/>
      <c r="S26" s="1"/>
      <c r="T26" s="1"/>
      <c r="U26" s="1"/>
      <c r="V26" s="1"/>
      <c r="W26" s="1"/>
      <c r="X26" s="1"/>
      <c r="Y26" s="1"/>
    </row>
    <row r="27" spans="1:25" ht="48" customHeight="1" x14ac:dyDescent="0.2">
      <c r="A27" s="389"/>
      <c r="B27" s="400"/>
      <c r="C27" s="400"/>
      <c r="D27" s="213" t="s">
        <v>232</v>
      </c>
      <c r="E27" s="144"/>
      <c r="F27" s="134" t="s">
        <v>233</v>
      </c>
      <c r="G27" s="143"/>
      <c r="H27" s="197" t="s">
        <v>234</v>
      </c>
      <c r="I27" s="211" t="s">
        <v>218</v>
      </c>
      <c r="J27" s="7" t="s">
        <v>672</v>
      </c>
      <c r="K27" s="115">
        <v>1</v>
      </c>
      <c r="L27" s="302">
        <v>1</v>
      </c>
      <c r="M27" s="7" t="s">
        <v>238</v>
      </c>
      <c r="N27" s="279" t="s">
        <v>508</v>
      </c>
      <c r="O27" s="283">
        <v>44286</v>
      </c>
      <c r="P27" s="284" t="s">
        <v>509</v>
      </c>
      <c r="Q27" s="1"/>
      <c r="R27" s="1"/>
      <c r="S27" s="1"/>
      <c r="T27" s="1"/>
      <c r="U27" s="1"/>
      <c r="V27" s="1"/>
      <c r="W27" s="1"/>
      <c r="X27" s="1"/>
      <c r="Y27" s="1"/>
    </row>
    <row r="28" spans="1:25" ht="48" customHeight="1" x14ac:dyDescent="0.2">
      <c r="A28" s="389"/>
      <c r="B28" s="400"/>
      <c r="C28" s="400"/>
      <c r="D28" s="202"/>
      <c r="E28" s="144"/>
      <c r="F28" s="420"/>
      <c r="G28" s="143"/>
      <c r="H28" s="90" t="s">
        <v>239</v>
      </c>
      <c r="I28" s="211" t="s">
        <v>218</v>
      </c>
      <c r="J28" s="7" t="s">
        <v>645</v>
      </c>
      <c r="K28" s="115">
        <v>0.8</v>
      </c>
      <c r="L28" s="302">
        <v>0.62</v>
      </c>
      <c r="M28" s="7" t="s">
        <v>242</v>
      </c>
      <c r="N28" s="279" t="s">
        <v>510</v>
      </c>
      <c r="O28" s="283">
        <v>44286</v>
      </c>
      <c r="P28" s="284" t="s">
        <v>511</v>
      </c>
      <c r="Q28" s="1"/>
      <c r="R28" s="1"/>
      <c r="S28" s="1"/>
      <c r="T28" s="1"/>
      <c r="U28" s="1"/>
      <c r="V28" s="1"/>
      <c r="W28" s="1"/>
      <c r="X28" s="1"/>
      <c r="Y28" s="1"/>
    </row>
    <row r="29" spans="1:25" ht="48" customHeight="1" x14ac:dyDescent="0.2">
      <c r="A29" s="389"/>
      <c r="B29" s="400"/>
      <c r="C29" s="400"/>
      <c r="D29" s="202"/>
      <c r="E29" s="144"/>
      <c r="F29" s="420"/>
      <c r="G29" s="143"/>
      <c r="H29" s="90" t="s">
        <v>243</v>
      </c>
      <c r="I29" s="211" t="s">
        <v>218</v>
      </c>
      <c r="J29" s="7" t="s">
        <v>673</v>
      </c>
      <c r="K29" s="115">
        <v>0.7</v>
      </c>
      <c r="L29" s="302">
        <v>0.63</v>
      </c>
      <c r="M29" s="7" t="s">
        <v>242</v>
      </c>
      <c r="N29" s="279" t="s">
        <v>512</v>
      </c>
      <c r="O29" s="283">
        <v>44286</v>
      </c>
      <c r="P29" s="284" t="s">
        <v>513</v>
      </c>
      <c r="Q29" s="1"/>
      <c r="R29" s="1"/>
      <c r="S29" s="1"/>
      <c r="T29" s="1"/>
      <c r="U29" s="1"/>
      <c r="V29" s="1"/>
      <c r="W29" s="1"/>
      <c r="X29" s="1"/>
      <c r="Y29" s="1"/>
    </row>
    <row r="30" spans="1:25" ht="48" customHeight="1" x14ac:dyDescent="0.2">
      <c r="A30" s="389"/>
      <c r="B30" s="400"/>
      <c r="C30" s="400"/>
      <c r="D30" s="202"/>
      <c r="E30" s="144"/>
      <c r="F30" s="420"/>
      <c r="G30" s="143"/>
      <c r="H30" s="443" t="s">
        <v>245</v>
      </c>
      <c r="I30" s="211" t="s">
        <v>218</v>
      </c>
      <c r="J30" s="7" t="s">
        <v>674</v>
      </c>
      <c r="K30" s="115">
        <v>0.8</v>
      </c>
      <c r="L30" s="302">
        <v>0.69</v>
      </c>
      <c r="M30" s="7" t="s">
        <v>247</v>
      </c>
      <c r="N30" s="279" t="s">
        <v>514</v>
      </c>
      <c r="O30" s="283">
        <v>44286</v>
      </c>
      <c r="P30" s="284" t="s">
        <v>515</v>
      </c>
      <c r="Q30" s="1"/>
      <c r="R30" s="1"/>
      <c r="S30" s="1"/>
      <c r="T30" s="1"/>
      <c r="U30" s="1"/>
      <c r="V30" s="1"/>
      <c r="W30" s="1"/>
      <c r="X30" s="1"/>
      <c r="Y30" s="1"/>
    </row>
    <row r="31" spans="1:25" ht="48" customHeight="1" x14ac:dyDescent="0.2">
      <c r="A31" s="389"/>
      <c r="B31" s="400"/>
      <c r="C31" s="400"/>
      <c r="D31" s="202"/>
      <c r="E31" s="144"/>
      <c r="F31" s="221"/>
      <c r="G31" s="143"/>
      <c r="H31" s="444"/>
      <c r="I31" s="211" t="s">
        <v>218</v>
      </c>
      <c r="J31" s="7" t="s">
        <v>646</v>
      </c>
      <c r="K31" s="115">
        <v>1</v>
      </c>
      <c r="L31" s="302">
        <v>0.12</v>
      </c>
      <c r="M31" s="7" t="s">
        <v>247</v>
      </c>
      <c r="N31" s="279" t="s">
        <v>512</v>
      </c>
      <c r="O31" s="283">
        <v>44286</v>
      </c>
      <c r="P31" s="284" t="s">
        <v>516</v>
      </c>
      <c r="Q31" s="1"/>
      <c r="R31" s="1"/>
      <c r="S31" s="1"/>
      <c r="T31" s="1"/>
      <c r="U31" s="1"/>
      <c r="V31" s="1"/>
      <c r="W31" s="1"/>
      <c r="X31" s="1"/>
      <c r="Y31" s="1"/>
    </row>
    <row r="32" spans="1:25" ht="48" customHeight="1" x14ac:dyDescent="0.2">
      <c r="A32" s="389"/>
      <c r="B32" s="400"/>
      <c r="C32" s="400"/>
      <c r="D32" s="202"/>
      <c r="E32" s="144"/>
      <c r="F32" s="221"/>
      <c r="G32" s="143"/>
      <c r="H32" s="142" t="s">
        <v>675</v>
      </c>
      <c r="I32" s="211" t="s">
        <v>218</v>
      </c>
      <c r="J32" s="7" t="s">
        <v>676</v>
      </c>
      <c r="K32" s="115">
        <v>1</v>
      </c>
      <c r="L32" s="302">
        <v>0.97</v>
      </c>
      <c r="M32" s="7" t="s">
        <v>247</v>
      </c>
      <c r="N32" s="279" t="s">
        <v>512</v>
      </c>
      <c r="O32" s="283">
        <v>44286</v>
      </c>
      <c r="P32" s="284" t="s">
        <v>517</v>
      </c>
      <c r="Q32" s="1"/>
      <c r="R32" s="1"/>
      <c r="S32" s="1"/>
      <c r="T32" s="1"/>
      <c r="U32" s="1"/>
      <c r="V32" s="1"/>
      <c r="W32" s="1"/>
      <c r="X32" s="1"/>
      <c r="Y32" s="1"/>
    </row>
    <row r="33" spans="1:25" ht="48" customHeight="1" x14ac:dyDescent="0.2">
      <c r="A33" s="389"/>
      <c r="B33" s="400"/>
      <c r="C33" s="400"/>
      <c r="D33" s="213"/>
      <c r="E33" s="144"/>
      <c r="F33" s="134"/>
      <c r="G33" s="143"/>
      <c r="H33" s="205" t="s">
        <v>250</v>
      </c>
      <c r="I33" s="118" t="s">
        <v>254</v>
      </c>
      <c r="J33" s="7" t="s">
        <v>255</v>
      </c>
      <c r="K33" s="124">
        <v>1</v>
      </c>
      <c r="L33" s="303">
        <v>0.19</v>
      </c>
      <c r="M33" s="7" t="s">
        <v>256</v>
      </c>
      <c r="N33" s="304" t="s">
        <v>518</v>
      </c>
      <c r="O33" s="283">
        <v>44286</v>
      </c>
      <c r="P33" s="305" t="s">
        <v>519</v>
      </c>
      <c r="Q33" s="1"/>
      <c r="R33" s="1"/>
      <c r="S33" s="1"/>
      <c r="T33" s="1"/>
      <c r="U33" s="1"/>
      <c r="V33" s="1"/>
      <c r="W33" s="1"/>
      <c r="X33" s="1"/>
      <c r="Y33" s="1"/>
    </row>
    <row r="34" spans="1:25" ht="48" customHeight="1" x14ac:dyDescent="0.2">
      <c r="A34" s="389"/>
      <c r="B34" s="400"/>
      <c r="C34" s="400"/>
      <c r="D34" s="213"/>
      <c r="E34" s="144"/>
      <c r="F34" s="134"/>
      <c r="G34" s="143"/>
      <c r="H34" s="205" t="s">
        <v>257</v>
      </c>
      <c r="I34" s="118" t="s">
        <v>254</v>
      </c>
      <c r="J34" s="7" t="s">
        <v>259</v>
      </c>
      <c r="K34" s="124">
        <v>1</v>
      </c>
      <c r="L34" s="303">
        <v>1</v>
      </c>
      <c r="M34" s="7" t="s">
        <v>260</v>
      </c>
      <c r="N34" s="304" t="s">
        <v>520</v>
      </c>
      <c r="O34" s="283">
        <v>44286</v>
      </c>
      <c r="P34" s="305" t="s">
        <v>521</v>
      </c>
      <c r="Q34" s="1"/>
      <c r="R34" s="1"/>
      <c r="S34" s="1"/>
      <c r="T34" s="1"/>
      <c r="U34" s="1"/>
      <c r="V34" s="1"/>
      <c r="W34" s="1"/>
      <c r="X34" s="1"/>
      <c r="Y34" s="1"/>
    </row>
    <row r="35" spans="1:25" ht="48" customHeight="1" x14ac:dyDescent="0.2">
      <c r="A35" s="389"/>
      <c r="B35" s="400"/>
      <c r="C35" s="400"/>
      <c r="D35" s="213"/>
      <c r="E35" s="144"/>
      <c r="F35" s="134"/>
      <c r="G35" s="143"/>
      <c r="H35" s="90"/>
      <c r="I35" s="118"/>
      <c r="J35" s="7"/>
      <c r="K35" s="279"/>
      <c r="L35" s="287"/>
      <c r="M35" s="7"/>
      <c r="N35" s="285"/>
      <c r="O35" s="283">
        <v>44286</v>
      </c>
      <c r="P35" s="298"/>
      <c r="Q35" s="1"/>
      <c r="R35" s="1"/>
      <c r="S35" s="1"/>
      <c r="T35" s="1"/>
      <c r="U35" s="1"/>
      <c r="V35" s="1"/>
      <c r="W35" s="1"/>
      <c r="X35" s="1"/>
      <c r="Y35" s="1"/>
    </row>
    <row r="36" spans="1:25" ht="48" customHeight="1" x14ac:dyDescent="0.2">
      <c r="A36" s="389"/>
      <c r="B36" s="400"/>
      <c r="C36" s="400"/>
      <c r="D36" s="213"/>
      <c r="E36" s="144"/>
      <c r="F36" s="134"/>
      <c r="G36" s="143"/>
      <c r="H36" s="205" t="s">
        <v>261</v>
      </c>
      <c r="I36" s="118" t="s">
        <v>254</v>
      </c>
      <c r="J36" s="7" t="s">
        <v>264</v>
      </c>
      <c r="K36" s="124">
        <v>1</v>
      </c>
      <c r="L36" s="303">
        <v>0.2</v>
      </c>
      <c r="M36" s="7" t="s">
        <v>265</v>
      </c>
      <c r="N36" s="113" t="s">
        <v>522</v>
      </c>
      <c r="O36" s="283">
        <v>44286</v>
      </c>
      <c r="P36" s="305" t="s">
        <v>523</v>
      </c>
      <c r="Q36" s="1"/>
      <c r="R36" s="1"/>
      <c r="S36" s="1"/>
      <c r="T36" s="1"/>
      <c r="U36" s="1"/>
      <c r="V36" s="1"/>
      <c r="W36" s="1"/>
      <c r="X36" s="1"/>
      <c r="Y36" s="1"/>
    </row>
    <row r="37" spans="1:25" ht="48" customHeight="1" x14ac:dyDescent="0.2">
      <c r="A37" s="389"/>
      <c r="B37" s="400"/>
      <c r="C37" s="143"/>
      <c r="D37" s="213"/>
      <c r="E37" s="144"/>
      <c r="F37" s="134"/>
      <c r="G37" s="143"/>
      <c r="H37" s="90" t="s">
        <v>266</v>
      </c>
      <c r="I37" s="215" t="s">
        <v>194</v>
      </c>
      <c r="J37" s="92" t="s">
        <v>268</v>
      </c>
      <c r="K37" s="124">
        <v>1</v>
      </c>
      <c r="L37" s="298" t="s">
        <v>503</v>
      </c>
      <c r="M37" s="7" t="s">
        <v>269</v>
      </c>
      <c r="N37" s="285"/>
      <c r="O37" s="283">
        <v>44286</v>
      </c>
      <c r="P37" s="298" t="s">
        <v>503</v>
      </c>
      <c r="Q37" s="1"/>
      <c r="R37" s="1"/>
      <c r="S37" s="1"/>
      <c r="T37" s="1"/>
      <c r="U37" s="1"/>
      <c r="V37" s="1"/>
      <c r="W37" s="1"/>
      <c r="X37" s="1"/>
      <c r="Y37" s="1"/>
    </row>
    <row r="38" spans="1:25" ht="48" customHeight="1" x14ac:dyDescent="0.2">
      <c r="A38" s="389"/>
      <c r="B38" s="400"/>
      <c r="C38" s="143"/>
      <c r="D38" s="213"/>
      <c r="E38" s="144"/>
      <c r="F38" s="134"/>
      <c r="G38" s="143"/>
      <c r="H38" s="90" t="s">
        <v>270</v>
      </c>
      <c r="I38" s="215" t="s">
        <v>194</v>
      </c>
      <c r="J38" s="92" t="s">
        <v>272</v>
      </c>
      <c r="K38" s="124">
        <v>1</v>
      </c>
      <c r="L38" s="298" t="s">
        <v>503</v>
      </c>
      <c r="M38" s="7" t="s">
        <v>273</v>
      </c>
      <c r="N38" s="285"/>
      <c r="O38" s="283">
        <v>44286</v>
      </c>
      <c r="P38" s="298" t="s">
        <v>503</v>
      </c>
      <c r="Q38" s="1"/>
      <c r="R38" s="1"/>
      <c r="S38" s="1"/>
      <c r="T38" s="1"/>
      <c r="U38" s="1"/>
      <c r="V38" s="1"/>
      <c r="W38" s="1"/>
      <c r="X38" s="1"/>
      <c r="Y38" s="1"/>
    </row>
    <row r="39" spans="1:25" ht="48" customHeight="1" x14ac:dyDescent="0.2">
      <c r="A39" s="389"/>
      <c r="B39" s="400"/>
      <c r="C39" s="143"/>
      <c r="D39" s="213"/>
      <c r="E39" s="144"/>
      <c r="F39" s="134"/>
      <c r="G39" s="143"/>
      <c r="H39" s="90" t="s">
        <v>270</v>
      </c>
      <c r="I39" s="215" t="s">
        <v>194</v>
      </c>
      <c r="J39" s="92" t="s">
        <v>272</v>
      </c>
      <c r="K39" s="124">
        <v>1</v>
      </c>
      <c r="L39" s="298" t="s">
        <v>503</v>
      </c>
      <c r="M39" s="7" t="s">
        <v>273</v>
      </c>
      <c r="N39" s="285"/>
      <c r="O39" s="283">
        <v>44286</v>
      </c>
      <c r="P39" s="298" t="s">
        <v>503</v>
      </c>
      <c r="Q39" s="1"/>
      <c r="R39" s="1"/>
      <c r="S39" s="1"/>
      <c r="T39" s="1"/>
      <c r="U39" s="1"/>
      <c r="V39" s="1"/>
      <c r="W39" s="1"/>
      <c r="X39" s="1"/>
      <c r="Y39" s="1"/>
    </row>
    <row r="40" spans="1:25" ht="48" customHeight="1" x14ac:dyDescent="0.2">
      <c r="A40" s="389"/>
      <c r="B40" s="400"/>
      <c r="C40" s="143"/>
      <c r="D40" s="213"/>
      <c r="E40" s="144"/>
      <c r="F40" s="134"/>
      <c r="G40" s="143"/>
      <c r="H40" s="90" t="s">
        <v>275</v>
      </c>
      <c r="I40" s="215" t="s">
        <v>194</v>
      </c>
      <c r="J40" s="92" t="s">
        <v>277</v>
      </c>
      <c r="K40" s="124">
        <v>1</v>
      </c>
      <c r="L40" s="298" t="s">
        <v>503</v>
      </c>
      <c r="M40" s="7" t="s">
        <v>278</v>
      </c>
      <c r="N40" s="285"/>
      <c r="O40" s="283">
        <v>44286</v>
      </c>
      <c r="P40" s="298" t="s">
        <v>503</v>
      </c>
      <c r="Q40" s="1"/>
      <c r="R40" s="1"/>
      <c r="S40" s="1"/>
      <c r="T40" s="1"/>
      <c r="U40" s="1"/>
      <c r="V40" s="1"/>
      <c r="W40" s="1"/>
      <c r="X40" s="1"/>
      <c r="Y40" s="1"/>
    </row>
    <row r="41" spans="1:25" ht="48" customHeight="1" x14ac:dyDescent="0.2">
      <c r="A41" s="389"/>
      <c r="B41" s="400"/>
      <c r="C41" s="143"/>
      <c r="D41" s="213"/>
      <c r="E41" s="144"/>
      <c r="F41" s="134"/>
      <c r="G41" s="143"/>
      <c r="H41" s="90" t="s">
        <v>279</v>
      </c>
      <c r="I41" s="215" t="s">
        <v>194</v>
      </c>
      <c r="J41" s="92" t="s">
        <v>281</v>
      </c>
      <c r="K41" s="124">
        <v>1</v>
      </c>
      <c r="L41" s="298" t="s">
        <v>503</v>
      </c>
      <c r="M41" s="7" t="s">
        <v>282</v>
      </c>
      <c r="N41" s="285"/>
      <c r="O41" s="283">
        <v>44286</v>
      </c>
      <c r="P41" s="298" t="s">
        <v>503</v>
      </c>
      <c r="Q41" s="1"/>
      <c r="R41" s="1"/>
      <c r="S41" s="1"/>
      <c r="T41" s="1"/>
      <c r="U41" s="1"/>
      <c r="V41" s="1"/>
      <c r="W41" s="1"/>
      <c r="X41" s="1"/>
      <c r="Y41" s="1"/>
    </row>
    <row r="42" spans="1:25" ht="48" customHeight="1" x14ac:dyDescent="0.2">
      <c r="A42" s="389"/>
      <c r="B42" s="400"/>
      <c r="C42" s="143"/>
      <c r="D42" s="213"/>
      <c r="E42" s="145"/>
      <c r="F42" s="134"/>
      <c r="G42" s="143"/>
      <c r="H42" s="204" t="s">
        <v>283</v>
      </c>
      <c r="I42" s="215" t="s">
        <v>194</v>
      </c>
      <c r="J42" s="92" t="s">
        <v>285</v>
      </c>
      <c r="K42" s="301">
        <v>1</v>
      </c>
      <c r="L42" s="301">
        <v>1</v>
      </c>
      <c r="M42" s="7" t="s">
        <v>286</v>
      </c>
      <c r="N42" s="285" t="s">
        <v>524</v>
      </c>
      <c r="O42" s="283">
        <v>44286</v>
      </c>
      <c r="P42" s="306" t="s">
        <v>525</v>
      </c>
      <c r="Q42" s="1"/>
      <c r="R42" s="1"/>
      <c r="S42" s="1"/>
      <c r="T42" s="1"/>
      <c r="U42" s="1"/>
      <c r="V42" s="1"/>
      <c r="W42" s="1"/>
      <c r="X42" s="1"/>
      <c r="Y42" s="1"/>
    </row>
    <row r="43" spans="1:25" ht="48" customHeight="1" x14ac:dyDescent="0.2">
      <c r="A43" s="389"/>
      <c r="B43" s="400"/>
      <c r="C43" s="143"/>
      <c r="D43" s="202"/>
      <c r="E43" s="221"/>
      <c r="F43" s="221"/>
      <c r="G43" s="143"/>
      <c r="H43" s="135" t="s">
        <v>275</v>
      </c>
      <c r="I43" s="211" t="s">
        <v>153</v>
      </c>
      <c r="J43" s="7" t="s">
        <v>277</v>
      </c>
      <c r="K43" s="301">
        <v>1</v>
      </c>
      <c r="L43" s="298" t="s">
        <v>503</v>
      </c>
      <c r="M43" s="7" t="s">
        <v>278</v>
      </c>
      <c r="N43" s="285"/>
      <c r="O43" s="283">
        <v>44286</v>
      </c>
      <c r="P43" s="298" t="s">
        <v>503</v>
      </c>
      <c r="Q43" s="1"/>
      <c r="R43" s="1"/>
      <c r="S43" s="1"/>
      <c r="T43" s="1"/>
      <c r="U43" s="1"/>
      <c r="V43" s="1"/>
      <c r="W43" s="1"/>
      <c r="X43" s="1"/>
      <c r="Y43" s="1"/>
    </row>
    <row r="44" spans="1:25" ht="48" customHeight="1" thickBot="1" x14ac:dyDescent="0.25">
      <c r="A44" s="389"/>
      <c r="B44" s="401"/>
      <c r="C44" s="154"/>
      <c r="D44" s="203"/>
      <c r="E44" s="155"/>
      <c r="F44" s="155"/>
      <c r="G44" s="154"/>
      <c r="H44" s="156" t="s">
        <v>289</v>
      </c>
      <c r="I44" s="220" t="s">
        <v>291</v>
      </c>
      <c r="J44" s="76" t="s">
        <v>292</v>
      </c>
      <c r="K44" s="307">
        <v>1</v>
      </c>
      <c r="L44" s="307">
        <v>1</v>
      </c>
      <c r="M44" s="76" t="s">
        <v>293</v>
      </c>
      <c r="N44" s="308" t="s">
        <v>526</v>
      </c>
      <c r="O44" s="291">
        <v>44286</v>
      </c>
      <c r="P44" s="309" t="s">
        <v>527</v>
      </c>
      <c r="Q44" s="1"/>
      <c r="R44" s="1"/>
      <c r="S44" s="1"/>
      <c r="T44" s="1"/>
      <c r="U44" s="1"/>
      <c r="V44" s="1"/>
      <c r="W44" s="1"/>
      <c r="X44" s="1"/>
      <c r="Y44" s="1"/>
    </row>
    <row r="45" spans="1:25" ht="48" customHeight="1" x14ac:dyDescent="0.2">
      <c r="A45" s="396">
        <v>4</v>
      </c>
      <c r="B45" s="386" t="s">
        <v>294</v>
      </c>
      <c r="C45" s="408" t="s">
        <v>295</v>
      </c>
      <c r="D45" s="209" t="s">
        <v>169</v>
      </c>
      <c r="E45" s="408" t="s">
        <v>296</v>
      </c>
      <c r="F45" s="209" t="s">
        <v>297</v>
      </c>
      <c r="G45" s="405" t="s">
        <v>298</v>
      </c>
      <c r="H45" s="219" t="s">
        <v>299</v>
      </c>
      <c r="I45" s="219" t="s">
        <v>154</v>
      </c>
      <c r="J45" s="61" t="s">
        <v>301</v>
      </c>
      <c r="K45" s="310">
        <v>1</v>
      </c>
      <c r="L45" s="310">
        <v>1</v>
      </c>
      <c r="M45" s="61" t="s">
        <v>174</v>
      </c>
      <c r="N45" s="311" t="s">
        <v>526</v>
      </c>
      <c r="O45" s="294">
        <v>44286</v>
      </c>
      <c r="P45" s="312" t="s">
        <v>528</v>
      </c>
      <c r="Q45" s="1"/>
      <c r="R45" s="1"/>
      <c r="S45" s="1"/>
      <c r="T45" s="1"/>
      <c r="U45" s="1"/>
      <c r="V45" s="1"/>
      <c r="W45" s="1"/>
      <c r="X45" s="1"/>
      <c r="Y45" s="1"/>
    </row>
    <row r="46" spans="1:25" ht="48" customHeight="1" x14ac:dyDescent="0.2">
      <c r="A46" s="397"/>
      <c r="B46" s="387"/>
      <c r="C46" s="395"/>
      <c r="D46" s="202" t="s">
        <v>175</v>
      </c>
      <c r="E46" s="395"/>
      <c r="F46" s="202" t="s">
        <v>302</v>
      </c>
      <c r="G46" s="406"/>
      <c r="H46" s="211" t="s">
        <v>303</v>
      </c>
      <c r="I46" s="211" t="s">
        <v>154</v>
      </c>
      <c r="J46" s="7" t="s">
        <v>305</v>
      </c>
      <c r="K46" s="301">
        <v>1</v>
      </c>
      <c r="L46" s="303">
        <v>1</v>
      </c>
      <c r="M46" s="180" t="s">
        <v>174</v>
      </c>
      <c r="N46" s="288" t="s">
        <v>529</v>
      </c>
      <c r="O46" s="283">
        <v>44286</v>
      </c>
      <c r="P46" s="306" t="s">
        <v>530</v>
      </c>
      <c r="Q46" s="1"/>
      <c r="R46" s="1"/>
      <c r="S46" s="1"/>
      <c r="T46" s="1"/>
      <c r="U46" s="1"/>
      <c r="V46" s="1"/>
      <c r="W46" s="1"/>
      <c r="X46" s="1"/>
      <c r="Y46" s="1"/>
    </row>
    <row r="47" spans="1:25" ht="48" customHeight="1" x14ac:dyDescent="0.3">
      <c r="A47" s="397"/>
      <c r="B47" s="387"/>
      <c r="C47" s="395"/>
      <c r="D47" s="202" t="s">
        <v>306</v>
      </c>
      <c r="E47" s="395"/>
      <c r="F47" s="202" t="s">
        <v>307</v>
      </c>
      <c r="G47" s="406"/>
      <c r="H47" s="118"/>
      <c r="I47" s="163"/>
      <c r="J47" s="313"/>
      <c r="K47" s="313"/>
      <c r="L47" s="287"/>
      <c r="M47" s="285"/>
      <c r="N47" s="285"/>
      <c r="O47" s="283">
        <v>44286</v>
      </c>
      <c r="P47" s="298"/>
      <c r="Q47" s="1"/>
      <c r="R47" s="1"/>
      <c r="S47" s="1"/>
      <c r="T47" s="1"/>
      <c r="U47" s="1"/>
      <c r="V47" s="1"/>
      <c r="W47" s="1"/>
      <c r="X47" s="1"/>
      <c r="Y47" s="1"/>
    </row>
    <row r="48" spans="1:25" ht="48" customHeight="1" thickBot="1" x14ac:dyDescent="0.35">
      <c r="A48" s="398"/>
      <c r="B48" s="388"/>
      <c r="C48" s="409"/>
      <c r="D48" s="203" t="s">
        <v>308</v>
      </c>
      <c r="E48" s="409"/>
      <c r="F48" s="203" t="s">
        <v>309</v>
      </c>
      <c r="G48" s="407"/>
      <c r="H48" s="147"/>
      <c r="I48" s="175"/>
      <c r="J48" s="314"/>
      <c r="K48" s="314"/>
      <c r="L48" s="289"/>
      <c r="M48" s="290"/>
      <c r="N48" s="315"/>
      <c r="O48" s="291">
        <v>44286</v>
      </c>
      <c r="P48" s="292"/>
      <c r="Q48" s="1"/>
      <c r="R48" s="1"/>
      <c r="S48" s="1"/>
      <c r="T48" s="1"/>
      <c r="U48" s="1"/>
      <c r="V48" s="1"/>
      <c r="W48" s="1"/>
      <c r="X48" s="1"/>
      <c r="Y48" s="1"/>
    </row>
    <row r="49" spans="1:25" ht="48" customHeight="1" x14ac:dyDescent="0.2">
      <c r="A49" s="390">
        <v>5</v>
      </c>
      <c r="B49" s="386" t="s">
        <v>310</v>
      </c>
      <c r="C49" s="453" t="s">
        <v>311</v>
      </c>
      <c r="D49" s="246" t="s">
        <v>312</v>
      </c>
      <c r="E49" s="408" t="s">
        <v>313</v>
      </c>
      <c r="F49" s="246" t="s">
        <v>314</v>
      </c>
      <c r="G49" s="405" t="s">
        <v>315</v>
      </c>
      <c r="H49" s="240" t="s">
        <v>677</v>
      </c>
      <c r="I49" s="241" t="s">
        <v>318</v>
      </c>
      <c r="J49" s="78" t="s">
        <v>26</v>
      </c>
      <c r="K49" s="78" t="s">
        <v>320</v>
      </c>
      <c r="L49" s="316" t="s">
        <v>654</v>
      </c>
      <c r="M49" s="317" t="s">
        <v>174</v>
      </c>
      <c r="N49" s="318" t="s">
        <v>661</v>
      </c>
      <c r="O49" s="319">
        <v>44286</v>
      </c>
      <c r="P49" s="320" t="s">
        <v>662</v>
      </c>
      <c r="Q49" s="1"/>
      <c r="R49" s="1"/>
      <c r="S49" s="1"/>
      <c r="T49" s="1"/>
      <c r="U49" s="1"/>
      <c r="V49" s="1"/>
      <c r="W49" s="1"/>
      <c r="X49" s="1"/>
      <c r="Y49" s="1"/>
    </row>
    <row r="50" spans="1:25" ht="48" customHeight="1" x14ac:dyDescent="0.2">
      <c r="A50" s="391"/>
      <c r="B50" s="387"/>
      <c r="C50" s="437"/>
      <c r="D50" s="244" t="s">
        <v>321</v>
      </c>
      <c r="E50" s="395"/>
      <c r="F50" s="395" t="s">
        <v>322</v>
      </c>
      <c r="G50" s="406"/>
      <c r="H50" s="452" t="s">
        <v>323</v>
      </c>
      <c r="I50" s="242" t="s">
        <v>318</v>
      </c>
      <c r="J50" s="180" t="s">
        <v>26</v>
      </c>
      <c r="K50" s="180" t="s">
        <v>663</v>
      </c>
      <c r="L50" s="321" t="s">
        <v>659</v>
      </c>
      <c r="M50" s="322" t="s">
        <v>174</v>
      </c>
      <c r="N50" s="318" t="s">
        <v>660</v>
      </c>
      <c r="O50" s="323">
        <v>44286</v>
      </c>
      <c r="P50" s="318" t="s">
        <v>664</v>
      </c>
      <c r="Q50" s="1"/>
      <c r="R50" s="1"/>
      <c r="S50" s="1"/>
      <c r="T50" s="1"/>
      <c r="U50" s="1"/>
      <c r="V50" s="1"/>
      <c r="W50" s="1"/>
      <c r="X50" s="1"/>
      <c r="Y50" s="1"/>
    </row>
    <row r="51" spans="1:25" ht="48" customHeight="1" x14ac:dyDescent="0.2">
      <c r="A51" s="391"/>
      <c r="B51" s="387"/>
      <c r="C51" s="437"/>
      <c r="D51" s="244" t="s">
        <v>207</v>
      </c>
      <c r="E51" s="395"/>
      <c r="F51" s="395"/>
      <c r="G51" s="406"/>
      <c r="H51" s="452"/>
      <c r="I51" s="242" t="s">
        <v>318</v>
      </c>
      <c r="J51" s="180" t="s">
        <v>26</v>
      </c>
      <c r="K51" s="180" t="s">
        <v>327</v>
      </c>
      <c r="L51" s="287" t="s">
        <v>656</v>
      </c>
      <c r="M51" s="322" t="s">
        <v>174</v>
      </c>
      <c r="N51" s="318" t="s">
        <v>656</v>
      </c>
      <c r="O51" s="323">
        <v>44286</v>
      </c>
      <c r="P51" s="284" t="s">
        <v>678</v>
      </c>
      <c r="Q51" s="1"/>
      <c r="R51" s="1"/>
      <c r="S51" s="1"/>
      <c r="T51" s="1"/>
      <c r="U51" s="1"/>
      <c r="V51" s="1"/>
      <c r="W51" s="1"/>
      <c r="X51" s="1"/>
      <c r="Y51" s="1"/>
    </row>
    <row r="52" spans="1:25" ht="48" customHeight="1" x14ac:dyDescent="0.2">
      <c r="A52" s="391"/>
      <c r="B52" s="387"/>
      <c r="C52" s="437"/>
      <c r="D52" s="244" t="s">
        <v>328</v>
      </c>
      <c r="E52" s="395"/>
      <c r="F52" s="395" t="s">
        <v>329</v>
      </c>
      <c r="G52" s="406"/>
      <c r="H52" s="245" t="s">
        <v>330</v>
      </c>
      <c r="I52" s="242" t="s">
        <v>332</v>
      </c>
      <c r="J52" s="286" t="s">
        <v>334</v>
      </c>
      <c r="K52" s="301" t="s">
        <v>333</v>
      </c>
      <c r="L52" s="301">
        <v>1</v>
      </c>
      <c r="M52" s="180" t="s">
        <v>335</v>
      </c>
      <c r="N52" s="312" t="s">
        <v>531</v>
      </c>
      <c r="O52" s="324">
        <v>44286</v>
      </c>
      <c r="P52" s="312" t="s">
        <v>532</v>
      </c>
      <c r="Q52" s="1"/>
      <c r="R52" s="1"/>
      <c r="S52" s="1"/>
      <c r="T52" s="1"/>
      <c r="U52" s="1"/>
      <c r="V52" s="1"/>
      <c r="W52" s="1"/>
      <c r="X52" s="1"/>
      <c r="Y52" s="1"/>
    </row>
    <row r="53" spans="1:25" ht="48" customHeight="1" x14ac:dyDescent="0.2">
      <c r="A53" s="391"/>
      <c r="B53" s="387"/>
      <c r="C53" s="437"/>
      <c r="D53" s="244" t="s">
        <v>188</v>
      </c>
      <c r="E53" s="395"/>
      <c r="F53" s="395"/>
      <c r="G53" s="406"/>
      <c r="H53" s="245" t="s">
        <v>174</v>
      </c>
      <c r="I53" s="242" t="s">
        <v>332</v>
      </c>
      <c r="J53" s="286" t="s">
        <v>679</v>
      </c>
      <c r="K53" s="301">
        <v>1</v>
      </c>
      <c r="L53" s="301">
        <v>1</v>
      </c>
      <c r="M53" s="180" t="s">
        <v>174</v>
      </c>
      <c r="N53" s="306" t="s">
        <v>533</v>
      </c>
      <c r="O53" s="324">
        <v>44286</v>
      </c>
      <c r="P53" s="306" t="s">
        <v>534</v>
      </c>
      <c r="Q53" s="1"/>
      <c r="R53" s="1"/>
      <c r="S53" s="1"/>
      <c r="T53" s="1"/>
      <c r="U53" s="1"/>
      <c r="V53" s="1"/>
      <c r="W53" s="1"/>
      <c r="X53" s="1"/>
      <c r="Y53" s="1"/>
    </row>
    <row r="54" spans="1:25" ht="48" customHeight="1" x14ac:dyDescent="0.2">
      <c r="A54" s="391"/>
      <c r="B54" s="387"/>
      <c r="C54" s="437"/>
      <c r="D54" s="244" t="s">
        <v>338</v>
      </c>
      <c r="E54" s="395"/>
      <c r="F54" s="395" t="s">
        <v>329</v>
      </c>
      <c r="G54" s="406"/>
      <c r="H54" s="245" t="s">
        <v>339</v>
      </c>
      <c r="I54" s="242" t="s">
        <v>318</v>
      </c>
      <c r="J54" s="7" t="s">
        <v>341</v>
      </c>
      <c r="K54" s="301">
        <v>1</v>
      </c>
      <c r="L54" s="301">
        <v>1</v>
      </c>
      <c r="M54" s="7" t="s">
        <v>342</v>
      </c>
      <c r="N54" s="306">
        <v>0</v>
      </c>
      <c r="O54" s="283">
        <v>44286</v>
      </c>
      <c r="P54" s="284" t="s">
        <v>535</v>
      </c>
      <c r="Q54" s="1"/>
      <c r="R54" s="1"/>
      <c r="S54" s="1"/>
      <c r="T54" s="1"/>
      <c r="U54" s="1"/>
      <c r="V54" s="1"/>
      <c r="W54" s="1"/>
      <c r="X54" s="1"/>
      <c r="Y54" s="1"/>
    </row>
    <row r="55" spans="1:25" ht="48" customHeight="1" x14ac:dyDescent="0.2">
      <c r="A55" s="391"/>
      <c r="B55" s="387"/>
      <c r="C55" s="437"/>
      <c r="D55" s="244" t="s">
        <v>343</v>
      </c>
      <c r="E55" s="395"/>
      <c r="F55" s="395"/>
      <c r="G55" s="406"/>
      <c r="H55" s="245" t="s">
        <v>344</v>
      </c>
      <c r="I55" s="242" t="s">
        <v>318</v>
      </c>
      <c r="J55" s="7" t="s">
        <v>341</v>
      </c>
      <c r="K55" s="301">
        <v>1</v>
      </c>
      <c r="L55" s="301">
        <v>1</v>
      </c>
      <c r="M55" s="7" t="s">
        <v>342</v>
      </c>
      <c r="N55" s="306" t="s">
        <v>536</v>
      </c>
      <c r="O55" s="283">
        <v>44286</v>
      </c>
      <c r="P55" s="284" t="s">
        <v>535</v>
      </c>
      <c r="Q55" s="1"/>
      <c r="R55" s="1"/>
      <c r="S55" s="1"/>
      <c r="T55" s="1"/>
      <c r="U55" s="1"/>
      <c r="V55" s="1"/>
      <c r="W55" s="1"/>
      <c r="X55" s="1"/>
      <c r="Y55" s="1"/>
    </row>
    <row r="56" spans="1:25" ht="48" customHeight="1" x14ac:dyDescent="0.2">
      <c r="A56" s="391"/>
      <c r="B56" s="387"/>
      <c r="C56" s="437"/>
      <c r="D56" s="244" t="s">
        <v>346</v>
      </c>
      <c r="E56" s="395"/>
      <c r="F56" s="395" t="s">
        <v>347</v>
      </c>
      <c r="G56" s="406"/>
      <c r="H56" s="245" t="s">
        <v>348</v>
      </c>
      <c r="I56" s="242" t="s">
        <v>318</v>
      </c>
      <c r="J56" s="7" t="s">
        <v>341</v>
      </c>
      <c r="K56" s="301">
        <v>1</v>
      </c>
      <c r="L56" s="301">
        <v>1</v>
      </c>
      <c r="M56" s="7" t="s">
        <v>342</v>
      </c>
      <c r="N56" s="306" t="s">
        <v>537</v>
      </c>
      <c r="O56" s="283">
        <v>44286</v>
      </c>
      <c r="P56" s="284" t="s">
        <v>535</v>
      </c>
      <c r="Q56" s="1"/>
      <c r="R56" s="1"/>
      <c r="S56" s="1"/>
      <c r="T56" s="1"/>
      <c r="U56" s="1"/>
      <c r="V56" s="1"/>
      <c r="W56" s="1"/>
      <c r="X56" s="1"/>
      <c r="Y56" s="1"/>
    </row>
    <row r="57" spans="1:25" ht="48" customHeight="1" x14ac:dyDescent="0.2">
      <c r="A57" s="391"/>
      <c r="B57" s="387"/>
      <c r="C57" s="437"/>
      <c r="D57" s="244" t="s">
        <v>350</v>
      </c>
      <c r="E57" s="395"/>
      <c r="F57" s="395"/>
      <c r="G57" s="406"/>
      <c r="H57" s="245" t="s">
        <v>351</v>
      </c>
      <c r="I57" s="242" t="s">
        <v>318</v>
      </c>
      <c r="J57" s="7" t="s">
        <v>341</v>
      </c>
      <c r="K57" s="301">
        <v>1</v>
      </c>
      <c r="L57" s="301">
        <v>1</v>
      </c>
      <c r="M57" s="7" t="s">
        <v>342</v>
      </c>
      <c r="N57" s="306" t="s">
        <v>538</v>
      </c>
      <c r="O57" s="283">
        <v>44286</v>
      </c>
      <c r="P57" s="284" t="s">
        <v>535</v>
      </c>
      <c r="Q57" s="1"/>
      <c r="R57" s="1"/>
      <c r="S57" s="1"/>
      <c r="T57" s="1"/>
      <c r="U57" s="1"/>
      <c r="V57" s="1"/>
      <c r="W57" s="1"/>
      <c r="X57" s="1"/>
      <c r="Y57" s="1"/>
    </row>
    <row r="58" spans="1:25" ht="48" customHeight="1" x14ac:dyDescent="0.2">
      <c r="A58" s="391"/>
      <c r="B58" s="387"/>
      <c r="C58" s="437"/>
      <c r="D58" s="244" t="s">
        <v>353</v>
      </c>
      <c r="E58" s="395"/>
      <c r="F58" s="395" t="s">
        <v>354</v>
      </c>
      <c r="G58" s="406"/>
      <c r="H58" s="245" t="s">
        <v>631</v>
      </c>
      <c r="I58" s="242" t="s">
        <v>680</v>
      </c>
      <c r="J58" s="7" t="s">
        <v>681</v>
      </c>
      <c r="K58" s="301" t="s">
        <v>174</v>
      </c>
      <c r="L58" s="287" t="s">
        <v>558</v>
      </c>
      <c r="M58" s="7" t="s">
        <v>174</v>
      </c>
      <c r="N58" s="306" t="s">
        <v>682</v>
      </c>
      <c r="O58" s="283">
        <v>44286</v>
      </c>
      <c r="P58" s="7" t="s">
        <v>632</v>
      </c>
      <c r="Q58" s="1"/>
      <c r="R58" s="1"/>
      <c r="S58" s="1"/>
      <c r="T58" s="1"/>
      <c r="U58" s="1"/>
      <c r="V58" s="1"/>
      <c r="W58" s="1"/>
      <c r="X58" s="1"/>
      <c r="Y58" s="1"/>
    </row>
    <row r="59" spans="1:25" ht="48" customHeight="1" x14ac:dyDescent="0.2">
      <c r="A59" s="392"/>
      <c r="B59" s="387"/>
      <c r="C59" s="437"/>
      <c r="D59" s="244" t="s">
        <v>360</v>
      </c>
      <c r="E59" s="395"/>
      <c r="F59" s="395"/>
      <c r="G59" s="406"/>
      <c r="H59" s="153"/>
      <c r="I59" s="118"/>
      <c r="J59" s="7"/>
      <c r="K59" s="301"/>
      <c r="L59" s="287"/>
      <c r="M59" s="7"/>
      <c r="N59" s="306"/>
      <c r="O59" s="283"/>
      <c r="P59" s="298"/>
      <c r="Q59" s="1"/>
      <c r="R59" s="1"/>
      <c r="S59" s="1"/>
      <c r="T59" s="1"/>
      <c r="U59" s="1"/>
      <c r="V59" s="1"/>
      <c r="W59" s="1"/>
      <c r="X59" s="1"/>
      <c r="Y59" s="1"/>
    </row>
    <row r="60" spans="1:25" ht="48" customHeight="1" x14ac:dyDescent="0.2">
      <c r="A60" s="392"/>
      <c r="B60" s="387"/>
      <c r="C60" s="437"/>
      <c r="D60" s="244"/>
      <c r="E60" s="395"/>
      <c r="F60" s="395"/>
      <c r="G60" s="406"/>
      <c r="H60" s="245"/>
      <c r="I60" s="242"/>
      <c r="J60" s="7"/>
      <c r="K60" s="301"/>
      <c r="L60" s="287"/>
      <c r="M60" s="7"/>
      <c r="N60" s="306"/>
      <c r="O60" s="283">
        <v>44286</v>
      </c>
      <c r="P60" s="298"/>
      <c r="Q60" s="1"/>
      <c r="R60" s="1"/>
      <c r="S60" s="1"/>
      <c r="T60" s="1"/>
      <c r="U60" s="1"/>
      <c r="V60" s="1"/>
      <c r="W60" s="1"/>
      <c r="X60" s="1"/>
      <c r="Y60" s="1"/>
    </row>
    <row r="61" spans="1:25" ht="48" customHeight="1" thickBot="1" x14ac:dyDescent="0.25">
      <c r="A61" s="393"/>
      <c r="B61" s="388"/>
      <c r="C61" s="454"/>
      <c r="D61" s="247"/>
      <c r="E61" s="409"/>
      <c r="F61" s="409"/>
      <c r="G61" s="407"/>
      <c r="H61" s="167"/>
      <c r="I61" s="243"/>
      <c r="J61" s="76"/>
      <c r="K61" s="96"/>
      <c r="L61" s="289"/>
      <c r="M61" s="76"/>
      <c r="N61" s="306"/>
      <c r="O61" s="291">
        <v>44286</v>
      </c>
      <c r="P61" s="292"/>
      <c r="Q61" s="1"/>
      <c r="R61" s="1"/>
      <c r="S61" s="1"/>
      <c r="T61" s="1"/>
      <c r="U61" s="1"/>
      <c r="V61" s="1"/>
      <c r="W61" s="1"/>
      <c r="X61" s="1"/>
      <c r="Y61" s="1"/>
    </row>
    <row r="62" spans="1:25" ht="48" customHeight="1" x14ac:dyDescent="0.2">
      <c r="A62" s="402">
        <v>6</v>
      </c>
      <c r="B62" s="438" t="s">
        <v>363</v>
      </c>
      <c r="C62" s="394" t="s">
        <v>364</v>
      </c>
      <c r="D62" s="394" t="s">
        <v>328</v>
      </c>
      <c r="E62" s="439" t="s">
        <v>683</v>
      </c>
      <c r="F62" s="214" t="s">
        <v>366</v>
      </c>
      <c r="G62" s="448" t="s">
        <v>367</v>
      </c>
      <c r="H62" s="149" t="s">
        <v>368</v>
      </c>
      <c r="I62" s="210" t="s">
        <v>370</v>
      </c>
      <c r="J62" s="61" t="s">
        <v>372</v>
      </c>
      <c r="K62" s="325">
        <v>1</v>
      </c>
      <c r="L62" s="325">
        <v>1</v>
      </c>
      <c r="M62" s="61" t="s">
        <v>373</v>
      </c>
      <c r="N62" s="306" t="s">
        <v>539</v>
      </c>
      <c r="O62" s="294">
        <v>44286</v>
      </c>
      <c r="P62" s="326" t="s">
        <v>540</v>
      </c>
      <c r="Q62" s="1"/>
      <c r="R62" s="1"/>
      <c r="S62" s="1"/>
      <c r="T62" s="1"/>
      <c r="U62" s="1"/>
      <c r="V62" s="1"/>
      <c r="W62" s="1"/>
      <c r="X62" s="1"/>
      <c r="Y62" s="1"/>
    </row>
    <row r="63" spans="1:25" ht="48" customHeight="1" x14ac:dyDescent="0.2">
      <c r="A63" s="403"/>
      <c r="B63" s="387"/>
      <c r="C63" s="395"/>
      <c r="D63" s="395"/>
      <c r="E63" s="406"/>
      <c r="F63" s="202" t="s">
        <v>374</v>
      </c>
      <c r="G63" s="449"/>
      <c r="H63" s="132" t="s">
        <v>684</v>
      </c>
      <c r="I63" s="211" t="s">
        <v>370</v>
      </c>
      <c r="J63" s="7" t="s">
        <v>377</v>
      </c>
      <c r="K63" s="327">
        <v>1</v>
      </c>
      <c r="L63" s="327">
        <v>1</v>
      </c>
      <c r="M63" s="7" t="s">
        <v>378</v>
      </c>
      <c r="N63" s="306" t="s">
        <v>541</v>
      </c>
      <c r="O63" s="283">
        <v>44286</v>
      </c>
      <c r="P63" s="326" t="s">
        <v>542</v>
      </c>
      <c r="Q63" s="1"/>
      <c r="R63" s="1"/>
      <c r="S63" s="1"/>
      <c r="T63" s="1"/>
      <c r="U63" s="1"/>
      <c r="V63" s="1"/>
      <c r="W63" s="1"/>
      <c r="X63" s="1"/>
      <c r="Y63" s="1"/>
    </row>
    <row r="64" spans="1:25" ht="48" customHeight="1" x14ac:dyDescent="0.2">
      <c r="A64" s="403"/>
      <c r="B64" s="387"/>
      <c r="C64" s="395"/>
      <c r="D64" s="395" t="s">
        <v>160</v>
      </c>
      <c r="E64" s="406"/>
      <c r="F64" s="202" t="s">
        <v>379</v>
      </c>
      <c r="G64" s="449"/>
      <c r="H64" s="132"/>
      <c r="I64" s="211"/>
      <c r="J64" s="7"/>
      <c r="K64" s="327"/>
      <c r="L64" s="327"/>
      <c r="M64" s="7"/>
      <c r="N64" s="306"/>
      <c r="O64" s="283"/>
      <c r="P64" s="326"/>
      <c r="Q64" s="1"/>
      <c r="R64" s="1"/>
      <c r="S64" s="1"/>
      <c r="T64" s="1"/>
      <c r="U64" s="1"/>
      <c r="V64" s="1"/>
      <c r="W64" s="1"/>
      <c r="X64" s="1"/>
      <c r="Y64" s="1"/>
    </row>
    <row r="65" spans="1:25" ht="48" customHeight="1" x14ac:dyDescent="0.2">
      <c r="A65" s="403"/>
      <c r="B65" s="387"/>
      <c r="C65" s="395"/>
      <c r="D65" s="395"/>
      <c r="E65" s="406"/>
      <c r="F65" s="202" t="s">
        <v>381</v>
      </c>
      <c r="G65" s="449"/>
      <c r="H65" s="428" t="s">
        <v>382</v>
      </c>
      <c r="I65" s="211" t="s">
        <v>370</v>
      </c>
      <c r="J65" s="7" t="s">
        <v>543</v>
      </c>
      <c r="K65" s="327">
        <v>1</v>
      </c>
      <c r="L65" s="327">
        <v>1</v>
      </c>
      <c r="M65" s="7" t="s">
        <v>385</v>
      </c>
      <c r="N65" s="306" t="s">
        <v>544</v>
      </c>
      <c r="O65" s="283">
        <v>44286</v>
      </c>
      <c r="P65" s="326" t="s">
        <v>545</v>
      </c>
      <c r="Q65" s="1"/>
      <c r="R65" s="1"/>
      <c r="S65" s="1"/>
      <c r="T65" s="1"/>
      <c r="U65" s="1"/>
      <c r="V65" s="1"/>
      <c r="W65" s="1"/>
      <c r="X65" s="1"/>
      <c r="Y65" s="1"/>
    </row>
    <row r="66" spans="1:25" ht="48" customHeight="1" x14ac:dyDescent="0.2">
      <c r="A66" s="403"/>
      <c r="B66" s="387"/>
      <c r="C66" s="395"/>
      <c r="D66" s="202"/>
      <c r="E66" s="406"/>
      <c r="F66" s="202"/>
      <c r="G66" s="449"/>
      <c r="H66" s="445"/>
      <c r="I66" s="211" t="s">
        <v>370</v>
      </c>
      <c r="J66" s="7" t="s">
        <v>386</v>
      </c>
      <c r="K66" s="327">
        <v>1</v>
      </c>
      <c r="L66" s="327">
        <v>1</v>
      </c>
      <c r="M66" s="7" t="s">
        <v>385</v>
      </c>
      <c r="N66" s="306" t="s">
        <v>544</v>
      </c>
      <c r="O66" s="283">
        <v>44286</v>
      </c>
      <c r="P66" s="326" t="s">
        <v>546</v>
      </c>
      <c r="Q66" s="1"/>
      <c r="R66" s="1"/>
      <c r="S66" s="1"/>
      <c r="T66" s="1"/>
      <c r="U66" s="1"/>
      <c r="V66" s="1"/>
      <c r="W66" s="1"/>
      <c r="X66" s="1"/>
      <c r="Y66" s="1"/>
    </row>
    <row r="67" spans="1:25" ht="48" customHeight="1" x14ac:dyDescent="0.2">
      <c r="A67" s="403"/>
      <c r="B67" s="387"/>
      <c r="C67" s="395"/>
      <c r="D67" s="395" t="s">
        <v>387</v>
      </c>
      <c r="E67" s="406"/>
      <c r="F67" s="202" t="s">
        <v>388</v>
      </c>
      <c r="G67" s="449"/>
      <c r="H67" s="132" t="s">
        <v>389</v>
      </c>
      <c r="I67" s="211" t="s">
        <v>370</v>
      </c>
      <c r="J67" s="7" t="s">
        <v>391</v>
      </c>
      <c r="K67" s="327">
        <v>1</v>
      </c>
      <c r="L67" s="327">
        <v>1</v>
      </c>
      <c r="M67" s="7" t="s">
        <v>392</v>
      </c>
      <c r="N67" s="306" t="s">
        <v>547</v>
      </c>
      <c r="O67" s="283">
        <v>44286</v>
      </c>
      <c r="P67" s="326" t="s">
        <v>548</v>
      </c>
      <c r="Q67" s="1"/>
      <c r="R67" s="1"/>
      <c r="S67" s="1"/>
      <c r="T67" s="1"/>
      <c r="U67" s="1"/>
      <c r="V67" s="1"/>
      <c r="W67" s="1"/>
      <c r="X67" s="1"/>
      <c r="Y67" s="1"/>
    </row>
    <row r="68" spans="1:25" ht="48" customHeight="1" x14ac:dyDescent="0.2">
      <c r="A68" s="403"/>
      <c r="B68" s="387"/>
      <c r="C68" s="395"/>
      <c r="D68" s="395"/>
      <c r="E68" s="406"/>
      <c r="F68" s="202" t="s">
        <v>393</v>
      </c>
      <c r="G68" s="449"/>
      <c r="H68" s="132" t="s">
        <v>394</v>
      </c>
      <c r="I68" s="211" t="s">
        <v>370</v>
      </c>
      <c r="J68" s="7" t="s">
        <v>396</v>
      </c>
      <c r="K68" s="327">
        <v>0.15</v>
      </c>
      <c r="L68" s="327">
        <v>1</v>
      </c>
      <c r="M68" s="7" t="s">
        <v>397</v>
      </c>
      <c r="N68" s="306" t="s">
        <v>549</v>
      </c>
      <c r="O68" s="283">
        <v>44286</v>
      </c>
      <c r="P68" s="326" t="s">
        <v>550</v>
      </c>
      <c r="Q68" s="1"/>
      <c r="R68" s="1"/>
      <c r="S68" s="1"/>
      <c r="T68" s="1"/>
      <c r="U68" s="1"/>
      <c r="V68" s="1"/>
      <c r="W68" s="1"/>
      <c r="X68" s="1"/>
      <c r="Y68" s="1"/>
    </row>
    <row r="69" spans="1:25" ht="48" customHeight="1" x14ac:dyDescent="0.2">
      <c r="A69" s="403"/>
      <c r="B69" s="387"/>
      <c r="C69" s="395"/>
      <c r="D69" s="395" t="s">
        <v>207</v>
      </c>
      <c r="E69" s="406"/>
      <c r="F69" s="202" t="s">
        <v>398</v>
      </c>
      <c r="G69" s="449"/>
      <c r="H69" s="132" t="s">
        <v>389</v>
      </c>
      <c r="I69" s="211" t="s">
        <v>370</v>
      </c>
      <c r="J69" s="7" t="s">
        <v>401</v>
      </c>
      <c r="K69" s="327">
        <v>1</v>
      </c>
      <c r="L69" s="327">
        <v>1</v>
      </c>
      <c r="M69" s="7" t="s">
        <v>402</v>
      </c>
      <c r="N69" s="306" t="s">
        <v>551</v>
      </c>
      <c r="O69" s="283">
        <v>44286</v>
      </c>
      <c r="P69" s="326" t="s">
        <v>552</v>
      </c>
      <c r="Q69" s="1">
        <f>+R70/R69</f>
        <v>0.35259528787139183</v>
      </c>
      <c r="R69" s="1">
        <v>490100333</v>
      </c>
      <c r="S69" s="1"/>
      <c r="T69" s="1"/>
      <c r="U69" s="1"/>
      <c r="V69" s="1"/>
      <c r="W69" s="1"/>
      <c r="X69" s="1"/>
      <c r="Y69" s="1"/>
    </row>
    <row r="70" spans="1:25" ht="48" customHeight="1" x14ac:dyDescent="0.2">
      <c r="A70" s="403"/>
      <c r="B70" s="387"/>
      <c r="C70" s="395"/>
      <c r="D70" s="395"/>
      <c r="E70" s="406"/>
      <c r="F70" s="202" t="s">
        <v>403</v>
      </c>
      <c r="G70" s="449"/>
      <c r="H70" s="428" t="s">
        <v>404</v>
      </c>
      <c r="I70" s="211" t="s">
        <v>370</v>
      </c>
      <c r="J70" s="7" t="s">
        <v>553</v>
      </c>
      <c r="K70" s="327">
        <v>1</v>
      </c>
      <c r="L70" s="327">
        <v>0.35249999999999998</v>
      </c>
      <c r="M70" s="7" t="s">
        <v>408</v>
      </c>
      <c r="N70" s="306" t="s">
        <v>554</v>
      </c>
      <c r="O70" s="283">
        <v>44286</v>
      </c>
      <c r="P70" s="326" t="s">
        <v>555</v>
      </c>
      <c r="Q70" s="1">
        <f>490100333/4</f>
        <v>122525083.25</v>
      </c>
      <c r="R70" s="193">
        <v>172807068</v>
      </c>
      <c r="S70" s="1"/>
      <c r="T70" s="1"/>
      <c r="U70" s="1"/>
      <c r="V70" s="1"/>
      <c r="W70" s="1"/>
      <c r="X70" s="1"/>
      <c r="Y70" s="1"/>
    </row>
    <row r="71" spans="1:25" ht="48" customHeight="1" x14ac:dyDescent="0.2">
      <c r="A71" s="403"/>
      <c r="B71" s="387"/>
      <c r="C71" s="395"/>
      <c r="D71" s="202" t="s">
        <v>188</v>
      </c>
      <c r="E71" s="406"/>
      <c r="F71" s="202" t="s">
        <v>409</v>
      </c>
      <c r="G71" s="449"/>
      <c r="H71" s="429"/>
      <c r="I71" s="211" t="s">
        <v>370</v>
      </c>
      <c r="J71" s="7" t="s">
        <v>412</v>
      </c>
      <c r="K71" s="327">
        <v>1</v>
      </c>
      <c r="L71" s="327">
        <v>1</v>
      </c>
      <c r="M71" s="7" t="s">
        <v>413</v>
      </c>
      <c r="N71" s="306" t="s">
        <v>554</v>
      </c>
      <c r="O71" s="283">
        <v>44286</v>
      </c>
      <c r="P71" s="326" t="s">
        <v>556</v>
      </c>
      <c r="Q71" s="1"/>
      <c r="R71" s="1">
        <f>+R70/Q70</f>
        <v>1.4103811514855673</v>
      </c>
      <c r="S71" s="1"/>
      <c r="T71" s="1"/>
      <c r="U71" s="1"/>
      <c r="V71" s="1"/>
      <c r="W71" s="1"/>
      <c r="X71" s="1"/>
      <c r="Y71" s="1"/>
    </row>
    <row r="72" spans="1:25" ht="48" customHeight="1" x14ac:dyDescent="0.2">
      <c r="A72" s="403"/>
      <c r="B72" s="387"/>
      <c r="C72" s="395"/>
      <c r="D72" s="202"/>
      <c r="E72" s="406"/>
      <c r="F72" s="202"/>
      <c r="G72" s="449"/>
      <c r="H72" s="429"/>
      <c r="I72" s="211" t="s">
        <v>370</v>
      </c>
      <c r="J72" s="7" t="s">
        <v>415</v>
      </c>
      <c r="K72" s="327">
        <v>1</v>
      </c>
      <c r="L72" s="327">
        <v>1</v>
      </c>
      <c r="M72" s="7" t="s">
        <v>413</v>
      </c>
      <c r="N72" s="306" t="s">
        <v>554</v>
      </c>
      <c r="O72" s="283">
        <v>44286</v>
      </c>
      <c r="P72" s="326" t="s">
        <v>557</v>
      </c>
      <c r="Q72" s="1"/>
      <c r="R72" s="1"/>
      <c r="S72" s="1"/>
      <c r="T72" s="1"/>
      <c r="U72" s="1"/>
      <c r="V72" s="1"/>
      <c r="W72" s="1"/>
      <c r="X72" s="1"/>
      <c r="Y72" s="1"/>
    </row>
    <row r="73" spans="1:25" ht="48" customHeight="1" x14ac:dyDescent="0.2">
      <c r="A73" s="403"/>
      <c r="B73" s="387"/>
      <c r="C73" s="395"/>
      <c r="D73" s="395" t="s">
        <v>416</v>
      </c>
      <c r="E73" s="406"/>
      <c r="F73" s="202" t="s">
        <v>417</v>
      </c>
      <c r="G73" s="449"/>
      <c r="H73" s="445"/>
      <c r="I73" s="211" t="s">
        <v>370</v>
      </c>
      <c r="J73" s="7" t="s">
        <v>418</v>
      </c>
      <c r="K73" s="328">
        <v>10</v>
      </c>
      <c r="L73" s="327">
        <v>0</v>
      </c>
      <c r="M73" s="7" t="s">
        <v>419</v>
      </c>
      <c r="N73" s="306" t="s">
        <v>558</v>
      </c>
      <c r="O73" s="283">
        <v>44286</v>
      </c>
      <c r="P73" s="326" t="s">
        <v>559</v>
      </c>
      <c r="Q73" s="1"/>
      <c r="R73" s="1"/>
      <c r="S73" s="1"/>
      <c r="T73" s="1"/>
      <c r="U73" s="1"/>
      <c r="V73" s="1"/>
      <c r="W73" s="1"/>
      <c r="X73" s="1"/>
      <c r="Y73" s="1"/>
    </row>
    <row r="74" spans="1:25" ht="48" customHeight="1" thickBot="1" x14ac:dyDescent="0.25">
      <c r="A74" s="432"/>
      <c r="B74" s="442"/>
      <c r="C74" s="440"/>
      <c r="D74" s="440"/>
      <c r="E74" s="441"/>
      <c r="F74" s="203" t="s">
        <v>420</v>
      </c>
      <c r="G74" s="450"/>
      <c r="H74" s="118" t="s">
        <v>560</v>
      </c>
      <c r="I74" s="211" t="s">
        <v>423</v>
      </c>
      <c r="J74" s="7" t="s">
        <v>424</v>
      </c>
      <c r="K74" s="327">
        <v>1</v>
      </c>
      <c r="L74" s="329">
        <v>1</v>
      </c>
      <c r="M74" s="7" t="s">
        <v>425</v>
      </c>
      <c r="N74" s="306" t="s">
        <v>602</v>
      </c>
      <c r="O74" s="283">
        <v>44286</v>
      </c>
      <c r="P74" s="326" t="s">
        <v>603</v>
      </c>
      <c r="Q74" s="1"/>
      <c r="R74" s="1"/>
      <c r="S74" s="1"/>
      <c r="T74" s="1"/>
      <c r="U74" s="1"/>
      <c r="V74" s="1"/>
      <c r="W74" s="1"/>
      <c r="X74" s="1"/>
      <c r="Y74" s="1"/>
    </row>
    <row r="75" spans="1:25" ht="48" customHeight="1" x14ac:dyDescent="0.2">
      <c r="A75" s="432"/>
      <c r="B75" s="442"/>
      <c r="C75" s="440"/>
      <c r="D75" s="440"/>
      <c r="E75" s="441"/>
      <c r="F75" s="213"/>
      <c r="G75" s="450"/>
      <c r="H75" s="118" t="s">
        <v>426</v>
      </c>
      <c r="I75" s="211" t="s">
        <v>254</v>
      </c>
      <c r="J75" s="7" t="s">
        <v>429</v>
      </c>
      <c r="K75" s="124">
        <v>1</v>
      </c>
      <c r="L75" s="303">
        <v>0.2</v>
      </c>
      <c r="M75" s="7" t="s">
        <v>430</v>
      </c>
      <c r="N75" s="306" t="s">
        <v>561</v>
      </c>
      <c r="O75" s="283">
        <v>44286</v>
      </c>
      <c r="P75" s="305" t="s">
        <v>562</v>
      </c>
      <c r="Q75" s="1"/>
      <c r="R75" s="1"/>
      <c r="S75" s="1"/>
      <c r="T75" s="1"/>
      <c r="U75" s="1"/>
      <c r="V75" s="1"/>
      <c r="W75" s="1"/>
      <c r="X75" s="1"/>
      <c r="Y75" s="1"/>
    </row>
    <row r="76" spans="1:25" ht="48" customHeight="1" x14ac:dyDescent="0.2">
      <c r="A76" s="432"/>
      <c r="B76" s="442"/>
      <c r="C76" s="440"/>
      <c r="D76" s="440"/>
      <c r="E76" s="441"/>
      <c r="F76" s="213"/>
      <c r="G76" s="450"/>
      <c r="H76" s="4" t="s">
        <v>431</v>
      </c>
      <c r="I76" s="118" t="s">
        <v>433</v>
      </c>
      <c r="J76" s="180" t="s">
        <v>26</v>
      </c>
      <c r="K76" s="330" t="s">
        <v>431</v>
      </c>
      <c r="L76" s="288"/>
      <c r="M76" s="7" t="s">
        <v>174</v>
      </c>
      <c r="N76" s="306" t="s">
        <v>628</v>
      </c>
      <c r="O76" s="283">
        <v>44286</v>
      </c>
      <c r="P76" s="331" t="s">
        <v>627</v>
      </c>
      <c r="Q76" s="1"/>
      <c r="R76" s="1"/>
      <c r="S76" s="1"/>
      <c r="T76" s="1"/>
      <c r="U76" s="1"/>
      <c r="V76" s="1"/>
      <c r="W76" s="1"/>
      <c r="X76" s="1"/>
      <c r="Y76" s="1"/>
    </row>
    <row r="77" spans="1:25" ht="48" customHeight="1" x14ac:dyDescent="0.2">
      <c r="A77" s="432"/>
      <c r="B77" s="442"/>
      <c r="C77" s="440"/>
      <c r="D77" s="440"/>
      <c r="E77" s="441"/>
      <c r="F77" s="213"/>
      <c r="G77" s="450"/>
      <c r="H77" s="4" t="s">
        <v>685</v>
      </c>
      <c r="I77" s="118" t="s">
        <v>433</v>
      </c>
      <c r="J77" s="7" t="s">
        <v>437</v>
      </c>
      <c r="K77" s="124">
        <v>1</v>
      </c>
      <c r="L77" s="281">
        <v>0.82350000000000001</v>
      </c>
      <c r="M77" s="7" t="s">
        <v>438</v>
      </c>
      <c r="N77" s="306" t="s">
        <v>563</v>
      </c>
      <c r="O77" s="283">
        <v>44286</v>
      </c>
      <c r="P77" s="284" t="s">
        <v>564</v>
      </c>
      <c r="Q77" s="1"/>
      <c r="R77" s="1"/>
      <c r="S77" s="1"/>
      <c r="T77" s="1"/>
      <c r="U77" s="1"/>
      <c r="V77" s="1"/>
      <c r="W77" s="1"/>
      <c r="X77" s="1"/>
      <c r="Y77" s="1"/>
    </row>
    <row r="78" spans="1:25" ht="48" customHeight="1" x14ac:dyDescent="0.2">
      <c r="A78" s="432"/>
      <c r="B78" s="442"/>
      <c r="C78" s="440"/>
      <c r="D78" s="440"/>
      <c r="E78" s="441"/>
      <c r="F78" s="213"/>
      <c r="G78" s="450"/>
      <c r="H78" s="91" t="s">
        <v>439</v>
      </c>
      <c r="I78" s="118" t="s">
        <v>433</v>
      </c>
      <c r="J78" s="7" t="s">
        <v>441</v>
      </c>
      <c r="K78" s="124">
        <v>1</v>
      </c>
      <c r="L78" s="281">
        <f>(499/514)*100/100</f>
        <v>0.97081712062256809</v>
      </c>
      <c r="M78" s="7" t="s">
        <v>442</v>
      </c>
      <c r="N78" s="306" t="s">
        <v>565</v>
      </c>
      <c r="O78" s="283">
        <v>44286</v>
      </c>
      <c r="P78" s="284" t="s">
        <v>566</v>
      </c>
      <c r="Q78" s="1"/>
      <c r="R78" s="1"/>
      <c r="S78" s="1"/>
      <c r="T78" s="1"/>
      <c r="U78" s="1"/>
      <c r="V78" s="1"/>
      <c r="W78" s="1"/>
      <c r="X78" s="1"/>
      <c r="Y78" s="1"/>
    </row>
    <row r="79" spans="1:25" ht="48" customHeight="1" x14ac:dyDescent="0.2">
      <c r="A79" s="432"/>
      <c r="B79" s="442"/>
      <c r="C79" s="440"/>
      <c r="D79" s="440"/>
      <c r="E79" s="441"/>
      <c r="F79" s="213"/>
      <c r="G79" s="450"/>
      <c r="H79" s="91" t="s">
        <v>443</v>
      </c>
      <c r="I79" s="118" t="s">
        <v>433</v>
      </c>
      <c r="J79" s="7" t="s">
        <v>567</v>
      </c>
      <c r="K79" s="124">
        <v>1</v>
      </c>
      <c r="L79" s="281">
        <f>(461/560)*100/100</f>
        <v>0.82321428571428568</v>
      </c>
      <c r="M79" s="180" t="s">
        <v>446</v>
      </c>
      <c r="N79" s="306" t="s">
        <v>568</v>
      </c>
      <c r="O79" s="283">
        <v>44286</v>
      </c>
      <c r="P79" s="331" t="s">
        <v>569</v>
      </c>
      <c r="Q79" s="1"/>
      <c r="R79" s="1"/>
      <c r="S79" s="1"/>
      <c r="T79" s="1"/>
      <c r="U79" s="1"/>
      <c r="V79" s="1"/>
      <c r="W79" s="1"/>
      <c r="X79" s="1"/>
      <c r="Y79" s="1"/>
    </row>
    <row r="80" spans="1:25" ht="48" customHeight="1" x14ac:dyDescent="0.2">
      <c r="A80" s="432"/>
      <c r="B80" s="442"/>
      <c r="C80" s="440"/>
      <c r="D80" s="440"/>
      <c r="E80" s="441"/>
      <c r="F80" s="213"/>
      <c r="G80" s="450"/>
      <c r="H80" s="91" t="s">
        <v>443</v>
      </c>
      <c r="I80" s="118" t="s">
        <v>433</v>
      </c>
      <c r="J80" s="7" t="s">
        <v>447</v>
      </c>
      <c r="K80" s="124">
        <v>1</v>
      </c>
      <c r="L80" s="281">
        <f>(110/185)*100/100</f>
        <v>0.59459459459459463</v>
      </c>
      <c r="M80" s="180" t="s">
        <v>448</v>
      </c>
      <c r="N80" s="306" t="s">
        <v>570</v>
      </c>
      <c r="O80" s="283">
        <v>44286</v>
      </c>
      <c r="P80" s="331" t="s">
        <v>571</v>
      </c>
      <c r="Q80" s="1"/>
      <c r="R80" s="1"/>
      <c r="S80" s="1"/>
      <c r="T80" s="1"/>
      <c r="U80" s="1"/>
      <c r="V80" s="1"/>
      <c r="W80" s="1"/>
      <c r="X80" s="1"/>
      <c r="Y80" s="1"/>
    </row>
    <row r="81" spans="1:25" ht="48" customHeight="1" x14ac:dyDescent="0.2">
      <c r="A81" s="432"/>
      <c r="B81" s="442"/>
      <c r="C81" s="440"/>
      <c r="D81" s="440"/>
      <c r="E81" s="441"/>
      <c r="F81" s="213"/>
      <c r="G81" s="450"/>
      <c r="H81" s="91" t="s">
        <v>572</v>
      </c>
      <c r="I81" s="118" t="s">
        <v>433</v>
      </c>
      <c r="J81" s="7" t="s">
        <v>450</v>
      </c>
      <c r="K81" s="124">
        <v>1</v>
      </c>
      <c r="L81" s="281">
        <v>0</v>
      </c>
      <c r="M81" s="180" t="s">
        <v>451</v>
      </c>
      <c r="N81" s="306">
        <v>0</v>
      </c>
      <c r="O81" s="283">
        <v>44286</v>
      </c>
      <c r="P81" s="284" t="s">
        <v>573</v>
      </c>
      <c r="Q81" s="1"/>
      <c r="R81" s="1"/>
      <c r="S81" s="1"/>
      <c r="T81" s="1"/>
      <c r="U81" s="1"/>
      <c r="V81" s="1"/>
      <c r="W81" s="1"/>
      <c r="X81" s="1"/>
      <c r="Y81" s="1"/>
    </row>
    <row r="82" spans="1:25" ht="48" customHeight="1" x14ac:dyDescent="0.2">
      <c r="A82" s="432"/>
      <c r="B82" s="442"/>
      <c r="C82" s="440"/>
      <c r="D82" s="440"/>
      <c r="E82" s="441"/>
      <c r="F82" s="213"/>
      <c r="G82" s="450"/>
      <c r="H82" s="91" t="s">
        <v>452</v>
      </c>
      <c r="I82" s="118" t="s">
        <v>332</v>
      </c>
      <c r="J82" s="7" t="s">
        <v>634</v>
      </c>
      <c r="K82" s="301" t="s">
        <v>174</v>
      </c>
      <c r="L82" s="301" t="s">
        <v>558</v>
      </c>
      <c r="M82" s="180" t="s">
        <v>174</v>
      </c>
      <c r="N82" s="306" t="s">
        <v>686</v>
      </c>
      <c r="O82" s="324">
        <v>44286</v>
      </c>
      <c r="P82" s="306" t="s">
        <v>687</v>
      </c>
      <c r="Q82" s="1"/>
      <c r="R82" s="1"/>
      <c r="S82" s="1"/>
      <c r="T82" s="1"/>
      <c r="U82" s="1"/>
      <c r="V82" s="1"/>
      <c r="W82" s="1"/>
      <c r="X82" s="1"/>
      <c r="Y82" s="1"/>
    </row>
    <row r="83" spans="1:25" ht="48" customHeight="1" x14ac:dyDescent="0.2">
      <c r="A83" s="432"/>
      <c r="B83" s="442"/>
      <c r="C83" s="440"/>
      <c r="D83" s="440"/>
      <c r="E83" s="441"/>
      <c r="F83" s="213"/>
      <c r="G83" s="450"/>
      <c r="H83" s="91" t="s">
        <v>456</v>
      </c>
      <c r="I83" s="118" t="s">
        <v>332</v>
      </c>
      <c r="J83" s="7" t="s">
        <v>458</v>
      </c>
      <c r="K83" s="301">
        <v>1</v>
      </c>
      <c r="L83" s="301">
        <v>1</v>
      </c>
      <c r="M83" s="180" t="s">
        <v>174</v>
      </c>
      <c r="N83" s="306" t="s">
        <v>636</v>
      </c>
      <c r="O83" s="324">
        <v>44286</v>
      </c>
      <c r="P83" s="306" t="s">
        <v>635</v>
      </c>
      <c r="Q83" s="1"/>
      <c r="R83" s="1"/>
      <c r="S83" s="1"/>
      <c r="T83" s="1"/>
      <c r="U83" s="1"/>
      <c r="V83" s="1"/>
      <c r="W83" s="1"/>
      <c r="X83" s="1"/>
      <c r="Y83" s="1"/>
    </row>
    <row r="84" spans="1:25" ht="48" customHeight="1" x14ac:dyDescent="0.2">
      <c r="A84" s="432"/>
      <c r="B84" s="442"/>
      <c r="C84" s="440"/>
      <c r="D84" s="440"/>
      <c r="E84" s="441"/>
      <c r="F84" s="213"/>
      <c r="G84" s="450"/>
      <c r="H84" s="182" t="s">
        <v>460</v>
      </c>
      <c r="I84" s="118" t="s">
        <v>332</v>
      </c>
      <c r="J84" s="7" t="s">
        <v>462</v>
      </c>
      <c r="K84" s="301">
        <v>1</v>
      </c>
      <c r="L84" s="301">
        <v>1</v>
      </c>
      <c r="M84" s="180" t="s">
        <v>463</v>
      </c>
      <c r="N84" s="306" t="s">
        <v>637</v>
      </c>
      <c r="O84" s="324">
        <v>44286</v>
      </c>
      <c r="P84" s="306" t="s">
        <v>688</v>
      </c>
      <c r="Q84" s="1"/>
      <c r="R84" s="1"/>
      <c r="S84" s="1"/>
      <c r="T84" s="1"/>
      <c r="U84" s="1"/>
      <c r="V84" s="1"/>
      <c r="W84" s="1"/>
      <c r="X84" s="1"/>
      <c r="Y84" s="1"/>
    </row>
    <row r="85" spans="1:25" ht="48" customHeight="1" thickBot="1" x14ac:dyDescent="0.25">
      <c r="A85" s="432"/>
      <c r="B85" s="442"/>
      <c r="C85" s="440"/>
      <c r="D85" s="440"/>
      <c r="E85" s="441"/>
      <c r="F85" s="1"/>
      <c r="G85" s="450"/>
      <c r="H85" s="167"/>
      <c r="I85" s="215"/>
      <c r="J85" s="92"/>
      <c r="K85" s="96"/>
      <c r="L85" s="289"/>
      <c r="M85" s="76"/>
      <c r="N85" s="290"/>
      <c r="O85" s="291">
        <v>44286</v>
      </c>
      <c r="P85" s="292"/>
      <c r="Q85" s="1"/>
      <c r="R85" s="1"/>
      <c r="S85" s="1"/>
      <c r="T85" s="1"/>
      <c r="U85" s="1"/>
      <c r="V85" s="1"/>
      <c r="W85" s="1"/>
      <c r="X85" s="1"/>
      <c r="Y85" s="1"/>
    </row>
    <row r="86" spans="1:25" ht="48" customHeight="1" x14ac:dyDescent="0.2">
      <c r="A86" s="433">
        <v>7</v>
      </c>
      <c r="B86" s="386" t="s">
        <v>464</v>
      </c>
      <c r="C86" s="408" t="s">
        <v>465</v>
      </c>
      <c r="D86" s="209" t="s">
        <v>466</v>
      </c>
      <c r="E86" s="405" t="s">
        <v>467</v>
      </c>
      <c r="F86" s="198" t="s">
        <v>468</v>
      </c>
      <c r="G86" s="405" t="s">
        <v>469</v>
      </c>
      <c r="H86" s="207" t="s">
        <v>470</v>
      </c>
      <c r="I86" s="219" t="s">
        <v>472</v>
      </c>
      <c r="J86" s="78" t="s">
        <v>474</v>
      </c>
      <c r="K86" s="332">
        <v>0.25</v>
      </c>
      <c r="L86" s="333">
        <v>0.28820000000000001</v>
      </c>
      <c r="M86" s="61" t="s">
        <v>475</v>
      </c>
      <c r="N86" s="334" t="s">
        <v>574</v>
      </c>
      <c r="O86" s="294">
        <v>44286</v>
      </c>
      <c r="P86" s="335" t="s">
        <v>575</v>
      </c>
      <c r="Q86" s="1"/>
      <c r="R86" s="1"/>
      <c r="S86" s="1"/>
      <c r="T86" s="1"/>
      <c r="U86" s="1"/>
      <c r="V86" s="1"/>
      <c r="W86" s="1"/>
      <c r="X86" s="1"/>
      <c r="Y86" s="1"/>
    </row>
    <row r="87" spans="1:25" ht="48" customHeight="1" x14ac:dyDescent="0.2">
      <c r="A87" s="434"/>
      <c r="B87" s="387"/>
      <c r="C87" s="395"/>
      <c r="D87" s="202" t="s">
        <v>207</v>
      </c>
      <c r="E87" s="406"/>
      <c r="F87" s="406" t="s">
        <v>476</v>
      </c>
      <c r="G87" s="446"/>
      <c r="H87" s="118" t="s">
        <v>477</v>
      </c>
      <c r="I87" s="121" t="s">
        <v>472</v>
      </c>
      <c r="J87" s="180" t="s">
        <v>479</v>
      </c>
      <c r="K87" s="124">
        <v>0.25</v>
      </c>
      <c r="L87" s="303">
        <v>0.62809999999999999</v>
      </c>
      <c r="M87" s="7" t="s">
        <v>475</v>
      </c>
      <c r="N87" s="282" t="s">
        <v>576</v>
      </c>
      <c r="O87" s="283">
        <v>44286</v>
      </c>
      <c r="P87" s="284" t="s">
        <v>629</v>
      </c>
      <c r="Q87" s="1"/>
      <c r="R87" s="1"/>
      <c r="S87" s="1"/>
      <c r="T87" s="1"/>
      <c r="U87" s="1"/>
      <c r="V87" s="1"/>
      <c r="W87" s="1"/>
      <c r="X87" s="1"/>
      <c r="Y87" s="1"/>
    </row>
    <row r="88" spans="1:25" ht="48" customHeight="1" x14ac:dyDescent="0.2">
      <c r="A88" s="434"/>
      <c r="B88" s="387"/>
      <c r="C88" s="395"/>
      <c r="D88" s="202" t="s">
        <v>188</v>
      </c>
      <c r="E88" s="406"/>
      <c r="F88" s="406"/>
      <c r="G88" s="446"/>
      <c r="H88" s="118" t="s">
        <v>480</v>
      </c>
      <c r="I88" s="211" t="s">
        <v>472</v>
      </c>
      <c r="J88" s="180" t="s">
        <v>26</v>
      </c>
      <c r="K88" s="279" t="s">
        <v>482</v>
      </c>
      <c r="L88" s="124">
        <v>1</v>
      </c>
      <c r="M88" s="7" t="s">
        <v>174</v>
      </c>
      <c r="N88" s="282" t="s">
        <v>577</v>
      </c>
      <c r="O88" s="283">
        <v>44286</v>
      </c>
      <c r="P88" s="284" t="s">
        <v>578</v>
      </c>
      <c r="Q88" s="1"/>
      <c r="R88" s="1"/>
      <c r="S88" s="1"/>
      <c r="T88" s="1"/>
      <c r="U88" s="1"/>
      <c r="V88" s="1"/>
      <c r="W88" s="1"/>
      <c r="X88" s="1"/>
      <c r="Y88" s="1"/>
    </row>
    <row r="89" spans="1:25" ht="48" customHeight="1" x14ac:dyDescent="0.2">
      <c r="A89" s="434"/>
      <c r="B89" s="387"/>
      <c r="C89" s="395"/>
      <c r="D89" s="202" t="s">
        <v>328</v>
      </c>
      <c r="E89" s="406"/>
      <c r="F89" s="395" t="s">
        <v>483</v>
      </c>
      <c r="G89" s="446"/>
      <c r="H89" s="118" t="s">
        <v>484</v>
      </c>
      <c r="I89" s="211" t="s">
        <v>472</v>
      </c>
      <c r="J89" s="180" t="s">
        <v>486</v>
      </c>
      <c r="K89" s="124">
        <v>1</v>
      </c>
      <c r="L89" s="303">
        <v>0.55000000000000004</v>
      </c>
      <c r="M89" s="7" t="s">
        <v>487</v>
      </c>
      <c r="N89" s="321" t="s">
        <v>630</v>
      </c>
      <c r="O89" s="283">
        <v>44286</v>
      </c>
      <c r="P89" s="284" t="s">
        <v>650</v>
      </c>
      <c r="Q89" s="1"/>
      <c r="R89" s="1"/>
      <c r="S89" s="1"/>
      <c r="T89" s="1"/>
      <c r="U89" s="1"/>
      <c r="V89" s="1"/>
      <c r="W89" s="1"/>
      <c r="X89" s="1"/>
      <c r="Y89" s="1"/>
    </row>
    <row r="90" spans="1:25" ht="48" customHeight="1" x14ac:dyDescent="0.2">
      <c r="A90" s="434"/>
      <c r="B90" s="387"/>
      <c r="C90" s="395"/>
      <c r="D90" s="202" t="s">
        <v>321</v>
      </c>
      <c r="E90" s="406"/>
      <c r="F90" s="395"/>
      <c r="G90" s="446"/>
      <c r="H90" s="164"/>
      <c r="I90" s="211"/>
      <c r="J90" s="7"/>
      <c r="K90" s="297"/>
      <c r="L90" s="287"/>
      <c r="M90" s="7"/>
      <c r="N90" s="285"/>
      <c r="O90" s="287"/>
      <c r="P90" s="298"/>
      <c r="Q90" s="1"/>
      <c r="R90" s="1"/>
      <c r="S90" s="1"/>
      <c r="T90" s="1"/>
      <c r="U90" s="1"/>
      <c r="V90" s="1"/>
      <c r="W90" s="1"/>
      <c r="X90" s="1"/>
      <c r="Y90" s="1"/>
    </row>
    <row r="91" spans="1:25" ht="48" customHeight="1" x14ac:dyDescent="0.2">
      <c r="A91" s="434"/>
      <c r="B91" s="387"/>
      <c r="C91" s="395"/>
      <c r="D91" s="202" t="s">
        <v>488</v>
      </c>
      <c r="E91" s="406"/>
      <c r="F91" s="395" t="s">
        <v>489</v>
      </c>
      <c r="G91" s="446"/>
      <c r="H91" s="164"/>
      <c r="I91" s="211"/>
      <c r="J91" s="7"/>
      <c r="K91" s="297"/>
      <c r="L91" s="287"/>
      <c r="M91" s="7"/>
      <c r="N91" s="285"/>
      <c r="O91" s="287"/>
      <c r="P91" s="298"/>
      <c r="Q91" s="1"/>
      <c r="R91" s="1"/>
      <c r="S91" s="1"/>
      <c r="T91" s="1"/>
      <c r="U91" s="1"/>
      <c r="V91" s="1"/>
      <c r="W91" s="1"/>
      <c r="X91" s="1"/>
      <c r="Y91" s="1"/>
    </row>
    <row r="92" spans="1:25" ht="48" customHeight="1" thickBot="1" x14ac:dyDescent="0.25">
      <c r="A92" s="435"/>
      <c r="B92" s="388"/>
      <c r="C92" s="409"/>
      <c r="D92" s="203" t="s">
        <v>490</v>
      </c>
      <c r="E92" s="407"/>
      <c r="F92" s="409"/>
      <c r="G92" s="447"/>
      <c r="H92" s="208"/>
      <c r="I92" s="220"/>
      <c r="J92" s="76"/>
      <c r="K92" s="96"/>
      <c r="L92" s="289"/>
      <c r="M92" s="76"/>
      <c r="N92" s="290"/>
      <c r="O92" s="289"/>
      <c r="P92" s="292"/>
      <c r="Q92" s="1"/>
      <c r="R92" s="1"/>
      <c r="S92" s="1"/>
      <c r="T92" s="1"/>
      <c r="U92" s="1"/>
      <c r="V92" s="1"/>
      <c r="W92" s="1"/>
      <c r="X92" s="1"/>
      <c r="Y92" s="1"/>
    </row>
    <row r="94" spans="1:25" ht="24" customHeight="1" x14ac:dyDescent="0.3">
      <c r="H94"/>
      <c r="J94"/>
      <c r="K94"/>
      <c r="L94"/>
    </row>
    <row r="95" spans="1:25" ht="24" customHeight="1" x14ac:dyDescent="0.3">
      <c r="J95"/>
      <c r="K95"/>
      <c r="L95"/>
    </row>
    <row r="96" spans="1:25" ht="24" customHeight="1" x14ac:dyDescent="0.3">
      <c r="J96"/>
      <c r="K96"/>
      <c r="L96"/>
    </row>
  </sheetData>
  <autoFilter ref="A1:Z92">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H6:H8"/>
    <mergeCell ref="K3:P3"/>
    <mergeCell ref="J3:J4"/>
    <mergeCell ref="G3:G4"/>
    <mergeCell ref="H3:H4"/>
    <mergeCell ref="A5:A13"/>
    <mergeCell ref="B5:B13"/>
    <mergeCell ref="C5:C13"/>
    <mergeCell ref="E5:E13"/>
    <mergeCell ref="G5:G13"/>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disablePrompts="1" count="8">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REGISTRAR EL ENTREGABLE " sqref="N4"/>
    <dataValidation allowBlank="1" showInputMessage="1" showErrorMessage="1" prompt="REGISTRAR EL RESULTADO DEL INDICADOR " sqref="L4"/>
    <dataValidation allowBlank="1" showInputMessage="1" showErrorMessage="1" prompt="Registrar el nombre del proceso que va  a responder por la ejecución " sqref="I4"/>
    <dataValidation allowBlank="1" showInputMessage="1" showErrorMessage="1" prompt="Fórmula matemática" sqref="J3:J4"/>
    <dataValidation allowBlank="1" showInputMessage="1" showErrorMessage="1" prompt="Si no aplica hacer medición, registrar el documento o el entregable final  Si es indicador con fórmula  matemática colocar la meta numérica" sqref="J1"/>
    <dataValidation allowBlank="1" showInputMessage="1" showErrorMessage="1" prompt="De acuerdo con las variables de la fórmula: Pesos,  horas, actividades" sqref="M3:M4"/>
    <dataValidation allowBlank="1" showInputMessage="1" showErrorMessage="1" prompt="Escribir nombre de entregable o meta numérica  si es un indicador" sqref="K3:K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tabSelected="1" zoomScale="115" zoomScaleNormal="115" workbookViewId="0">
      <selection activeCell="J5" sqref="J5:P92"/>
    </sheetView>
  </sheetViews>
  <sheetFormatPr baseColWidth="10" defaultColWidth="11.44140625" defaultRowHeight="24" customHeight="1" outlineLevelCol="1" x14ac:dyDescent="0.3"/>
  <cols>
    <col min="1" max="1" width="5" style="1" customWidth="1"/>
    <col min="2" max="2" width="15.6640625" style="1" customWidth="1"/>
    <col min="3" max="3" width="16.6640625" style="1" hidden="1" customWidth="1" outlineLevel="1"/>
    <col min="4" max="4" width="25" style="18" hidden="1" customWidth="1" outlineLevel="1"/>
    <col min="5" max="5" width="19.6640625" style="18" hidden="1" customWidth="1" outlineLevel="1"/>
    <col min="6" max="6" width="29.33203125" style="17" hidden="1" customWidth="1" outlineLevel="1"/>
    <col min="7" max="7" width="17.33203125" style="1" hidden="1" customWidth="1" outlineLevel="1"/>
    <col min="8" max="8" width="16.44140625" style="1" customWidth="1" collapsed="1"/>
    <col min="9" max="9" width="9.88671875" style="1" customWidth="1"/>
    <col min="10" max="10" width="26" style="1" customWidth="1"/>
    <col min="11" max="11" width="11.5546875" style="1" customWidth="1"/>
    <col min="12" max="12" width="17.44140625" style="230" customWidth="1"/>
    <col min="13" max="13" width="16.33203125" style="1" customWidth="1"/>
    <col min="14" max="14" width="12.33203125" style="183" customWidth="1"/>
    <col min="15" max="15" width="10.6640625" style="183" customWidth="1"/>
    <col min="16" max="16" width="20" style="227" customWidth="1"/>
    <col min="17" max="17" width="17.109375" customWidth="1"/>
    <col min="18" max="18" width="16" customWidth="1"/>
    <col min="19" max="19" width="11.5546875" customWidth="1"/>
    <col min="20" max="20" width="26" customWidth="1"/>
    <col min="21" max="21" width="16.33203125" customWidth="1"/>
    <col min="22" max="22" width="9" customWidth="1"/>
    <col min="23" max="23" width="10.6640625" customWidth="1"/>
    <col min="24" max="25" width="17.44140625" customWidth="1"/>
    <col min="26" max="26" width="63.109375" style="1" customWidth="1"/>
    <col min="27" max="16384" width="11.44140625" style="1"/>
  </cols>
  <sheetData>
    <row r="1" spans="1:26" s="87" customFormat="1" ht="22.5" customHeight="1" x14ac:dyDescent="0.3">
      <c r="A1" s="384" t="s">
        <v>0</v>
      </c>
      <c r="B1" s="384"/>
      <c r="C1" s="384"/>
      <c r="D1" s="384"/>
      <c r="E1" s="384"/>
      <c r="F1" s="384"/>
      <c r="H1" s="168"/>
      <c r="L1" s="230"/>
      <c r="M1" s="183"/>
      <c r="N1" s="183"/>
      <c r="O1" s="183"/>
      <c r="P1" s="227"/>
      <c r="Q1"/>
      <c r="R1"/>
      <c r="S1"/>
      <c r="T1"/>
      <c r="U1"/>
      <c r="V1"/>
      <c r="W1"/>
      <c r="X1"/>
      <c r="Y1"/>
    </row>
    <row r="2" spans="1:26" s="87" customFormat="1" ht="12" customHeight="1" x14ac:dyDescent="0.3">
      <c r="A2" s="385" t="s">
        <v>82</v>
      </c>
      <c r="B2" s="385"/>
      <c r="C2" s="385"/>
      <c r="D2" s="385"/>
      <c r="E2" s="385"/>
      <c r="F2" s="385"/>
      <c r="L2" s="230"/>
      <c r="M2" s="183"/>
      <c r="N2" s="183"/>
      <c r="O2" s="183"/>
      <c r="P2" s="227"/>
      <c r="Q2"/>
      <c r="R2"/>
      <c r="S2"/>
      <c r="T2"/>
      <c r="U2"/>
      <c r="V2"/>
      <c r="W2"/>
      <c r="X2"/>
      <c r="Y2"/>
    </row>
    <row r="3" spans="1:26" s="15" customFormat="1" ht="24" customHeight="1" x14ac:dyDescent="0.3">
      <c r="A3" s="458" t="s">
        <v>13</v>
      </c>
      <c r="B3" s="458" t="s">
        <v>83</v>
      </c>
      <c r="C3" s="458" t="s">
        <v>84</v>
      </c>
      <c r="D3" s="458" t="s">
        <v>85</v>
      </c>
      <c r="E3" s="458" t="s">
        <v>86</v>
      </c>
      <c r="F3" s="458" t="s">
        <v>87</v>
      </c>
      <c r="G3" s="458" t="s">
        <v>88</v>
      </c>
      <c r="H3" s="414" t="s">
        <v>89</v>
      </c>
      <c r="I3" s="181"/>
      <c r="J3" s="414" t="s">
        <v>96</v>
      </c>
      <c r="K3" s="455" t="s">
        <v>579</v>
      </c>
      <c r="L3" s="456"/>
      <c r="M3" s="456"/>
      <c r="N3" s="456"/>
      <c r="O3" s="456"/>
      <c r="P3" s="457"/>
      <c r="Q3"/>
      <c r="R3"/>
      <c r="S3"/>
      <c r="T3"/>
      <c r="U3"/>
      <c r="V3"/>
      <c r="W3"/>
      <c r="X3"/>
      <c r="Y3"/>
    </row>
    <row r="4" spans="1:26" s="5" customFormat="1" ht="36" customHeight="1" x14ac:dyDescent="0.3">
      <c r="A4" s="459"/>
      <c r="B4" s="458"/>
      <c r="C4" s="458"/>
      <c r="D4" s="458"/>
      <c r="E4" s="459"/>
      <c r="F4" s="458"/>
      <c r="G4" s="458"/>
      <c r="H4" s="414"/>
      <c r="I4" s="222" t="s">
        <v>101</v>
      </c>
      <c r="J4" s="414"/>
      <c r="K4" s="64" t="s">
        <v>95</v>
      </c>
      <c r="L4" s="229" t="s">
        <v>492</v>
      </c>
      <c r="M4" s="64" t="s">
        <v>493</v>
      </c>
      <c r="N4" s="64" t="s">
        <v>494</v>
      </c>
      <c r="O4" s="64" t="s">
        <v>495</v>
      </c>
      <c r="P4" s="232" t="s">
        <v>496</v>
      </c>
      <c r="Q4"/>
      <c r="R4"/>
      <c r="S4"/>
      <c r="T4"/>
      <c r="U4"/>
      <c r="V4"/>
      <c r="W4"/>
      <c r="X4"/>
      <c r="Y4"/>
      <c r="Z4" s="58"/>
    </row>
    <row r="5" spans="1:26" s="5" customFormat="1" ht="48" customHeight="1" x14ac:dyDescent="0.3">
      <c r="A5" s="412">
        <v>1</v>
      </c>
      <c r="B5" s="410" t="s">
        <v>107</v>
      </c>
      <c r="C5" s="410" t="s">
        <v>708</v>
      </c>
      <c r="D5" s="74" t="s">
        <v>109</v>
      </c>
      <c r="E5" s="413" t="s">
        <v>110</v>
      </c>
      <c r="F5" s="60" t="s">
        <v>111</v>
      </c>
      <c r="G5" s="421" t="s">
        <v>112</v>
      </c>
      <c r="H5" s="4" t="s">
        <v>113</v>
      </c>
      <c r="I5" s="211" t="s">
        <v>116</v>
      </c>
      <c r="J5" s="7" t="s">
        <v>119</v>
      </c>
      <c r="K5" s="115">
        <v>1</v>
      </c>
      <c r="L5" s="115">
        <f>29387742/24125921</f>
        <v>1.2180982437934702</v>
      </c>
      <c r="M5" s="7" t="s">
        <v>120</v>
      </c>
      <c r="N5" s="282" t="s">
        <v>604</v>
      </c>
      <c r="O5" s="336">
        <v>44377</v>
      </c>
      <c r="P5" s="284" t="s">
        <v>617</v>
      </c>
      <c r="Q5"/>
      <c r="R5"/>
      <c r="S5"/>
      <c r="T5"/>
      <c r="U5"/>
      <c r="V5"/>
      <c r="W5"/>
      <c r="X5"/>
      <c r="Y5"/>
      <c r="Z5" s="56" t="s">
        <v>121</v>
      </c>
    </row>
    <row r="6" spans="1:26" s="5" customFormat="1" ht="48" customHeight="1" x14ac:dyDescent="0.3">
      <c r="A6" s="411"/>
      <c r="B6" s="411"/>
      <c r="C6" s="411"/>
      <c r="D6" s="59" t="s">
        <v>122</v>
      </c>
      <c r="E6" s="413"/>
      <c r="F6" s="202" t="s">
        <v>123</v>
      </c>
      <c r="G6" s="421"/>
      <c r="H6" s="428" t="s">
        <v>497</v>
      </c>
      <c r="I6" s="211" t="s">
        <v>116</v>
      </c>
      <c r="J6" s="7" t="s">
        <v>127</v>
      </c>
      <c r="K6" s="115">
        <v>1</v>
      </c>
      <c r="L6" s="115">
        <f>506/(506+1299)</f>
        <v>0.28033240997229919</v>
      </c>
      <c r="M6" s="7" t="s">
        <v>128</v>
      </c>
      <c r="N6" s="282" t="s">
        <v>580</v>
      </c>
      <c r="O6" s="336">
        <v>44377</v>
      </c>
      <c r="P6" s="284" t="s">
        <v>618</v>
      </c>
      <c r="Q6"/>
      <c r="R6"/>
      <c r="S6"/>
      <c r="T6"/>
      <c r="U6"/>
      <c r="V6"/>
      <c r="W6"/>
      <c r="X6"/>
      <c r="Y6"/>
      <c r="Z6" s="56"/>
    </row>
    <row r="7" spans="1:26" s="5" customFormat="1" ht="48" customHeight="1" x14ac:dyDescent="0.3">
      <c r="A7" s="411"/>
      <c r="B7" s="411"/>
      <c r="C7" s="411"/>
      <c r="D7" s="59" t="s">
        <v>129</v>
      </c>
      <c r="E7" s="413"/>
      <c r="F7" s="202" t="s">
        <v>130</v>
      </c>
      <c r="G7" s="421"/>
      <c r="H7" s="429"/>
      <c r="I7" s="211" t="s">
        <v>116</v>
      </c>
      <c r="J7" s="7" t="s">
        <v>131</v>
      </c>
      <c r="K7" s="115">
        <v>1</v>
      </c>
      <c r="L7" s="115">
        <f>151/217</f>
        <v>0.69585253456221197</v>
      </c>
      <c r="M7" s="7" t="s">
        <v>132</v>
      </c>
      <c r="N7" s="282" t="s">
        <v>709</v>
      </c>
      <c r="O7" s="336">
        <v>44377</v>
      </c>
      <c r="P7" s="284" t="s">
        <v>710</v>
      </c>
      <c r="Q7"/>
      <c r="R7"/>
      <c r="S7"/>
      <c r="T7"/>
      <c r="U7"/>
      <c r="V7"/>
      <c r="W7"/>
      <c r="X7"/>
      <c r="Y7"/>
    </row>
    <row r="8" spans="1:26" s="16" customFormat="1" ht="48" customHeight="1" x14ac:dyDescent="0.3">
      <c r="A8" s="411"/>
      <c r="B8" s="411"/>
      <c r="C8" s="411"/>
      <c r="D8" s="59" t="s">
        <v>133</v>
      </c>
      <c r="E8" s="413"/>
      <c r="F8" s="202" t="s">
        <v>134</v>
      </c>
      <c r="G8" s="421"/>
      <c r="H8" s="429"/>
      <c r="I8" s="211" t="s">
        <v>116</v>
      </c>
      <c r="J8" s="7" t="s">
        <v>619</v>
      </c>
      <c r="K8" s="115">
        <v>1</v>
      </c>
      <c r="L8" s="115">
        <f>23/39</f>
        <v>0.58974358974358976</v>
      </c>
      <c r="M8" s="7" t="s">
        <v>136</v>
      </c>
      <c r="N8" s="282" t="s">
        <v>607</v>
      </c>
      <c r="O8" s="336">
        <v>44377</v>
      </c>
      <c r="P8" s="284" t="s">
        <v>711</v>
      </c>
      <c r="Q8"/>
      <c r="R8"/>
      <c r="S8"/>
      <c r="T8"/>
      <c r="U8"/>
      <c r="V8"/>
      <c r="W8"/>
      <c r="X8"/>
      <c r="Y8"/>
    </row>
    <row r="9" spans="1:26" s="16" customFormat="1" ht="48" customHeight="1" x14ac:dyDescent="0.3">
      <c r="A9" s="411"/>
      <c r="B9" s="411"/>
      <c r="C9" s="411"/>
      <c r="D9" s="57"/>
      <c r="E9" s="413"/>
      <c r="F9" s="213"/>
      <c r="G9" s="421"/>
      <c r="H9" s="141" t="s">
        <v>137</v>
      </c>
      <c r="I9" s="211" t="s">
        <v>116</v>
      </c>
      <c r="J9" s="7" t="s">
        <v>139</v>
      </c>
      <c r="K9" s="115">
        <v>1</v>
      </c>
      <c r="L9" s="115">
        <f>1473/1473</f>
        <v>1</v>
      </c>
      <c r="M9" s="7" t="s">
        <v>140</v>
      </c>
      <c r="N9" s="282" t="s">
        <v>607</v>
      </c>
      <c r="O9" s="336">
        <v>44377</v>
      </c>
      <c r="P9" s="284" t="s">
        <v>581</v>
      </c>
      <c r="Q9"/>
      <c r="R9"/>
      <c r="S9"/>
      <c r="T9"/>
      <c r="U9"/>
      <c r="V9"/>
      <c r="W9"/>
      <c r="X9"/>
      <c r="Y9"/>
    </row>
    <row r="10" spans="1:26" s="16" customFormat="1" ht="48" customHeight="1" x14ac:dyDescent="0.3">
      <c r="A10" s="411"/>
      <c r="B10" s="411"/>
      <c r="C10" s="411"/>
      <c r="D10" s="57"/>
      <c r="E10" s="413"/>
      <c r="F10" s="213"/>
      <c r="G10" s="421"/>
      <c r="H10" s="141"/>
      <c r="I10" s="211" t="s">
        <v>116</v>
      </c>
      <c r="J10" s="7" t="s">
        <v>610</v>
      </c>
      <c r="K10" s="115">
        <v>1</v>
      </c>
      <c r="L10" s="115">
        <f>22981/22981</f>
        <v>1</v>
      </c>
      <c r="M10" s="7" t="s">
        <v>611</v>
      </c>
      <c r="N10" s="285" t="s">
        <v>582</v>
      </c>
      <c r="O10" s="336">
        <v>44377</v>
      </c>
      <c r="P10" s="284" t="s">
        <v>620</v>
      </c>
      <c r="Q10"/>
      <c r="R10"/>
      <c r="S10"/>
      <c r="T10"/>
      <c r="U10"/>
      <c r="V10"/>
      <c r="W10"/>
      <c r="X10"/>
      <c r="Y10"/>
    </row>
    <row r="11" spans="1:26" s="16" customFormat="1" ht="48" customHeight="1" thickBot="1" x14ac:dyDescent="0.35">
      <c r="A11" s="411"/>
      <c r="B11" s="411"/>
      <c r="C11" s="411"/>
      <c r="D11" s="75" t="s">
        <v>144</v>
      </c>
      <c r="E11" s="413"/>
      <c r="F11" s="203" t="s">
        <v>145</v>
      </c>
      <c r="G11" s="421"/>
      <c r="H11" s="141"/>
      <c r="I11" s="211" t="s">
        <v>116</v>
      </c>
      <c r="J11" s="7" t="s">
        <v>712</v>
      </c>
      <c r="K11" s="115">
        <v>1</v>
      </c>
      <c r="L11" s="115">
        <f>20/20</f>
        <v>1</v>
      </c>
      <c r="M11" s="7" t="s">
        <v>148</v>
      </c>
      <c r="N11" s="282" t="s">
        <v>613</v>
      </c>
      <c r="O11" s="336">
        <v>44377</v>
      </c>
      <c r="P11" s="284" t="s">
        <v>621</v>
      </c>
      <c r="Q11"/>
      <c r="R11"/>
      <c r="S11"/>
      <c r="T11"/>
      <c r="U11"/>
      <c r="V11"/>
      <c r="W11"/>
      <c r="X11"/>
      <c r="Y11"/>
    </row>
    <row r="12" spans="1:26" s="16" customFormat="1" ht="48" customHeight="1" x14ac:dyDescent="0.3">
      <c r="A12" s="411"/>
      <c r="B12" s="411"/>
      <c r="C12" s="411"/>
      <c r="D12" s="57"/>
      <c r="E12" s="413"/>
      <c r="F12" s="213"/>
      <c r="G12" s="421"/>
      <c r="H12" s="141"/>
      <c r="I12" s="211" t="s">
        <v>116</v>
      </c>
      <c r="J12" s="7" t="s">
        <v>150</v>
      </c>
      <c r="K12" s="115">
        <v>1</v>
      </c>
      <c r="L12" s="115">
        <f>311/311</f>
        <v>1</v>
      </c>
      <c r="M12" s="7" t="s">
        <v>151</v>
      </c>
      <c r="N12" s="282" t="s">
        <v>615</v>
      </c>
      <c r="O12" s="336">
        <v>44377</v>
      </c>
      <c r="P12" s="284" t="s">
        <v>622</v>
      </c>
      <c r="Q12"/>
      <c r="R12"/>
      <c r="S12"/>
      <c r="T12"/>
      <c r="U12"/>
      <c r="V12"/>
      <c r="W12"/>
      <c r="X12"/>
      <c r="Y12"/>
    </row>
    <row r="13" spans="1:26" s="16" customFormat="1" ht="48" customHeight="1" x14ac:dyDescent="0.3">
      <c r="A13" s="411"/>
      <c r="B13" s="411"/>
      <c r="C13" s="411"/>
      <c r="D13" s="57"/>
      <c r="E13" s="413"/>
      <c r="F13" s="213"/>
      <c r="G13" s="421"/>
      <c r="H13" s="223" t="s">
        <v>137</v>
      </c>
      <c r="I13" s="215" t="s">
        <v>153</v>
      </c>
      <c r="J13" s="286" t="s">
        <v>156</v>
      </c>
      <c r="K13" s="115">
        <v>0.8</v>
      </c>
      <c r="L13" s="281">
        <v>0.93149999999999999</v>
      </c>
      <c r="M13" s="231" t="s">
        <v>157</v>
      </c>
      <c r="N13" s="288" t="s">
        <v>583</v>
      </c>
      <c r="O13" s="336">
        <v>44377</v>
      </c>
      <c r="P13" s="284" t="s">
        <v>713</v>
      </c>
      <c r="Q13"/>
      <c r="R13"/>
      <c r="S13"/>
      <c r="T13"/>
      <c r="U13"/>
      <c r="V13"/>
      <c r="W13"/>
      <c r="X13"/>
      <c r="Y13"/>
    </row>
    <row r="14" spans="1:26" s="16" customFormat="1" ht="48" customHeight="1" thickBot="1" x14ac:dyDescent="0.35">
      <c r="A14" s="83"/>
      <c r="B14" s="83"/>
      <c r="C14" s="83"/>
      <c r="D14" s="96"/>
      <c r="E14" s="84"/>
      <c r="F14" s="96"/>
      <c r="G14" s="84"/>
      <c r="H14" s="147"/>
      <c r="I14" s="220"/>
      <c r="J14" s="76"/>
      <c r="K14" s="76"/>
      <c r="L14" s="337"/>
      <c r="M14" s="76"/>
      <c r="N14" s="290"/>
      <c r="O14" s="338"/>
      <c r="P14" s="292"/>
      <c r="Q14"/>
      <c r="R14"/>
      <c r="S14"/>
      <c r="T14"/>
      <c r="U14"/>
      <c r="V14"/>
      <c r="W14"/>
      <c r="X14"/>
      <c r="Y14"/>
    </row>
    <row r="15" spans="1:26" ht="48" customHeight="1" x14ac:dyDescent="0.3">
      <c r="A15" s="402">
        <v>2</v>
      </c>
      <c r="B15" s="386" t="s">
        <v>158</v>
      </c>
      <c r="C15" s="405" t="s">
        <v>159</v>
      </c>
      <c r="D15" s="209" t="s">
        <v>160</v>
      </c>
      <c r="E15" s="408" t="s">
        <v>161</v>
      </c>
      <c r="F15" s="198" t="s">
        <v>162</v>
      </c>
      <c r="G15" s="422" t="s">
        <v>163</v>
      </c>
      <c r="H15" s="176" t="s">
        <v>164</v>
      </c>
      <c r="I15" s="219" t="s">
        <v>502</v>
      </c>
      <c r="J15" s="78" t="s">
        <v>667</v>
      </c>
      <c r="K15" s="293">
        <v>1</v>
      </c>
      <c r="L15" s="339">
        <v>1</v>
      </c>
      <c r="M15" s="61" t="s">
        <v>168</v>
      </c>
      <c r="N15" s="270" t="s">
        <v>623</v>
      </c>
      <c r="O15" s="340">
        <v>44377</v>
      </c>
      <c r="P15" s="295" t="s">
        <v>668</v>
      </c>
    </row>
    <row r="16" spans="1:26" ht="48" customHeight="1" x14ac:dyDescent="0.3">
      <c r="A16" s="403"/>
      <c r="B16" s="387"/>
      <c r="C16" s="406"/>
      <c r="D16" s="202" t="s">
        <v>169</v>
      </c>
      <c r="E16" s="395"/>
      <c r="F16" s="14" t="s">
        <v>170</v>
      </c>
      <c r="G16" s="423"/>
      <c r="H16" s="116" t="s">
        <v>171</v>
      </c>
      <c r="I16" s="210" t="s">
        <v>502</v>
      </c>
      <c r="J16" s="180" t="s">
        <v>26</v>
      </c>
      <c r="K16" s="180" t="s">
        <v>173</v>
      </c>
      <c r="L16" s="180" t="s">
        <v>174</v>
      </c>
      <c r="M16" s="180" t="s">
        <v>174</v>
      </c>
      <c r="N16" s="270" t="s">
        <v>624</v>
      </c>
      <c r="O16" s="336">
        <v>44377</v>
      </c>
      <c r="P16" s="284" t="s">
        <v>669</v>
      </c>
    </row>
    <row r="17" spans="1:16" ht="48" customHeight="1" x14ac:dyDescent="0.3">
      <c r="A17" s="403"/>
      <c r="B17" s="387"/>
      <c r="C17" s="406"/>
      <c r="D17" s="202" t="s">
        <v>175</v>
      </c>
      <c r="E17" s="395"/>
      <c r="F17" s="199" t="s">
        <v>176</v>
      </c>
      <c r="G17" s="423"/>
      <c r="H17" s="116" t="s">
        <v>177</v>
      </c>
      <c r="I17" s="210" t="s">
        <v>502</v>
      </c>
      <c r="J17" s="180" t="s">
        <v>180</v>
      </c>
      <c r="K17" s="115">
        <v>1</v>
      </c>
      <c r="L17" s="281">
        <f>0/1948991677*100/100</f>
        <v>0</v>
      </c>
      <c r="M17" s="270" t="s">
        <v>623</v>
      </c>
      <c r="N17" s="270" t="s">
        <v>624</v>
      </c>
      <c r="O17" s="336">
        <v>44377</v>
      </c>
      <c r="P17" s="296" t="s">
        <v>626</v>
      </c>
    </row>
    <row r="18" spans="1:16" ht="48" customHeight="1" x14ac:dyDescent="0.3">
      <c r="A18" s="403"/>
      <c r="B18" s="387"/>
      <c r="C18" s="406"/>
      <c r="D18" s="202" t="s">
        <v>182</v>
      </c>
      <c r="E18" s="395"/>
      <c r="F18" s="199" t="s">
        <v>183</v>
      </c>
      <c r="G18" s="423"/>
      <c r="H18" s="148"/>
      <c r="I18" s="211"/>
      <c r="J18" s="7"/>
      <c r="K18" s="297"/>
      <c r="L18" s="302"/>
      <c r="M18" s="7"/>
      <c r="N18" s="285"/>
      <c r="O18" s="336"/>
      <c r="P18" s="298"/>
    </row>
    <row r="19" spans="1:16" ht="48" customHeight="1" thickBot="1" x14ac:dyDescent="0.35">
      <c r="A19" s="404"/>
      <c r="B19" s="388"/>
      <c r="C19" s="407"/>
      <c r="D19" s="200" t="s">
        <v>184</v>
      </c>
      <c r="E19" s="409"/>
      <c r="F19" s="200" t="s">
        <v>185</v>
      </c>
      <c r="G19" s="424"/>
      <c r="H19" s="178"/>
      <c r="I19" s="220"/>
      <c r="J19" s="76"/>
      <c r="K19" s="96"/>
      <c r="L19" s="337"/>
      <c r="M19" s="76"/>
      <c r="N19" s="290"/>
      <c r="O19" s="338"/>
      <c r="P19" s="292"/>
    </row>
    <row r="20" spans="1:16" ht="48" customHeight="1" x14ac:dyDescent="0.3">
      <c r="A20" s="389">
        <v>3</v>
      </c>
      <c r="B20" s="399" t="s">
        <v>186</v>
      </c>
      <c r="C20" s="400" t="s">
        <v>670</v>
      </c>
      <c r="D20" s="214" t="s">
        <v>188</v>
      </c>
      <c r="E20" s="144" t="s">
        <v>189</v>
      </c>
      <c r="F20" s="419" t="s">
        <v>190</v>
      </c>
      <c r="G20" s="143" t="s">
        <v>191</v>
      </c>
      <c r="H20" s="212" t="s">
        <v>192</v>
      </c>
      <c r="I20" s="210" t="s">
        <v>194</v>
      </c>
      <c r="J20" s="61" t="s">
        <v>196</v>
      </c>
      <c r="K20" s="133" t="s">
        <v>195</v>
      </c>
      <c r="L20" s="341" t="s">
        <v>503</v>
      </c>
      <c r="M20" s="61" t="s">
        <v>197</v>
      </c>
      <c r="N20" s="299"/>
      <c r="O20" s="340">
        <v>44377</v>
      </c>
      <c r="P20" s="341" t="s">
        <v>503</v>
      </c>
    </row>
    <row r="21" spans="1:16" ht="48" customHeight="1" x14ac:dyDescent="0.3">
      <c r="A21" s="389"/>
      <c r="B21" s="400"/>
      <c r="C21" s="400"/>
      <c r="D21" s="202" t="s">
        <v>169</v>
      </c>
      <c r="E21" s="144"/>
      <c r="F21" s="420"/>
      <c r="G21" s="143"/>
      <c r="H21" s="199" t="s">
        <v>671</v>
      </c>
      <c r="I21" s="211" t="s">
        <v>194</v>
      </c>
      <c r="J21" s="7" t="s">
        <v>201</v>
      </c>
      <c r="K21" s="180" t="s">
        <v>200</v>
      </c>
      <c r="L21" s="342" t="s">
        <v>503</v>
      </c>
      <c r="M21" s="7" t="s">
        <v>202</v>
      </c>
      <c r="N21" s="285"/>
      <c r="O21" s="336">
        <v>44377</v>
      </c>
      <c r="P21" s="342" t="s">
        <v>503</v>
      </c>
    </row>
    <row r="22" spans="1:16" ht="48" customHeight="1" x14ac:dyDescent="0.3">
      <c r="A22" s="389"/>
      <c r="B22" s="400"/>
      <c r="C22" s="400"/>
      <c r="D22" s="202" t="s">
        <v>160</v>
      </c>
      <c r="E22" s="144"/>
      <c r="F22" s="221" t="s">
        <v>203</v>
      </c>
      <c r="G22" s="143"/>
      <c r="H22" s="199" t="s">
        <v>671</v>
      </c>
      <c r="I22" s="211" t="s">
        <v>194</v>
      </c>
      <c r="J22" s="7" t="s">
        <v>206</v>
      </c>
      <c r="K22" s="180" t="s">
        <v>205</v>
      </c>
      <c r="L22" s="342" t="s">
        <v>503</v>
      </c>
      <c r="M22" s="7" t="s">
        <v>202</v>
      </c>
      <c r="N22" s="285"/>
      <c r="O22" s="336">
        <v>44377</v>
      </c>
      <c r="P22" s="342" t="s">
        <v>503</v>
      </c>
    </row>
    <row r="23" spans="1:16" ht="48" customHeight="1" x14ac:dyDescent="0.3">
      <c r="A23" s="389"/>
      <c r="B23" s="400"/>
      <c r="C23" s="400"/>
      <c r="D23" s="202" t="s">
        <v>207</v>
      </c>
      <c r="E23" s="144"/>
      <c r="F23" s="221" t="s">
        <v>208</v>
      </c>
      <c r="G23" s="143"/>
      <c r="H23" s="199" t="s">
        <v>209</v>
      </c>
      <c r="I23" s="211" t="s">
        <v>194</v>
      </c>
      <c r="J23" s="7" t="s">
        <v>212</v>
      </c>
      <c r="K23" s="301">
        <v>1</v>
      </c>
      <c r="L23" s="342" t="s">
        <v>503</v>
      </c>
      <c r="M23" s="7" t="s">
        <v>213</v>
      </c>
      <c r="N23" s="285"/>
      <c r="O23" s="336">
        <v>44377</v>
      </c>
      <c r="P23" s="342" t="s">
        <v>503</v>
      </c>
    </row>
    <row r="24" spans="1:16" ht="48" customHeight="1" x14ac:dyDescent="0.3">
      <c r="A24" s="389"/>
      <c r="B24" s="400"/>
      <c r="C24" s="400"/>
      <c r="D24" s="202" t="s">
        <v>214</v>
      </c>
      <c r="E24" s="144"/>
      <c r="F24" s="420" t="s">
        <v>215</v>
      </c>
      <c r="G24" s="143"/>
      <c r="H24" s="197" t="s">
        <v>216</v>
      </c>
      <c r="I24" s="211" t="s">
        <v>218</v>
      </c>
      <c r="J24" s="7" t="s">
        <v>26</v>
      </c>
      <c r="K24" s="180" t="s">
        <v>220</v>
      </c>
      <c r="L24" s="343">
        <v>1</v>
      </c>
      <c r="M24" s="7" t="s">
        <v>220</v>
      </c>
      <c r="N24" s="279"/>
      <c r="O24" s="324">
        <v>44377</v>
      </c>
      <c r="P24" s="284" t="s">
        <v>643</v>
      </c>
    </row>
    <row r="25" spans="1:16" ht="48" customHeight="1" x14ac:dyDescent="0.3">
      <c r="A25" s="389"/>
      <c r="B25" s="400"/>
      <c r="C25" s="400"/>
      <c r="D25" s="202" t="s">
        <v>221</v>
      </c>
      <c r="E25" s="144"/>
      <c r="F25" s="420"/>
      <c r="G25" s="143"/>
      <c r="H25" s="197" t="s">
        <v>222</v>
      </c>
      <c r="I25" s="211" t="s">
        <v>218</v>
      </c>
      <c r="J25" s="7" t="s">
        <v>224</v>
      </c>
      <c r="K25" s="115">
        <v>1</v>
      </c>
      <c r="L25" s="343">
        <v>0.75</v>
      </c>
      <c r="M25" s="7" t="s">
        <v>225</v>
      </c>
      <c r="N25" s="115" t="s">
        <v>714</v>
      </c>
      <c r="O25" s="324">
        <v>44377</v>
      </c>
      <c r="P25" s="284" t="s">
        <v>715</v>
      </c>
    </row>
    <row r="26" spans="1:16" ht="48" customHeight="1" x14ac:dyDescent="0.3">
      <c r="A26" s="389"/>
      <c r="B26" s="400"/>
      <c r="C26" s="400"/>
      <c r="D26" s="202" t="s">
        <v>226</v>
      </c>
      <c r="E26" s="144"/>
      <c r="F26" s="221" t="s">
        <v>227</v>
      </c>
      <c r="G26" s="143"/>
      <c r="H26" s="197" t="s">
        <v>228</v>
      </c>
      <c r="I26" s="211" t="s">
        <v>218</v>
      </c>
      <c r="J26" s="7" t="s">
        <v>230</v>
      </c>
      <c r="K26" s="115">
        <v>0.7</v>
      </c>
      <c r="L26" s="343">
        <v>0.63</v>
      </c>
      <c r="M26" s="7" t="s">
        <v>231</v>
      </c>
      <c r="N26" s="115" t="s">
        <v>716</v>
      </c>
      <c r="O26" s="324">
        <v>44377</v>
      </c>
      <c r="P26" s="284" t="s">
        <v>644</v>
      </c>
    </row>
    <row r="27" spans="1:16" ht="48" customHeight="1" x14ac:dyDescent="0.3">
      <c r="A27" s="389"/>
      <c r="B27" s="400"/>
      <c r="C27" s="400"/>
      <c r="D27" s="213" t="s">
        <v>232</v>
      </c>
      <c r="E27" s="144"/>
      <c r="F27" s="134" t="s">
        <v>233</v>
      </c>
      <c r="G27" s="143"/>
      <c r="H27" s="197" t="s">
        <v>234</v>
      </c>
      <c r="I27" s="211" t="s">
        <v>218</v>
      </c>
      <c r="J27" s="7" t="s">
        <v>672</v>
      </c>
      <c r="K27" s="115">
        <v>1</v>
      </c>
      <c r="L27" s="343">
        <v>1.0900000000000001</v>
      </c>
      <c r="M27" s="7" t="s">
        <v>238</v>
      </c>
      <c r="N27" s="180" t="s">
        <v>508</v>
      </c>
      <c r="O27" s="324">
        <v>44377</v>
      </c>
      <c r="P27" s="344" t="s">
        <v>723</v>
      </c>
    </row>
    <row r="28" spans="1:16" ht="48" customHeight="1" x14ac:dyDescent="0.3">
      <c r="A28" s="389"/>
      <c r="B28" s="400"/>
      <c r="C28" s="400"/>
      <c r="D28" s="202"/>
      <c r="E28" s="144"/>
      <c r="F28" s="420"/>
      <c r="G28" s="143"/>
      <c r="H28" s="90" t="s">
        <v>239</v>
      </c>
      <c r="I28" s="211" t="s">
        <v>218</v>
      </c>
      <c r="J28" s="7" t="s">
        <v>645</v>
      </c>
      <c r="K28" s="115">
        <v>0.8</v>
      </c>
      <c r="L28" s="343">
        <v>0.65</v>
      </c>
      <c r="M28" s="7" t="s">
        <v>242</v>
      </c>
      <c r="N28" s="115" t="s">
        <v>584</v>
      </c>
      <c r="O28" s="324">
        <v>44377</v>
      </c>
      <c r="P28" s="344" t="s">
        <v>717</v>
      </c>
    </row>
    <row r="29" spans="1:16" ht="48" customHeight="1" x14ac:dyDescent="0.3">
      <c r="A29" s="389"/>
      <c r="B29" s="400"/>
      <c r="C29" s="400"/>
      <c r="D29" s="202"/>
      <c r="E29" s="144"/>
      <c r="F29" s="420"/>
      <c r="G29" s="143"/>
      <c r="H29" s="90" t="s">
        <v>243</v>
      </c>
      <c r="I29" s="211" t="s">
        <v>218</v>
      </c>
      <c r="J29" s="7" t="s">
        <v>673</v>
      </c>
      <c r="K29" s="115">
        <v>0.7</v>
      </c>
      <c r="L29" s="343">
        <v>0.49</v>
      </c>
      <c r="M29" s="115" t="s">
        <v>242</v>
      </c>
      <c r="N29" s="115" t="s">
        <v>584</v>
      </c>
      <c r="O29" s="324">
        <v>44377</v>
      </c>
      <c r="P29" s="345" t="s">
        <v>718</v>
      </c>
    </row>
    <row r="30" spans="1:16" ht="48" customHeight="1" x14ac:dyDescent="0.3">
      <c r="A30" s="389"/>
      <c r="B30" s="400"/>
      <c r="C30" s="400"/>
      <c r="D30" s="202"/>
      <c r="E30" s="144"/>
      <c r="F30" s="420"/>
      <c r="G30" s="143"/>
      <c r="H30" s="443" t="s">
        <v>245</v>
      </c>
      <c r="I30" s="211" t="s">
        <v>218</v>
      </c>
      <c r="J30" s="7" t="s">
        <v>674</v>
      </c>
      <c r="K30" s="115">
        <v>0.8</v>
      </c>
      <c r="L30" s="343">
        <v>0.51</v>
      </c>
      <c r="M30" s="7" t="s">
        <v>247</v>
      </c>
      <c r="N30" s="115" t="s">
        <v>719</v>
      </c>
      <c r="O30" s="324">
        <v>44377</v>
      </c>
      <c r="P30" s="284" t="s">
        <v>724</v>
      </c>
    </row>
    <row r="31" spans="1:16" ht="48" customHeight="1" x14ac:dyDescent="0.3">
      <c r="A31" s="389"/>
      <c r="B31" s="400"/>
      <c r="C31" s="400"/>
      <c r="D31" s="202"/>
      <c r="E31" s="144"/>
      <c r="F31" s="221"/>
      <c r="G31" s="143"/>
      <c r="H31" s="444"/>
      <c r="I31" s="211" t="s">
        <v>218</v>
      </c>
      <c r="J31" s="7" t="s">
        <v>646</v>
      </c>
      <c r="K31" s="115">
        <v>1</v>
      </c>
      <c r="L31" s="343">
        <v>0.52</v>
      </c>
      <c r="M31" s="7" t="s">
        <v>247</v>
      </c>
      <c r="N31" s="115" t="s">
        <v>585</v>
      </c>
      <c r="O31" s="324">
        <v>44377</v>
      </c>
      <c r="P31" s="345" t="s">
        <v>720</v>
      </c>
    </row>
    <row r="32" spans="1:16" ht="48" customHeight="1" x14ac:dyDescent="0.3">
      <c r="A32" s="389"/>
      <c r="B32" s="400"/>
      <c r="C32" s="400"/>
      <c r="D32" s="202"/>
      <c r="E32" s="144"/>
      <c r="F32" s="221"/>
      <c r="G32" s="143"/>
      <c r="H32" s="142" t="s">
        <v>675</v>
      </c>
      <c r="I32" s="211" t="s">
        <v>218</v>
      </c>
      <c r="J32" s="7" t="s">
        <v>676</v>
      </c>
      <c r="K32" s="115">
        <v>1</v>
      </c>
      <c r="L32" s="343">
        <v>0.98</v>
      </c>
      <c r="M32" s="7" t="s">
        <v>247</v>
      </c>
      <c r="N32" s="115" t="s">
        <v>719</v>
      </c>
      <c r="O32" s="324">
        <v>44377</v>
      </c>
      <c r="P32" s="345" t="s">
        <v>721</v>
      </c>
    </row>
    <row r="33" spans="1:16" ht="48" customHeight="1" x14ac:dyDescent="0.3">
      <c r="A33" s="389"/>
      <c r="B33" s="400"/>
      <c r="C33" s="400"/>
      <c r="D33" s="213"/>
      <c r="E33" s="144"/>
      <c r="F33" s="134"/>
      <c r="G33" s="143"/>
      <c r="H33" s="205" t="s">
        <v>250</v>
      </c>
      <c r="I33" s="118" t="s">
        <v>254</v>
      </c>
      <c r="J33" s="7" t="s">
        <v>255</v>
      </c>
      <c r="K33" s="124">
        <v>1</v>
      </c>
      <c r="L33" s="281">
        <v>0.42</v>
      </c>
      <c r="M33" s="7" t="s">
        <v>256</v>
      </c>
      <c r="N33" s="304" t="s">
        <v>518</v>
      </c>
      <c r="O33" s="336">
        <v>44377</v>
      </c>
      <c r="P33" s="305" t="s">
        <v>722</v>
      </c>
    </row>
    <row r="34" spans="1:16" ht="48" customHeight="1" x14ac:dyDescent="0.3">
      <c r="A34" s="389"/>
      <c r="B34" s="400"/>
      <c r="C34" s="400"/>
      <c r="D34" s="213"/>
      <c r="E34" s="144"/>
      <c r="F34" s="134"/>
      <c r="G34" s="143"/>
      <c r="H34" s="205" t="s">
        <v>257</v>
      </c>
      <c r="I34" s="118" t="s">
        <v>254</v>
      </c>
      <c r="J34" s="7" t="s">
        <v>259</v>
      </c>
      <c r="K34" s="124">
        <v>1</v>
      </c>
      <c r="L34" s="281">
        <v>1</v>
      </c>
      <c r="M34" s="7" t="s">
        <v>260</v>
      </c>
      <c r="N34" s="304" t="s">
        <v>520</v>
      </c>
      <c r="O34" s="336">
        <v>44377</v>
      </c>
      <c r="P34" s="305" t="s">
        <v>647</v>
      </c>
    </row>
    <row r="35" spans="1:16" ht="48" customHeight="1" x14ac:dyDescent="0.3">
      <c r="A35" s="389"/>
      <c r="B35" s="400"/>
      <c r="C35" s="400"/>
      <c r="D35" s="213"/>
      <c r="E35" s="144"/>
      <c r="F35" s="134"/>
      <c r="G35" s="143"/>
      <c r="H35" s="90"/>
      <c r="I35" s="118"/>
      <c r="J35" s="7"/>
      <c r="K35" s="279"/>
      <c r="L35" s="302"/>
      <c r="M35" s="7"/>
      <c r="N35" s="285"/>
      <c r="O35" s="336">
        <v>44377</v>
      </c>
      <c r="P35" s="298"/>
    </row>
    <row r="36" spans="1:16" ht="48" customHeight="1" x14ac:dyDescent="0.3">
      <c r="A36" s="389"/>
      <c r="B36" s="400"/>
      <c r="C36" s="400"/>
      <c r="D36" s="213"/>
      <c r="E36" s="144"/>
      <c r="F36" s="134"/>
      <c r="G36" s="143"/>
      <c r="H36" s="205" t="s">
        <v>261</v>
      </c>
      <c r="I36" s="118" t="s">
        <v>254</v>
      </c>
      <c r="J36" s="7" t="s">
        <v>264</v>
      </c>
      <c r="K36" s="124">
        <v>1</v>
      </c>
      <c r="L36" s="281">
        <v>0.5</v>
      </c>
      <c r="M36" s="7" t="s">
        <v>265</v>
      </c>
      <c r="N36" s="113"/>
      <c r="O36" s="336">
        <v>44377</v>
      </c>
      <c r="P36" s="305" t="s">
        <v>648</v>
      </c>
    </row>
    <row r="37" spans="1:16" ht="48" customHeight="1" x14ac:dyDescent="0.3">
      <c r="A37" s="389"/>
      <c r="B37" s="400"/>
      <c r="C37" s="143"/>
      <c r="D37" s="213"/>
      <c r="E37" s="144"/>
      <c r="F37" s="134"/>
      <c r="G37" s="143"/>
      <c r="H37" s="90" t="s">
        <v>266</v>
      </c>
      <c r="I37" s="215" t="s">
        <v>194</v>
      </c>
      <c r="J37" s="92" t="s">
        <v>268</v>
      </c>
      <c r="K37" s="124">
        <v>1</v>
      </c>
      <c r="L37" s="342" t="s">
        <v>503</v>
      </c>
      <c r="M37" s="7" t="s">
        <v>269</v>
      </c>
      <c r="N37" s="285"/>
      <c r="O37" s="336">
        <v>44377</v>
      </c>
      <c r="P37" s="342" t="s">
        <v>503</v>
      </c>
    </row>
    <row r="38" spans="1:16" ht="48" customHeight="1" x14ac:dyDescent="0.3">
      <c r="A38" s="389"/>
      <c r="B38" s="400"/>
      <c r="C38" s="143"/>
      <c r="D38" s="213"/>
      <c r="E38" s="144"/>
      <c r="F38" s="134"/>
      <c r="G38" s="143"/>
      <c r="H38" s="90" t="s">
        <v>270</v>
      </c>
      <c r="I38" s="215" t="s">
        <v>194</v>
      </c>
      <c r="J38" s="92" t="s">
        <v>272</v>
      </c>
      <c r="K38" s="124">
        <v>1</v>
      </c>
      <c r="L38" s="342" t="s">
        <v>503</v>
      </c>
      <c r="M38" s="7" t="s">
        <v>273</v>
      </c>
      <c r="N38" s="285"/>
      <c r="O38" s="336">
        <v>44377</v>
      </c>
      <c r="P38" s="342" t="s">
        <v>503</v>
      </c>
    </row>
    <row r="39" spans="1:16" ht="48" customHeight="1" x14ac:dyDescent="0.3">
      <c r="A39" s="389"/>
      <c r="B39" s="400"/>
      <c r="C39" s="143"/>
      <c r="D39" s="213"/>
      <c r="E39" s="144"/>
      <c r="F39" s="134"/>
      <c r="G39" s="143"/>
      <c r="H39" s="90" t="s">
        <v>270</v>
      </c>
      <c r="I39" s="215" t="s">
        <v>194</v>
      </c>
      <c r="J39" s="92" t="s">
        <v>272</v>
      </c>
      <c r="K39" s="124">
        <v>1</v>
      </c>
      <c r="L39" s="342" t="s">
        <v>503</v>
      </c>
      <c r="M39" s="7" t="s">
        <v>273</v>
      </c>
      <c r="N39" s="285"/>
      <c r="O39" s="336">
        <v>44377</v>
      </c>
      <c r="P39" s="342" t="s">
        <v>503</v>
      </c>
    </row>
    <row r="40" spans="1:16" ht="48" customHeight="1" x14ac:dyDescent="0.3">
      <c r="A40" s="389"/>
      <c r="B40" s="400"/>
      <c r="C40" s="143"/>
      <c r="D40" s="213"/>
      <c r="E40" s="144"/>
      <c r="F40" s="134"/>
      <c r="G40" s="143"/>
      <c r="H40" s="90" t="s">
        <v>275</v>
      </c>
      <c r="I40" s="215" t="s">
        <v>194</v>
      </c>
      <c r="J40" s="92" t="s">
        <v>277</v>
      </c>
      <c r="K40" s="124">
        <v>1</v>
      </c>
      <c r="L40" s="342" t="s">
        <v>503</v>
      </c>
      <c r="M40" s="7" t="s">
        <v>278</v>
      </c>
      <c r="N40" s="285"/>
      <c r="O40" s="336">
        <v>44377</v>
      </c>
      <c r="P40" s="342" t="s">
        <v>503</v>
      </c>
    </row>
    <row r="41" spans="1:16" ht="48" customHeight="1" x14ac:dyDescent="0.3">
      <c r="A41" s="389"/>
      <c r="B41" s="400"/>
      <c r="C41" s="143"/>
      <c r="D41" s="213"/>
      <c r="E41" s="144"/>
      <c r="F41" s="134"/>
      <c r="G41" s="143"/>
      <c r="H41" s="90" t="s">
        <v>279</v>
      </c>
      <c r="I41" s="215" t="s">
        <v>194</v>
      </c>
      <c r="J41" s="92" t="s">
        <v>281</v>
      </c>
      <c r="K41" s="124">
        <v>1</v>
      </c>
      <c r="L41" s="342" t="s">
        <v>503</v>
      </c>
      <c r="M41" s="7" t="s">
        <v>282</v>
      </c>
      <c r="N41" s="285"/>
      <c r="O41" s="336">
        <v>44377</v>
      </c>
      <c r="P41" s="342" t="s">
        <v>503</v>
      </c>
    </row>
    <row r="42" spans="1:16" ht="48" customHeight="1" x14ac:dyDescent="0.3">
      <c r="A42" s="389"/>
      <c r="B42" s="400"/>
      <c r="C42" s="143"/>
      <c r="D42" s="213"/>
      <c r="E42" s="145"/>
      <c r="F42" s="134"/>
      <c r="G42" s="143"/>
      <c r="H42" s="204" t="s">
        <v>283</v>
      </c>
      <c r="I42" s="215" t="s">
        <v>194</v>
      </c>
      <c r="J42" s="92" t="s">
        <v>285</v>
      </c>
      <c r="K42" s="301">
        <v>1</v>
      </c>
      <c r="L42" s="281">
        <v>1</v>
      </c>
      <c r="M42" s="180" t="s">
        <v>286</v>
      </c>
      <c r="N42" s="288" t="s">
        <v>586</v>
      </c>
      <c r="O42" s="336">
        <v>44377</v>
      </c>
      <c r="P42" s="284" t="s">
        <v>587</v>
      </c>
    </row>
    <row r="43" spans="1:16" ht="48" customHeight="1" x14ac:dyDescent="0.3">
      <c r="A43" s="389"/>
      <c r="B43" s="400"/>
      <c r="C43" s="143"/>
      <c r="D43" s="202"/>
      <c r="E43" s="221"/>
      <c r="F43" s="221"/>
      <c r="G43" s="143"/>
      <c r="H43" s="135" t="s">
        <v>275</v>
      </c>
      <c r="I43" s="211" t="s">
        <v>153</v>
      </c>
      <c r="J43" s="7" t="s">
        <v>277</v>
      </c>
      <c r="K43" s="301">
        <v>1</v>
      </c>
      <c r="L43" s="342" t="s">
        <v>503</v>
      </c>
      <c r="M43" s="180" t="s">
        <v>278</v>
      </c>
      <c r="N43" s="285"/>
      <c r="O43" s="336">
        <v>44377</v>
      </c>
      <c r="P43" s="342" t="s">
        <v>503</v>
      </c>
    </row>
    <row r="44" spans="1:16" ht="48" customHeight="1" thickBot="1" x14ac:dyDescent="0.35">
      <c r="A44" s="389"/>
      <c r="B44" s="401"/>
      <c r="C44" s="154"/>
      <c r="D44" s="203"/>
      <c r="E44" s="155"/>
      <c r="F44" s="155"/>
      <c r="G44" s="154"/>
      <c r="H44" s="156" t="s">
        <v>289</v>
      </c>
      <c r="I44" s="220" t="s">
        <v>291</v>
      </c>
      <c r="J44" s="76" t="s">
        <v>292</v>
      </c>
      <c r="K44" s="307">
        <v>1</v>
      </c>
      <c r="L44" s="346">
        <v>1</v>
      </c>
      <c r="M44" s="83" t="s">
        <v>293</v>
      </c>
      <c r="N44" s="308" t="s">
        <v>588</v>
      </c>
      <c r="O44" s="338">
        <v>44377</v>
      </c>
      <c r="P44" s="309" t="s">
        <v>589</v>
      </c>
    </row>
    <row r="45" spans="1:16" ht="48" customHeight="1" x14ac:dyDescent="0.3">
      <c r="A45" s="396">
        <v>4</v>
      </c>
      <c r="B45" s="386" t="s">
        <v>294</v>
      </c>
      <c r="C45" s="408" t="s">
        <v>295</v>
      </c>
      <c r="D45" s="209" t="s">
        <v>169</v>
      </c>
      <c r="E45" s="408" t="s">
        <v>296</v>
      </c>
      <c r="F45" s="209" t="s">
        <v>297</v>
      </c>
      <c r="G45" s="405" t="s">
        <v>298</v>
      </c>
      <c r="H45" s="219" t="s">
        <v>299</v>
      </c>
      <c r="I45" s="219" t="s">
        <v>154</v>
      </c>
      <c r="J45" s="174" t="s">
        <v>301</v>
      </c>
      <c r="K45" s="310">
        <v>1</v>
      </c>
      <c r="L45" s="339">
        <v>1</v>
      </c>
      <c r="M45" s="133" t="s">
        <v>174</v>
      </c>
      <c r="N45" s="311" t="s">
        <v>590</v>
      </c>
      <c r="O45" s="340">
        <v>44377</v>
      </c>
      <c r="P45" s="312" t="s">
        <v>591</v>
      </c>
    </row>
    <row r="46" spans="1:16" ht="48" customHeight="1" x14ac:dyDescent="0.3">
      <c r="A46" s="397"/>
      <c r="B46" s="387"/>
      <c r="C46" s="395"/>
      <c r="D46" s="202" t="s">
        <v>175</v>
      </c>
      <c r="E46" s="395"/>
      <c r="F46" s="202" t="s">
        <v>302</v>
      </c>
      <c r="G46" s="406"/>
      <c r="H46" s="211" t="s">
        <v>303</v>
      </c>
      <c r="I46" s="211" t="s">
        <v>154</v>
      </c>
      <c r="J46" s="7" t="s">
        <v>305</v>
      </c>
      <c r="K46" s="301">
        <v>1</v>
      </c>
      <c r="L46" s="281">
        <v>1</v>
      </c>
      <c r="M46" s="180" t="s">
        <v>174</v>
      </c>
      <c r="N46" s="288" t="s">
        <v>526</v>
      </c>
      <c r="O46" s="336">
        <v>44377</v>
      </c>
      <c r="P46" s="306" t="s">
        <v>592</v>
      </c>
    </row>
    <row r="47" spans="1:16" ht="48" customHeight="1" x14ac:dyDescent="0.3">
      <c r="A47" s="397"/>
      <c r="B47" s="387"/>
      <c r="C47" s="395"/>
      <c r="D47" s="202" t="s">
        <v>306</v>
      </c>
      <c r="E47" s="395"/>
      <c r="F47" s="202" t="s">
        <v>307</v>
      </c>
      <c r="G47" s="406"/>
      <c r="H47" s="118"/>
      <c r="I47" s="163"/>
      <c r="J47" s="347"/>
      <c r="K47" s="347"/>
      <c r="L47" s="302"/>
      <c r="M47" s="285"/>
      <c r="N47" s="285"/>
      <c r="O47" s="336">
        <v>44377</v>
      </c>
      <c r="P47" s="298"/>
    </row>
    <row r="48" spans="1:16" ht="48" customHeight="1" thickBot="1" x14ac:dyDescent="0.35">
      <c r="A48" s="398"/>
      <c r="B48" s="388"/>
      <c r="C48" s="409"/>
      <c r="D48" s="203" t="s">
        <v>308</v>
      </c>
      <c r="E48" s="409"/>
      <c r="F48" s="203" t="s">
        <v>309</v>
      </c>
      <c r="G48" s="407"/>
      <c r="H48" s="147"/>
      <c r="I48" s="175"/>
      <c r="J48" s="348"/>
      <c r="K48" s="348"/>
      <c r="L48" s="337"/>
      <c r="M48" s="290"/>
      <c r="N48" s="290"/>
      <c r="O48" s="338">
        <v>44377</v>
      </c>
      <c r="P48" s="292"/>
    </row>
    <row r="49" spans="1:16" ht="48" customHeight="1" x14ac:dyDescent="0.3">
      <c r="A49" s="390">
        <v>5</v>
      </c>
      <c r="B49" s="386" t="s">
        <v>310</v>
      </c>
      <c r="C49" s="453" t="s">
        <v>311</v>
      </c>
      <c r="D49" s="238" t="s">
        <v>312</v>
      </c>
      <c r="E49" s="408" t="s">
        <v>313</v>
      </c>
      <c r="F49" s="238" t="s">
        <v>314</v>
      </c>
      <c r="G49" s="405" t="s">
        <v>315</v>
      </c>
      <c r="H49" s="240" t="s">
        <v>677</v>
      </c>
      <c r="I49" s="233" t="s">
        <v>318</v>
      </c>
      <c r="J49" s="78" t="s">
        <v>26</v>
      </c>
      <c r="K49" s="78" t="s">
        <v>320</v>
      </c>
      <c r="L49" s="349" t="s">
        <v>654</v>
      </c>
      <c r="M49" s="174" t="s">
        <v>174</v>
      </c>
      <c r="N49" s="350"/>
      <c r="O49" s="351">
        <v>44377</v>
      </c>
      <c r="P49" s="320" t="s">
        <v>657</v>
      </c>
    </row>
    <row r="50" spans="1:16" ht="48" customHeight="1" x14ac:dyDescent="0.3">
      <c r="A50" s="391"/>
      <c r="B50" s="387"/>
      <c r="C50" s="437"/>
      <c r="D50" s="236" t="s">
        <v>321</v>
      </c>
      <c r="E50" s="395"/>
      <c r="F50" s="395" t="s">
        <v>322</v>
      </c>
      <c r="G50" s="406"/>
      <c r="H50" s="425" t="s">
        <v>323</v>
      </c>
      <c r="I50" s="234" t="s">
        <v>318</v>
      </c>
      <c r="J50" s="180" t="s">
        <v>26</v>
      </c>
      <c r="K50" s="180" t="s">
        <v>663</v>
      </c>
      <c r="L50" s="352" t="s">
        <v>655</v>
      </c>
      <c r="M50" s="7" t="s">
        <v>174</v>
      </c>
      <c r="N50" s="282" t="s">
        <v>652</v>
      </c>
      <c r="O50" s="353">
        <v>44377</v>
      </c>
      <c r="P50" s="284" t="s">
        <v>658</v>
      </c>
    </row>
    <row r="51" spans="1:16" ht="48" customHeight="1" x14ac:dyDescent="0.3">
      <c r="A51" s="391"/>
      <c r="B51" s="387"/>
      <c r="C51" s="437"/>
      <c r="D51" s="236" t="s">
        <v>207</v>
      </c>
      <c r="E51" s="395"/>
      <c r="F51" s="395"/>
      <c r="G51" s="406"/>
      <c r="H51" s="427"/>
      <c r="I51" s="234" t="s">
        <v>318</v>
      </c>
      <c r="J51" s="180" t="s">
        <v>26</v>
      </c>
      <c r="K51" s="180" t="s">
        <v>327</v>
      </c>
      <c r="L51" s="302" t="s">
        <v>656</v>
      </c>
      <c r="M51" s="7" t="s">
        <v>174</v>
      </c>
      <c r="N51" s="282" t="s">
        <v>653</v>
      </c>
      <c r="O51" s="353">
        <v>44377</v>
      </c>
      <c r="P51" s="284" t="s">
        <v>678</v>
      </c>
    </row>
    <row r="52" spans="1:16" ht="48" customHeight="1" x14ac:dyDescent="0.3">
      <c r="A52" s="391"/>
      <c r="B52" s="387"/>
      <c r="C52" s="437"/>
      <c r="D52" s="236" t="s">
        <v>328</v>
      </c>
      <c r="E52" s="395"/>
      <c r="F52" s="395" t="s">
        <v>329</v>
      </c>
      <c r="G52" s="406"/>
      <c r="H52" s="237" t="s">
        <v>330</v>
      </c>
      <c r="I52" s="234" t="s">
        <v>332</v>
      </c>
      <c r="J52" s="286" t="s">
        <v>334</v>
      </c>
      <c r="K52" s="301" t="s">
        <v>333</v>
      </c>
      <c r="L52" s="281">
        <v>1</v>
      </c>
      <c r="M52" s="180" t="s">
        <v>335</v>
      </c>
      <c r="N52" s="306" t="s">
        <v>531</v>
      </c>
      <c r="O52" s="324">
        <v>44377</v>
      </c>
      <c r="P52" s="306" t="s">
        <v>638</v>
      </c>
    </row>
    <row r="53" spans="1:16" ht="48" customHeight="1" x14ac:dyDescent="0.3">
      <c r="A53" s="391"/>
      <c r="B53" s="387"/>
      <c r="C53" s="437"/>
      <c r="D53" s="236" t="s">
        <v>188</v>
      </c>
      <c r="E53" s="395"/>
      <c r="F53" s="395"/>
      <c r="G53" s="406"/>
      <c r="H53" s="237" t="s">
        <v>174</v>
      </c>
      <c r="I53" s="234" t="s">
        <v>332</v>
      </c>
      <c r="J53" s="286" t="s">
        <v>679</v>
      </c>
      <c r="K53" s="301">
        <v>1</v>
      </c>
      <c r="L53" s="354">
        <v>1</v>
      </c>
      <c r="M53" s="180" t="s">
        <v>174</v>
      </c>
      <c r="N53" s="180" t="s">
        <v>593</v>
      </c>
      <c r="O53" s="324">
        <v>44377</v>
      </c>
      <c r="P53" s="284" t="s">
        <v>594</v>
      </c>
    </row>
    <row r="54" spans="1:16" ht="48" customHeight="1" x14ac:dyDescent="0.3">
      <c r="A54" s="391"/>
      <c r="B54" s="387"/>
      <c r="C54" s="437"/>
      <c r="D54" s="236" t="s">
        <v>338</v>
      </c>
      <c r="E54" s="395"/>
      <c r="F54" s="395" t="s">
        <v>329</v>
      </c>
      <c r="G54" s="406"/>
      <c r="H54" s="237" t="s">
        <v>339</v>
      </c>
      <c r="I54" s="234" t="s">
        <v>318</v>
      </c>
      <c r="J54" s="7" t="s">
        <v>341</v>
      </c>
      <c r="K54" s="301">
        <v>1</v>
      </c>
      <c r="L54" s="354">
        <v>1</v>
      </c>
      <c r="M54" s="180" t="s">
        <v>342</v>
      </c>
      <c r="N54" s="285">
        <v>0</v>
      </c>
      <c r="O54" s="336">
        <v>44377</v>
      </c>
      <c r="P54" s="284" t="s">
        <v>535</v>
      </c>
    </row>
    <row r="55" spans="1:16" ht="48" customHeight="1" x14ac:dyDescent="0.3">
      <c r="A55" s="391"/>
      <c r="B55" s="387"/>
      <c r="C55" s="437"/>
      <c r="D55" s="236" t="s">
        <v>343</v>
      </c>
      <c r="E55" s="395"/>
      <c r="F55" s="395"/>
      <c r="G55" s="406"/>
      <c r="H55" s="237" t="s">
        <v>344</v>
      </c>
      <c r="I55" s="234" t="s">
        <v>318</v>
      </c>
      <c r="J55" s="7" t="s">
        <v>341</v>
      </c>
      <c r="K55" s="301">
        <v>1</v>
      </c>
      <c r="L55" s="354">
        <v>1</v>
      </c>
      <c r="M55" s="180" t="s">
        <v>342</v>
      </c>
      <c r="N55" s="288" t="s">
        <v>595</v>
      </c>
      <c r="O55" s="336">
        <v>44377</v>
      </c>
      <c r="P55" s="284" t="s">
        <v>535</v>
      </c>
    </row>
    <row r="56" spans="1:16" ht="48" customHeight="1" x14ac:dyDescent="0.3">
      <c r="A56" s="391"/>
      <c r="B56" s="387"/>
      <c r="C56" s="437"/>
      <c r="D56" s="236" t="s">
        <v>346</v>
      </c>
      <c r="E56" s="395"/>
      <c r="F56" s="395" t="s">
        <v>347</v>
      </c>
      <c r="G56" s="406"/>
      <c r="H56" s="237" t="s">
        <v>348</v>
      </c>
      <c r="I56" s="234" t="s">
        <v>318</v>
      </c>
      <c r="J56" s="7" t="s">
        <v>341</v>
      </c>
      <c r="K56" s="301">
        <v>1</v>
      </c>
      <c r="L56" s="354">
        <v>1</v>
      </c>
      <c r="M56" s="180" t="s">
        <v>342</v>
      </c>
      <c r="N56" s="288" t="s">
        <v>529</v>
      </c>
      <c r="O56" s="336">
        <v>44377</v>
      </c>
      <c r="P56" s="284" t="s">
        <v>535</v>
      </c>
    </row>
    <row r="57" spans="1:16" ht="48" customHeight="1" x14ac:dyDescent="0.3">
      <c r="A57" s="391"/>
      <c r="B57" s="387"/>
      <c r="C57" s="437"/>
      <c r="D57" s="236" t="s">
        <v>350</v>
      </c>
      <c r="E57" s="395"/>
      <c r="F57" s="395"/>
      <c r="G57" s="406"/>
      <c r="H57" s="237" t="s">
        <v>351</v>
      </c>
      <c r="I57" s="234" t="s">
        <v>318</v>
      </c>
      <c r="J57" s="7" t="s">
        <v>341</v>
      </c>
      <c r="K57" s="301">
        <v>1</v>
      </c>
      <c r="L57" s="354">
        <v>1</v>
      </c>
      <c r="M57" s="180" t="s">
        <v>342</v>
      </c>
      <c r="N57" s="288" t="s">
        <v>537</v>
      </c>
      <c r="O57" s="336">
        <v>44377</v>
      </c>
      <c r="P57" s="284" t="s">
        <v>535</v>
      </c>
    </row>
    <row r="58" spans="1:16" ht="48" customHeight="1" x14ac:dyDescent="0.3">
      <c r="A58" s="391"/>
      <c r="B58" s="387"/>
      <c r="C58" s="437"/>
      <c r="D58" s="236" t="s">
        <v>353</v>
      </c>
      <c r="E58" s="395"/>
      <c r="F58" s="395" t="s">
        <v>354</v>
      </c>
      <c r="G58" s="406"/>
      <c r="H58" s="252" t="s">
        <v>631</v>
      </c>
      <c r="I58" s="253" t="s">
        <v>680</v>
      </c>
      <c r="J58" s="7" t="s">
        <v>681</v>
      </c>
      <c r="K58" s="301" t="s">
        <v>174</v>
      </c>
      <c r="L58" s="287" t="s">
        <v>558</v>
      </c>
      <c r="M58" s="7" t="s">
        <v>174</v>
      </c>
      <c r="N58" s="7" t="s">
        <v>682</v>
      </c>
      <c r="O58" s="283">
        <v>44377</v>
      </c>
      <c r="P58" s="7" t="s">
        <v>633</v>
      </c>
    </row>
    <row r="59" spans="1:16" ht="48" customHeight="1" x14ac:dyDescent="0.3">
      <c r="A59" s="392"/>
      <c r="B59" s="387"/>
      <c r="C59" s="437"/>
      <c r="D59" s="236" t="s">
        <v>360</v>
      </c>
      <c r="E59" s="395"/>
      <c r="F59" s="395"/>
      <c r="G59" s="406"/>
      <c r="H59" s="237"/>
      <c r="I59" s="234"/>
      <c r="J59" s="7"/>
      <c r="K59" s="301"/>
      <c r="L59" s="302"/>
      <c r="M59" s="7"/>
      <c r="N59" s="285"/>
      <c r="O59" s="336"/>
      <c r="P59" s="298"/>
    </row>
    <row r="60" spans="1:16" ht="48" customHeight="1" x14ac:dyDescent="0.3">
      <c r="A60" s="392"/>
      <c r="B60" s="387"/>
      <c r="C60" s="437"/>
      <c r="D60" s="236"/>
      <c r="E60" s="395"/>
      <c r="F60" s="395"/>
      <c r="G60" s="406"/>
      <c r="H60" s="237"/>
      <c r="I60" s="234"/>
      <c r="J60" s="7"/>
      <c r="K60" s="301"/>
      <c r="L60" s="302"/>
      <c r="M60" s="7"/>
      <c r="N60" s="285"/>
      <c r="O60" s="336">
        <v>44377</v>
      </c>
      <c r="P60" s="298"/>
    </row>
    <row r="61" spans="1:16" ht="48" customHeight="1" thickBot="1" x14ac:dyDescent="0.35">
      <c r="A61" s="393"/>
      <c r="B61" s="388"/>
      <c r="C61" s="454"/>
      <c r="D61" s="239"/>
      <c r="E61" s="409"/>
      <c r="F61" s="409"/>
      <c r="G61" s="407"/>
      <c r="H61" s="167"/>
      <c r="I61" s="235"/>
      <c r="J61" s="76"/>
      <c r="K61" s="96"/>
      <c r="L61" s="337"/>
      <c r="M61" s="76"/>
      <c r="N61" s="290"/>
      <c r="O61" s="338">
        <v>44377</v>
      </c>
      <c r="P61" s="292"/>
    </row>
    <row r="62" spans="1:16" ht="48" customHeight="1" x14ac:dyDescent="0.3">
      <c r="A62" s="402">
        <v>6</v>
      </c>
      <c r="B62" s="438" t="s">
        <v>363</v>
      </c>
      <c r="C62" s="394" t="s">
        <v>364</v>
      </c>
      <c r="D62" s="394" t="s">
        <v>328</v>
      </c>
      <c r="E62" s="439" t="s">
        <v>683</v>
      </c>
      <c r="F62" s="214" t="s">
        <v>366</v>
      </c>
      <c r="G62" s="448" t="s">
        <v>367</v>
      </c>
      <c r="H62" s="149" t="s">
        <v>368</v>
      </c>
      <c r="I62" s="210" t="s">
        <v>370</v>
      </c>
      <c r="J62" s="61" t="s">
        <v>372</v>
      </c>
      <c r="K62" s="325">
        <v>1</v>
      </c>
      <c r="L62" s="355">
        <v>1</v>
      </c>
      <c r="M62" s="61" t="s">
        <v>373</v>
      </c>
      <c r="N62" s="61" t="s">
        <v>596</v>
      </c>
      <c r="O62" s="340">
        <v>44377</v>
      </c>
      <c r="P62" s="326" t="s">
        <v>689</v>
      </c>
    </row>
    <row r="63" spans="1:16" ht="48" customHeight="1" x14ac:dyDescent="0.3">
      <c r="A63" s="403"/>
      <c r="B63" s="387"/>
      <c r="C63" s="395"/>
      <c r="D63" s="395"/>
      <c r="E63" s="406"/>
      <c r="F63" s="202" t="s">
        <v>374</v>
      </c>
      <c r="G63" s="449"/>
      <c r="H63" s="254" t="s">
        <v>690</v>
      </c>
      <c r="I63" s="211" t="s">
        <v>370</v>
      </c>
      <c r="J63" s="7" t="s">
        <v>377</v>
      </c>
      <c r="K63" s="327">
        <v>1</v>
      </c>
      <c r="L63" s="356">
        <v>1</v>
      </c>
      <c r="M63" s="7" t="s">
        <v>378</v>
      </c>
      <c r="N63" s="61" t="s">
        <v>541</v>
      </c>
      <c r="O63" s="336">
        <v>44377</v>
      </c>
      <c r="P63" s="326" t="s">
        <v>639</v>
      </c>
    </row>
    <row r="64" spans="1:16" ht="48" customHeight="1" x14ac:dyDescent="0.3">
      <c r="A64" s="403"/>
      <c r="B64" s="387"/>
      <c r="C64" s="395"/>
      <c r="D64" s="395" t="s">
        <v>160</v>
      </c>
      <c r="E64" s="406"/>
      <c r="F64" s="202" t="s">
        <v>379</v>
      </c>
      <c r="G64" s="449"/>
      <c r="H64" s="132"/>
      <c r="I64" s="211"/>
      <c r="J64" s="7"/>
      <c r="K64" s="327"/>
      <c r="L64" s="356"/>
      <c r="M64" s="7"/>
      <c r="N64" s="61"/>
      <c r="O64" s="336">
        <v>44377</v>
      </c>
      <c r="P64" s="326"/>
    </row>
    <row r="65" spans="1:18" ht="48" customHeight="1" x14ac:dyDescent="0.3">
      <c r="A65" s="403"/>
      <c r="B65" s="387"/>
      <c r="C65" s="395"/>
      <c r="D65" s="395"/>
      <c r="E65" s="406"/>
      <c r="F65" s="202" t="s">
        <v>381</v>
      </c>
      <c r="G65" s="449"/>
      <c r="H65" s="428" t="s">
        <v>382</v>
      </c>
      <c r="I65" s="211" t="s">
        <v>370</v>
      </c>
      <c r="J65" s="7" t="s">
        <v>543</v>
      </c>
      <c r="K65" s="327">
        <v>1</v>
      </c>
      <c r="L65" s="356">
        <v>1</v>
      </c>
      <c r="M65" s="7" t="s">
        <v>385</v>
      </c>
      <c r="N65" s="61" t="s">
        <v>544</v>
      </c>
      <c r="O65" s="336">
        <v>44377</v>
      </c>
      <c r="P65" s="326" t="s">
        <v>691</v>
      </c>
    </row>
    <row r="66" spans="1:18" ht="48" customHeight="1" x14ac:dyDescent="0.3">
      <c r="A66" s="403"/>
      <c r="B66" s="387"/>
      <c r="C66" s="395"/>
      <c r="D66" s="202"/>
      <c r="E66" s="406"/>
      <c r="F66" s="202"/>
      <c r="G66" s="449"/>
      <c r="H66" s="445"/>
      <c r="I66" s="211" t="s">
        <v>370</v>
      </c>
      <c r="J66" s="7" t="s">
        <v>386</v>
      </c>
      <c r="K66" s="327">
        <v>1</v>
      </c>
      <c r="L66" s="356">
        <v>1</v>
      </c>
      <c r="M66" s="7" t="s">
        <v>385</v>
      </c>
      <c r="N66" s="61" t="s">
        <v>544</v>
      </c>
      <c r="O66" s="336">
        <v>44377</v>
      </c>
      <c r="P66" s="326" t="s">
        <v>692</v>
      </c>
    </row>
    <row r="67" spans="1:18" ht="48" customHeight="1" x14ac:dyDescent="0.3">
      <c r="A67" s="403"/>
      <c r="B67" s="387"/>
      <c r="C67" s="395"/>
      <c r="D67" s="395" t="s">
        <v>387</v>
      </c>
      <c r="E67" s="406"/>
      <c r="F67" s="202" t="s">
        <v>388</v>
      </c>
      <c r="G67" s="449"/>
      <c r="H67" s="132" t="s">
        <v>389</v>
      </c>
      <c r="I67" s="211" t="s">
        <v>370</v>
      </c>
      <c r="J67" s="7" t="s">
        <v>391</v>
      </c>
      <c r="K67" s="327">
        <v>1</v>
      </c>
      <c r="L67" s="356">
        <v>1</v>
      </c>
      <c r="M67" s="7" t="s">
        <v>392</v>
      </c>
      <c r="N67" s="61" t="s">
        <v>547</v>
      </c>
      <c r="O67" s="336">
        <v>44377</v>
      </c>
      <c r="P67" s="326" t="s">
        <v>693</v>
      </c>
    </row>
    <row r="68" spans="1:18" ht="48" customHeight="1" x14ac:dyDescent="0.3">
      <c r="A68" s="403"/>
      <c r="B68" s="387"/>
      <c r="C68" s="395"/>
      <c r="D68" s="395"/>
      <c r="E68" s="406"/>
      <c r="F68" s="202" t="s">
        <v>393</v>
      </c>
      <c r="G68" s="449"/>
      <c r="H68" s="132" t="s">
        <v>394</v>
      </c>
      <c r="I68" s="211" t="s">
        <v>370</v>
      </c>
      <c r="J68" s="7" t="s">
        <v>396</v>
      </c>
      <c r="K68" s="327">
        <v>0.15</v>
      </c>
      <c r="L68" s="356">
        <v>1</v>
      </c>
      <c r="M68" s="7" t="s">
        <v>397</v>
      </c>
      <c r="N68" s="61" t="s">
        <v>549</v>
      </c>
      <c r="O68" s="336">
        <v>44377</v>
      </c>
      <c r="P68" s="326" t="s">
        <v>640</v>
      </c>
      <c r="Q68">
        <f>+Q69+R69</f>
        <v>422789934</v>
      </c>
    </row>
    <row r="69" spans="1:18" ht="48" customHeight="1" x14ac:dyDescent="0.3">
      <c r="A69" s="403"/>
      <c r="B69" s="387"/>
      <c r="C69" s="395"/>
      <c r="D69" s="395" t="s">
        <v>207</v>
      </c>
      <c r="E69" s="406"/>
      <c r="F69" s="202" t="s">
        <v>398</v>
      </c>
      <c r="G69" s="449"/>
      <c r="H69" s="132" t="s">
        <v>389</v>
      </c>
      <c r="I69" s="211" t="s">
        <v>370</v>
      </c>
      <c r="J69" s="7" t="s">
        <v>401</v>
      </c>
      <c r="K69" s="327">
        <v>1</v>
      </c>
      <c r="L69" s="356">
        <v>1</v>
      </c>
      <c r="M69" s="7" t="s">
        <v>402</v>
      </c>
      <c r="N69" s="61" t="s">
        <v>551</v>
      </c>
      <c r="O69" s="336">
        <v>44377</v>
      </c>
      <c r="P69" s="326" t="s">
        <v>694</v>
      </c>
      <c r="Q69">
        <v>249982866</v>
      </c>
      <c r="R69">
        <v>172807068</v>
      </c>
    </row>
    <row r="70" spans="1:18" ht="48" customHeight="1" x14ac:dyDescent="0.3">
      <c r="A70" s="403"/>
      <c r="B70" s="387"/>
      <c r="C70" s="395"/>
      <c r="D70" s="395"/>
      <c r="E70" s="406"/>
      <c r="F70" s="202" t="s">
        <v>403</v>
      </c>
      <c r="G70" s="449"/>
      <c r="H70" s="428" t="s">
        <v>404</v>
      </c>
      <c r="I70" s="118" t="s">
        <v>370</v>
      </c>
      <c r="J70" s="7" t="s">
        <v>553</v>
      </c>
      <c r="K70" s="327">
        <v>1</v>
      </c>
      <c r="L70" s="356">
        <v>0.86326530612244901</v>
      </c>
      <c r="M70" s="7" t="s">
        <v>408</v>
      </c>
      <c r="N70" s="61" t="s">
        <v>554</v>
      </c>
      <c r="O70" s="336">
        <v>44377</v>
      </c>
      <c r="P70" s="326" t="s">
        <v>641</v>
      </c>
      <c r="Q70">
        <f>250+173</f>
        <v>423</v>
      </c>
      <c r="R70">
        <v>490</v>
      </c>
    </row>
    <row r="71" spans="1:18" ht="48" customHeight="1" x14ac:dyDescent="0.3">
      <c r="A71" s="403"/>
      <c r="B71" s="387"/>
      <c r="C71" s="395"/>
      <c r="D71" s="202" t="s">
        <v>188</v>
      </c>
      <c r="E71" s="406"/>
      <c r="F71" s="202" t="s">
        <v>409</v>
      </c>
      <c r="G71" s="449"/>
      <c r="H71" s="429"/>
      <c r="I71" s="118" t="s">
        <v>370</v>
      </c>
      <c r="J71" s="7" t="s">
        <v>412</v>
      </c>
      <c r="K71" s="327">
        <v>1</v>
      </c>
      <c r="L71" s="356">
        <v>1</v>
      </c>
      <c r="M71" s="7" t="s">
        <v>413</v>
      </c>
      <c r="N71" s="61" t="s">
        <v>554</v>
      </c>
      <c r="O71" s="336">
        <v>44377</v>
      </c>
      <c r="P71" s="326" t="s">
        <v>642</v>
      </c>
    </row>
    <row r="72" spans="1:18" ht="48" customHeight="1" x14ac:dyDescent="0.3">
      <c r="A72" s="403"/>
      <c r="B72" s="387"/>
      <c r="C72" s="395"/>
      <c r="D72" s="202"/>
      <c r="E72" s="406"/>
      <c r="F72" s="202"/>
      <c r="G72" s="449"/>
      <c r="H72" s="429"/>
      <c r="I72" s="118" t="s">
        <v>370</v>
      </c>
      <c r="J72" s="7" t="s">
        <v>415</v>
      </c>
      <c r="K72" s="327">
        <v>1</v>
      </c>
      <c r="L72" s="356">
        <v>1</v>
      </c>
      <c r="M72" s="7" t="s">
        <v>413</v>
      </c>
      <c r="N72" s="61" t="s">
        <v>554</v>
      </c>
      <c r="O72" s="336">
        <v>44377</v>
      </c>
      <c r="P72" s="326" t="s">
        <v>695</v>
      </c>
    </row>
    <row r="73" spans="1:18" ht="48" customHeight="1" x14ac:dyDescent="0.3">
      <c r="A73" s="403"/>
      <c r="B73" s="387"/>
      <c r="C73" s="395"/>
      <c r="D73" s="395" t="s">
        <v>416</v>
      </c>
      <c r="E73" s="406"/>
      <c r="F73" s="202" t="s">
        <v>417</v>
      </c>
      <c r="G73" s="449"/>
      <c r="H73" s="445"/>
      <c r="I73" s="118" t="s">
        <v>370</v>
      </c>
      <c r="J73" s="7" t="s">
        <v>696</v>
      </c>
      <c r="K73" s="328">
        <v>10</v>
      </c>
      <c r="L73" s="356">
        <v>0</v>
      </c>
      <c r="M73" s="7" t="s">
        <v>419</v>
      </c>
      <c r="N73" s="133" t="s">
        <v>558</v>
      </c>
      <c r="O73" s="336">
        <v>44377</v>
      </c>
      <c r="P73" s="326" t="s">
        <v>697</v>
      </c>
    </row>
    <row r="74" spans="1:18" ht="48" customHeight="1" thickBot="1" x14ac:dyDescent="0.35">
      <c r="A74" s="432"/>
      <c r="B74" s="442"/>
      <c r="C74" s="440"/>
      <c r="D74" s="440"/>
      <c r="E74" s="441"/>
      <c r="F74" s="203" t="s">
        <v>420</v>
      </c>
      <c r="G74" s="450"/>
      <c r="H74" s="4" t="s">
        <v>560</v>
      </c>
      <c r="I74" s="118" t="s">
        <v>423</v>
      </c>
      <c r="J74" s="7" t="s">
        <v>424</v>
      </c>
      <c r="K74" s="327">
        <v>1</v>
      </c>
      <c r="L74" s="329">
        <v>1</v>
      </c>
      <c r="M74" s="7" t="s">
        <v>425</v>
      </c>
      <c r="N74" s="285" t="s">
        <v>602</v>
      </c>
      <c r="O74" s="283">
        <v>44377</v>
      </c>
      <c r="P74" s="326" t="s">
        <v>603</v>
      </c>
    </row>
    <row r="75" spans="1:18" ht="48" customHeight="1" x14ac:dyDescent="0.3">
      <c r="A75" s="432"/>
      <c r="B75" s="442"/>
      <c r="C75" s="440"/>
      <c r="D75" s="440"/>
      <c r="E75" s="441"/>
      <c r="F75" s="213"/>
      <c r="G75" s="450"/>
      <c r="H75" s="118" t="s">
        <v>426</v>
      </c>
      <c r="I75" s="118" t="s">
        <v>254</v>
      </c>
      <c r="J75" s="7" t="s">
        <v>429</v>
      </c>
      <c r="K75" s="124">
        <v>1</v>
      </c>
      <c r="L75" s="281">
        <v>0.5</v>
      </c>
      <c r="M75" s="7" t="s">
        <v>430</v>
      </c>
      <c r="N75" s="113" t="s">
        <v>698</v>
      </c>
      <c r="O75" s="336">
        <v>44377</v>
      </c>
      <c r="P75" s="305" t="s">
        <v>649</v>
      </c>
    </row>
    <row r="76" spans="1:18" ht="48" customHeight="1" x14ac:dyDescent="0.3">
      <c r="A76" s="432"/>
      <c r="B76" s="442"/>
      <c r="C76" s="440"/>
      <c r="D76" s="440"/>
      <c r="E76" s="441"/>
      <c r="F76" s="213"/>
      <c r="G76" s="450"/>
      <c r="H76" s="4" t="s">
        <v>431</v>
      </c>
      <c r="I76" s="118" t="s">
        <v>433</v>
      </c>
      <c r="J76" s="180" t="s">
        <v>26</v>
      </c>
      <c r="K76" s="330" t="s">
        <v>431</v>
      </c>
      <c r="L76" s="302"/>
      <c r="M76" s="180" t="s">
        <v>174</v>
      </c>
      <c r="N76" s="279" t="s">
        <v>628</v>
      </c>
      <c r="O76" s="336">
        <v>44377</v>
      </c>
      <c r="P76" s="331" t="s">
        <v>627</v>
      </c>
      <c r="Q76" s="249"/>
      <c r="R76" s="248"/>
    </row>
    <row r="77" spans="1:18" ht="48" customHeight="1" x14ac:dyDescent="0.3">
      <c r="A77" s="432"/>
      <c r="B77" s="442"/>
      <c r="C77" s="440"/>
      <c r="D77" s="440"/>
      <c r="E77" s="441"/>
      <c r="F77" s="213"/>
      <c r="G77" s="450"/>
      <c r="H77" s="4" t="s">
        <v>685</v>
      </c>
      <c r="I77" s="118" t="s">
        <v>433</v>
      </c>
      <c r="J77" s="357" t="s">
        <v>437</v>
      </c>
      <c r="K77" s="124">
        <v>1</v>
      </c>
      <c r="L77" s="354">
        <f>+(16/26)*1</f>
        <v>0.61538461538461542</v>
      </c>
      <c r="M77" s="7" t="s">
        <v>438</v>
      </c>
      <c r="N77" s="358" t="s">
        <v>699</v>
      </c>
      <c r="O77" s="336">
        <v>44377</v>
      </c>
      <c r="P77" s="359" t="s">
        <v>700</v>
      </c>
      <c r="Q77" s="249"/>
      <c r="R77" s="248"/>
    </row>
    <row r="78" spans="1:18" ht="48" customHeight="1" x14ac:dyDescent="0.3">
      <c r="A78" s="432"/>
      <c r="B78" s="442"/>
      <c r="C78" s="440"/>
      <c r="D78" s="440"/>
      <c r="E78" s="441"/>
      <c r="F78" s="213"/>
      <c r="G78" s="450"/>
      <c r="H78" s="91" t="s">
        <v>439</v>
      </c>
      <c r="I78" s="118" t="s">
        <v>433</v>
      </c>
      <c r="J78" s="357" t="s">
        <v>441</v>
      </c>
      <c r="K78" s="124">
        <v>1</v>
      </c>
      <c r="L78" s="354">
        <f>(492/499)*100/100</f>
        <v>0.98597194388777554</v>
      </c>
      <c r="M78" s="7" t="s">
        <v>442</v>
      </c>
      <c r="N78" s="360" t="s">
        <v>597</v>
      </c>
      <c r="O78" s="336">
        <v>44377</v>
      </c>
      <c r="P78" s="359" t="s">
        <v>701</v>
      </c>
      <c r="Q78" s="249"/>
      <c r="R78" s="248"/>
    </row>
    <row r="79" spans="1:18" ht="48" customHeight="1" x14ac:dyDescent="0.3">
      <c r="A79" s="432"/>
      <c r="B79" s="442"/>
      <c r="C79" s="440"/>
      <c r="D79" s="440"/>
      <c r="E79" s="441"/>
      <c r="F79" s="213"/>
      <c r="G79" s="450"/>
      <c r="H79" s="91" t="s">
        <v>443</v>
      </c>
      <c r="I79" s="118" t="s">
        <v>433</v>
      </c>
      <c r="J79" s="357" t="s">
        <v>567</v>
      </c>
      <c r="K79" s="124">
        <v>1</v>
      </c>
      <c r="L79" s="354">
        <f>(441/560)*100/100</f>
        <v>0.78749999999999998</v>
      </c>
      <c r="M79" s="180" t="s">
        <v>446</v>
      </c>
      <c r="N79" s="361" t="s">
        <v>598</v>
      </c>
      <c r="O79" s="336">
        <v>44377</v>
      </c>
      <c r="P79" s="362" t="s">
        <v>702</v>
      </c>
      <c r="Q79" s="249"/>
      <c r="R79" s="248"/>
    </row>
    <row r="80" spans="1:18" ht="48" customHeight="1" x14ac:dyDescent="0.3">
      <c r="A80" s="432"/>
      <c r="B80" s="442"/>
      <c r="C80" s="440"/>
      <c r="D80" s="440"/>
      <c r="E80" s="441"/>
      <c r="F80" s="213"/>
      <c r="G80" s="450"/>
      <c r="H80" s="91" t="s">
        <v>443</v>
      </c>
      <c r="I80" s="118" t="s">
        <v>433</v>
      </c>
      <c r="J80" s="357" t="s">
        <v>447</v>
      </c>
      <c r="K80" s="124">
        <v>1</v>
      </c>
      <c r="L80" s="354">
        <f>(65/84)*100/100</f>
        <v>0.77380952380952384</v>
      </c>
      <c r="M80" s="180" t="s">
        <v>448</v>
      </c>
      <c r="N80" s="361" t="s">
        <v>599</v>
      </c>
      <c r="O80" s="336">
        <v>44377</v>
      </c>
      <c r="P80" s="359" t="s">
        <v>703</v>
      </c>
      <c r="Q80" s="250"/>
      <c r="R80" s="248"/>
    </row>
    <row r="81" spans="1:16" ht="48" customHeight="1" x14ac:dyDescent="0.3">
      <c r="A81" s="432"/>
      <c r="B81" s="442"/>
      <c r="C81" s="440"/>
      <c r="D81" s="440"/>
      <c r="E81" s="441"/>
      <c r="F81" s="213"/>
      <c r="G81" s="450"/>
      <c r="H81" s="91" t="s">
        <v>572</v>
      </c>
      <c r="I81" s="118" t="s">
        <v>433</v>
      </c>
      <c r="J81" s="7" t="s">
        <v>450</v>
      </c>
      <c r="K81" s="124">
        <v>1</v>
      </c>
      <c r="L81" s="281"/>
      <c r="M81" s="7" t="s">
        <v>451</v>
      </c>
      <c r="N81" s="288" t="s">
        <v>600</v>
      </c>
      <c r="O81" s="336">
        <v>44377</v>
      </c>
      <c r="P81" s="284" t="s">
        <v>601</v>
      </c>
    </row>
    <row r="82" spans="1:16" ht="48" customHeight="1" x14ac:dyDescent="0.3">
      <c r="A82" s="432"/>
      <c r="B82" s="442"/>
      <c r="C82" s="440"/>
      <c r="D82" s="440"/>
      <c r="E82" s="441"/>
      <c r="F82" s="213"/>
      <c r="G82" s="450"/>
      <c r="H82" s="91" t="s">
        <v>452</v>
      </c>
      <c r="I82" s="118" t="s">
        <v>332</v>
      </c>
      <c r="J82" s="7" t="s">
        <v>634</v>
      </c>
      <c r="K82" s="301" t="s">
        <v>174</v>
      </c>
      <c r="L82" s="301" t="s">
        <v>558</v>
      </c>
      <c r="M82" s="180" t="s">
        <v>174</v>
      </c>
      <c r="N82" s="180" t="s">
        <v>686</v>
      </c>
      <c r="O82" s="324">
        <v>44377</v>
      </c>
      <c r="P82" s="306" t="s">
        <v>687</v>
      </c>
    </row>
    <row r="83" spans="1:16" ht="48" customHeight="1" x14ac:dyDescent="0.3">
      <c r="A83" s="432"/>
      <c r="B83" s="442"/>
      <c r="C83" s="440"/>
      <c r="D83" s="440"/>
      <c r="E83" s="441"/>
      <c r="F83" s="213"/>
      <c r="G83" s="450"/>
      <c r="H83" s="91" t="s">
        <v>456</v>
      </c>
      <c r="I83" s="118" t="s">
        <v>332</v>
      </c>
      <c r="J83" s="7" t="s">
        <v>458</v>
      </c>
      <c r="K83" s="301">
        <v>1</v>
      </c>
      <c r="L83" s="301">
        <v>1</v>
      </c>
      <c r="M83" s="180" t="s">
        <v>174</v>
      </c>
      <c r="N83" s="7" t="s">
        <v>636</v>
      </c>
      <c r="O83" s="324">
        <v>44377</v>
      </c>
      <c r="P83" s="306" t="s">
        <v>635</v>
      </c>
    </row>
    <row r="84" spans="1:16" ht="48" customHeight="1" x14ac:dyDescent="0.3">
      <c r="A84" s="432"/>
      <c r="B84" s="387"/>
      <c r="C84" s="440"/>
      <c r="D84" s="440"/>
      <c r="E84" s="441"/>
      <c r="F84" s="213"/>
      <c r="G84" s="450"/>
      <c r="H84" s="182" t="s">
        <v>460</v>
      </c>
      <c r="I84" s="118" t="s">
        <v>332</v>
      </c>
      <c r="J84" s="7" t="s">
        <v>462</v>
      </c>
      <c r="K84" s="301">
        <v>1</v>
      </c>
      <c r="L84" s="301">
        <v>1</v>
      </c>
      <c r="M84" s="7" t="s">
        <v>463</v>
      </c>
      <c r="N84" s="288" t="s">
        <v>637</v>
      </c>
      <c r="O84" s="324">
        <v>44377</v>
      </c>
      <c r="P84" s="306" t="s">
        <v>704</v>
      </c>
    </row>
    <row r="85" spans="1:16" ht="48" customHeight="1" thickBot="1" x14ac:dyDescent="0.35">
      <c r="A85" s="432"/>
      <c r="B85" s="442"/>
      <c r="C85" s="440"/>
      <c r="D85" s="440"/>
      <c r="E85" s="441"/>
      <c r="F85" s="1"/>
      <c r="G85" s="450"/>
      <c r="H85" s="167"/>
      <c r="I85" s="215"/>
      <c r="J85" s="92"/>
      <c r="K85" s="96"/>
      <c r="L85" s="337"/>
      <c r="M85" s="76"/>
      <c r="N85" s="290"/>
      <c r="O85" s="338"/>
      <c r="P85" s="292"/>
    </row>
    <row r="86" spans="1:16" ht="48" customHeight="1" x14ac:dyDescent="0.3">
      <c r="A86" s="433">
        <v>7</v>
      </c>
      <c r="B86" s="386" t="s">
        <v>464</v>
      </c>
      <c r="C86" s="408" t="s">
        <v>465</v>
      </c>
      <c r="D86" s="209" t="s">
        <v>466</v>
      </c>
      <c r="E86" s="405" t="s">
        <v>467</v>
      </c>
      <c r="F86" s="198" t="s">
        <v>468</v>
      </c>
      <c r="G86" s="405" t="s">
        <v>469</v>
      </c>
      <c r="H86" s="207" t="s">
        <v>470</v>
      </c>
      <c r="I86" s="219" t="s">
        <v>472</v>
      </c>
      <c r="J86" s="78" t="s">
        <v>474</v>
      </c>
      <c r="K86" s="332">
        <v>0.25</v>
      </c>
      <c r="L86" s="363">
        <v>0.38</v>
      </c>
      <c r="M86" s="61" t="s">
        <v>475</v>
      </c>
      <c r="N86" s="334" t="s">
        <v>574</v>
      </c>
      <c r="O86" s="340">
        <v>44377</v>
      </c>
      <c r="P86" s="335" t="s">
        <v>705</v>
      </c>
    </row>
    <row r="87" spans="1:16" ht="48" customHeight="1" x14ac:dyDescent="0.3">
      <c r="A87" s="434"/>
      <c r="B87" s="387"/>
      <c r="C87" s="395"/>
      <c r="D87" s="202" t="s">
        <v>207</v>
      </c>
      <c r="E87" s="406"/>
      <c r="F87" s="406" t="s">
        <v>476</v>
      </c>
      <c r="G87" s="446"/>
      <c r="H87" s="118" t="s">
        <v>477</v>
      </c>
      <c r="I87" s="121" t="s">
        <v>472</v>
      </c>
      <c r="J87" s="180" t="s">
        <v>479</v>
      </c>
      <c r="K87" s="124">
        <v>0.25</v>
      </c>
      <c r="L87" s="364">
        <v>5.4600000000000003E-2</v>
      </c>
      <c r="M87" s="7" t="s">
        <v>475</v>
      </c>
      <c r="N87" s="282" t="s">
        <v>576</v>
      </c>
      <c r="O87" s="336">
        <v>44377</v>
      </c>
      <c r="P87" s="284" t="s">
        <v>706</v>
      </c>
    </row>
    <row r="88" spans="1:16" ht="48" customHeight="1" x14ac:dyDescent="0.3">
      <c r="A88" s="434"/>
      <c r="B88" s="387"/>
      <c r="C88" s="395"/>
      <c r="D88" s="202" t="s">
        <v>188</v>
      </c>
      <c r="E88" s="406"/>
      <c r="F88" s="406"/>
      <c r="G88" s="446"/>
      <c r="H88" s="118" t="s">
        <v>480</v>
      </c>
      <c r="I88" s="211" t="s">
        <v>472</v>
      </c>
      <c r="J88" s="180" t="s">
        <v>26</v>
      </c>
      <c r="K88" s="279" t="s">
        <v>482</v>
      </c>
      <c r="L88" s="302"/>
      <c r="M88" s="7" t="s">
        <v>174</v>
      </c>
      <c r="N88" s="321" t="s">
        <v>577</v>
      </c>
      <c r="O88" s="336">
        <v>44377</v>
      </c>
      <c r="P88" s="284" t="s">
        <v>707</v>
      </c>
    </row>
    <row r="89" spans="1:16" ht="48" customHeight="1" x14ac:dyDescent="0.3">
      <c r="A89" s="434"/>
      <c r="B89" s="387"/>
      <c r="C89" s="395"/>
      <c r="D89" s="202" t="s">
        <v>328</v>
      </c>
      <c r="E89" s="406"/>
      <c r="F89" s="395" t="s">
        <v>483</v>
      </c>
      <c r="G89" s="446"/>
      <c r="H89" s="118" t="s">
        <v>484</v>
      </c>
      <c r="I89" s="211" t="s">
        <v>472</v>
      </c>
      <c r="J89" s="180" t="s">
        <v>486</v>
      </c>
      <c r="K89" s="124">
        <v>1</v>
      </c>
      <c r="L89" s="281">
        <v>1</v>
      </c>
      <c r="M89" s="7" t="s">
        <v>487</v>
      </c>
      <c r="N89" s="321" t="s">
        <v>630</v>
      </c>
      <c r="O89" s="336">
        <v>44377</v>
      </c>
      <c r="P89" s="284" t="s">
        <v>651</v>
      </c>
    </row>
    <row r="90" spans="1:16" ht="48" customHeight="1" x14ac:dyDescent="0.3">
      <c r="A90" s="434"/>
      <c r="B90" s="387"/>
      <c r="C90" s="395"/>
      <c r="D90" s="202" t="s">
        <v>321</v>
      </c>
      <c r="E90" s="406"/>
      <c r="F90" s="395"/>
      <c r="G90" s="446"/>
      <c r="H90" s="164"/>
      <c r="I90" s="211"/>
      <c r="J90" s="7"/>
      <c r="K90" s="297"/>
      <c r="L90" s="302"/>
      <c r="M90" s="7"/>
      <c r="N90" s="285"/>
      <c r="O90" s="285"/>
      <c r="P90" s="298"/>
    </row>
    <row r="91" spans="1:16" ht="48" customHeight="1" x14ac:dyDescent="0.3">
      <c r="A91" s="434"/>
      <c r="B91" s="387"/>
      <c r="C91" s="395"/>
      <c r="D91" s="202" t="s">
        <v>488</v>
      </c>
      <c r="E91" s="406"/>
      <c r="F91" s="395" t="s">
        <v>489</v>
      </c>
      <c r="G91" s="446"/>
      <c r="H91" s="164"/>
      <c r="I91" s="211"/>
      <c r="J91" s="7"/>
      <c r="K91" s="297"/>
      <c r="L91" s="302"/>
      <c r="M91" s="7"/>
      <c r="N91" s="285"/>
      <c r="O91" s="285"/>
      <c r="P91" s="298"/>
    </row>
    <row r="92" spans="1:16" ht="48" customHeight="1" thickBot="1" x14ac:dyDescent="0.35">
      <c r="A92" s="435"/>
      <c r="B92" s="388"/>
      <c r="C92" s="409"/>
      <c r="D92" s="203" t="s">
        <v>490</v>
      </c>
      <c r="E92" s="407"/>
      <c r="F92" s="409"/>
      <c r="G92" s="447"/>
      <c r="H92" s="208"/>
      <c r="I92" s="220"/>
      <c r="J92" s="76"/>
      <c r="K92" s="297"/>
      <c r="L92" s="302"/>
      <c r="M92" s="7"/>
      <c r="N92" s="285"/>
      <c r="O92" s="285"/>
      <c r="P92" s="298"/>
    </row>
    <row r="94" spans="1:16" ht="24" customHeight="1" x14ac:dyDescent="0.3">
      <c r="H94"/>
    </row>
    <row r="95" spans="1:16" ht="24" customHeight="1" x14ac:dyDescent="0.3">
      <c r="O95" s="256"/>
    </row>
    <row r="96" spans="1:16" ht="24" customHeight="1" x14ac:dyDescent="0.3">
      <c r="M96" s="255"/>
    </row>
  </sheetData>
  <autoFilter ref="A1:Z94">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G3:G4"/>
    <mergeCell ref="H3:H4"/>
    <mergeCell ref="J3:J4"/>
    <mergeCell ref="K3:P3"/>
    <mergeCell ref="A5:A13"/>
    <mergeCell ref="B5:B13"/>
    <mergeCell ref="C5:C13"/>
    <mergeCell ref="E5:E13"/>
    <mergeCell ref="G5:G13"/>
    <mergeCell ref="H6:H8"/>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disablePrompts="1" count="8">
    <dataValidation allowBlank="1" showInputMessage="1" showErrorMessage="1" prompt="Escribir nombre de entregable o meta numérica  si es un indicador" sqref="K3:K4"/>
    <dataValidation allowBlank="1" showInputMessage="1" showErrorMessage="1" prompt="De acuerdo con las variables de la fórmula: Pesos,  horas, actividades" sqref="M3:M4"/>
    <dataValidation allowBlank="1" showInputMessage="1" showErrorMessage="1" prompt="Si no aplica hacer medición, registrar el documento o el entregable final  Si es indicador con fórmula  matemática colocar la meta numérica" sqref="J1"/>
    <dataValidation allowBlank="1" showInputMessage="1" showErrorMessage="1" prompt="Fórmula matemática" sqref="J3:J4"/>
    <dataValidation allowBlank="1" showInputMessage="1" showErrorMessage="1" prompt="Registrar el nombre del proceso que va  a responder por la ejecución " sqref="I4"/>
    <dataValidation allowBlank="1" showInputMessage="1" showErrorMessage="1" prompt="REGISTRAR EL RESULTADO DEL INDICADOR " sqref="L4"/>
    <dataValidation allowBlank="1" showInputMessage="1" showErrorMessage="1" prompt="REGISTRAR EL ENTREGABLE " sqref="N4"/>
    <dataValidation allowBlank="1" showInputMessage="1" showErrorMessage="1" prompt="Registrar la acción o  el nombre  del proyecto a realizar con base en la estrategia que se definió-  Hoja Estrategias   o si son acciones que se  deben adelantar como parte del día dia." sqref="H3:H4"/>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zoomScale="115" zoomScaleNormal="115" workbookViewId="0">
      <selection activeCell="L11" sqref="L11"/>
    </sheetView>
  </sheetViews>
  <sheetFormatPr baseColWidth="10" defaultColWidth="11.44140625" defaultRowHeight="24" customHeight="1" outlineLevelCol="1" x14ac:dyDescent="0.3"/>
  <cols>
    <col min="1" max="1" width="5" style="1" customWidth="1"/>
    <col min="2" max="2" width="15.6640625" style="1" customWidth="1"/>
    <col min="3" max="3" width="16.6640625" style="1" hidden="1" customWidth="1" outlineLevel="1"/>
    <col min="4" max="4" width="25" style="18" hidden="1" customWidth="1" outlineLevel="1"/>
    <col min="5" max="5" width="19.6640625" style="18" hidden="1" customWidth="1" outlineLevel="1"/>
    <col min="6" max="6" width="29.33203125" style="17" hidden="1" customWidth="1" outlineLevel="1"/>
    <col min="7" max="7" width="17.33203125" style="1" hidden="1" customWidth="1" outlineLevel="1"/>
    <col min="8" max="8" width="16.44140625" style="1" customWidth="1" collapsed="1"/>
    <col min="9" max="9" width="9.88671875" style="1" customWidth="1"/>
    <col min="10" max="10" width="26" style="1" customWidth="1"/>
    <col min="11" max="11" width="11.5546875" style="1" customWidth="1"/>
    <col min="12" max="12" width="17.44140625" style="230" customWidth="1"/>
    <col min="13" max="13" width="16.33203125" style="1" customWidth="1"/>
    <col min="14" max="14" width="12.33203125" style="183" customWidth="1"/>
    <col min="15" max="15" width="10.6640625" style="183" customWidth="1"/>
    <col min="16" max="16" width="20" style="227" customWidth="1"/>
    <col min="17" max="17" width="17.109375" customWidth="1"/>
    <col min="18" max="18" width="16" customWidth="1"/>
    <col min="19" max="19" width="11.5546875" customWidth="1"/>
    <col min="20" max="20" width="26" customWidth="1"/>
    <col min="21" max="21" width="16.33203125" customWidth="1"/>
    <col min="22" max="22" width="9" customWidth="1"/>
    <col min="23" max="23" width="10.6640625" customWidth="1"/>
    <col min="24" max="25" width="17.44140625" customWidth="1"/>
    <col min="26" max="26" width="63.109375" style="1" customWidth="1"/>
    <col min="27" max="16384" width="11.44140625" style="1"/>
  </cols>
  <sheetData>
    <row r="1" spans="1:26" s="87" customFormat="1" ht="22.5" customHeight="1" x14ac:dyDescent="0.3">
      <c r="A1" s="384" t="s">
        <v>0</v>
      </c>
      <c r="B1" s="384"/>
      <c r="C1" s="384"/>
      <c r="D1" s="384"/>
      <c r="E1" s="384"/>
      <c r="F1" s="384"/>
      <c r="H1" s="168"/>
      <c r="L1" s="230"/>
      <c r="M1" s="183"/>
      <c r="N1" s="183"/>
      <c r="O1" s="183"/>
      <c r="P1" s="227"/>
      <c r="Q1"/>
      <c r="R1"/>
      <c r="S1"/>
      <c r="T1"/>
      <c r="U1"/>
      <c r="V1"/>
      <c r="W1"/>
      <c r="X1"/>
      <c r="Y1"/>
    </row>
    <row r="2" spans="1:26" s="87" customFormat="1" ht="12" customHeight="1" x14ac:dyDescent="0.3">
      <c r="A2" s="385" t="s">
        <v>82</v>
      </c>
      <c r="B2" s="385"/>
      <c r="C2" s="385"/>
      <c r="D2" s="385"/>
      <c r="E2" s="385"/>
      <c r="F2" s="385"/>
      <c r="L2" s="230"/>
      <c r="M2" s="183"/>
      <c r="N2" s="183"/>
      <c r="O2" s="183"/>
      <c r="P2" s="227"/>
      <c r="Q2"/>
      <c r="R2"/>
      <c r="S2"/>
      <c r="T2"/>
      <c r="U2"/>
      <c r="V2"/>
      <c r="W2"/>
      <c r="X2"/>
      <c r="Y2"/>
    </row>
    <row r="3" spans="1:26" s="15" customFormat="1" ht="24" customHeight="1" x14ac:dyDescent="0.3">
      <c r="A3" s="458" t="s">
        <v>13</v>
      </c>
      <c r="B3" s="458" t="s">
        <v>83</v>
      </c>
      <c r="C3" s="458" t="s">
        <v>84</v>
      </c>
      <c r="D3" s="458" t="s">
        <v>85</v>
      </c>
      <c r="E3" s="458" t="s">
        <v>86</v>
      </c>
      <c r="F3" s="458" t="s">
        <v>87</v>
      </c>
      <c r="G3" s="458" t="s">
        <v>88</v>
      </c>
      <c r="H3" s="414" t="s">
        <v>89</v>
      </c>
      <c r="I3" s="181"/>
      <c r="J3" s="414" t="s">
        <v>96</v>
      </c>
      <c r="K3" s="455" t="s">
        <v>579</v>
      </c>
      <c r="L3" s="456"/>
      <c r="M3" s="456"/>
      <c r="N3" s="456"/>
      <c r="O3" s="456"/>
      <c r="P3" s="457"/>
      <c r="Q3"/>
      <c r="R3"/>
      <c r="S3"/>
      <c r="T3"/>
      <c r="U3"/>
      <c r="V3"/>
      <c r="W3"/>
      <c r="X3"/>
      <c r="Y3"/>
    </row>
    <row r="4" spans="1:26" s="5" customFormat="1" ht="36" customHeight="1" x14ac:dyDescent="0.3">
      <c r="A4" s="459"/>
      <c r="B4" s="458"/>
      <c r="C4" s="458"/>
      <c r="D4" s="458"/>
      <c r="E4" s="459"/>
      <c r="F4" s="458"/>
      <c r="G4" s="458"/>
      <c r="H4" s="414"/>
      <c r="I4" s="268" t="s">
        <v>101</v>
      </c>
      <c r="J4" s="414"/>
      <c r="K4" s="64" t="s">
        <v>95</v>
      </c>
      <c r="L4" s="229" t="s">
        <v>492</v>
      </c>
      <c r="M4" s="64" t="s">
        <v>493</v>
      </c>
      <c r="N4" s="64" t="s">
        <v>494</v>
      </c>
      <c r="O4" s="64" t="s">
        <v>495</v>
      </c>
      <c r="P4" s="232" t="s">
        <v>496</v>
      </c>
      <c r="Q4"/>
      <c r="R4"/>
      <c r="S4"/>
      <c r="T4"/>
      <c r="U4"/>
      <c r="V4"/>
      <c r="W4"/>
      <c r="X4"/>
      <c r="Y4"/>
      <c r="Z4" s="58"/>
    </row>
    <row r="5" spans="1:26" s="5" customFormat="1" ht="48" customHeight="1" x14ac:dyDescent="0.3">
      <c r="A5" s="412">
        <v>1</v>
      </c>
      <c r="B5" s="410" t="s">
        <v>107</v>
      </c>
      <c r="C5" s="410" t="s">
        <v>708</v>
      </c>
      <c r="D5" s="74" t="s">
        <v>109</v>
      </c>
      <c r="E5" s="413" t="s">
        <v>110</v>
      </c>
      <c r="F5" s="60" t="s">
        <v>111</v>
      </c>
      <c r="G5" s="421" t="s">
        <v>112</v>
      </c>
      <c r="H5" s="4" t="s">
        <v>113</v>
      </c>
      <c r="I5" s="258" t="s">
        <v>116</v>
      </c>
      <c r="J5" s="7" t="s">
        <v>119</v>
      </c>
      <c r="K5" s="115">
        <v>1</v>
      </c>
      <c r="L5" s="115"/>
      <c r="M5" s="7" t="s">
        <v>120</v>
      </c>
      <c r="N5" s="282"/>
      <c r="O5" s="336">
        <v>44469</v>
      </c>
      <c r="P5" s="284"/>
      <c r="Q5"/>
      <c r="R5"/>
      <c r="S5"/>
      <c r="T5"/>
      <c r="U5"/>
      <c r="V5"/>
      <c r="W5"/>
      <c r="X5"/>
      <c r="Y5"/>
      <c r="Z5" s="56" t="s">
        <v>121</v>
      </c>
    </row>
    <row r="6" spans="1:26" s="5" customFormat="1" ht="48" customHeight="1" x14ac:dyDescent="0.3">
      <c r="A6" s="411"/>
      <c r="B6" s="411"/>
      <c r="C6" s="411"/>
      <c r="D6" s="59" t="s">
        <v>122</v>
      </c>
      <c r="E6" s="413"/>
      <c r="F6" s="261" t="s">
        <v>123</v>
      </c>
      <c r="G6" s="421"/>
      <c r="H6" s="428" t="s">
        <v>497</v>
      </c>
      <c r="I6" s="258" t="s">
        <v>116</v>
      </c>
      <c r="J6" s="7" t="s">
        <v>127</v>
      </c>
      <c r="K6" s="115">
        <v>1</v>
      </c>
      <c r="L6" s="115"/>
      <c r="M6" s="7" t="s">
        <v>128</v>
      </c>
      <c r="N6" s="282"/>
      <c r="O6" s="336">
        <v>44469</v>
      </c>
      <c r="P6" s="284"/>
      <c r="Q6"/>
      <c r="R6"/>
      <c r="S6"/>
      <c r="T6"/>
      <c r="U6"/>
      <c r="V6"/>
      <c r="W6"/>
      <c r="X6"/>
      <c r="Y6"/>
      <c r="Z6" s="56"/>
    </row>
    <row r="7" spans="1:26" s="5" customFormat="1" ht="48" customHeight="1" x14ac:dyDescent="0.3">
      <c r="A7" s="411"/>
      <c r="B7" s="411"/>
      <c r="C7" s="411"/>
      <c r="D7" s="59" t="s">
        <v>129</v>
      </c>
      <c r="E7" s="413"/>
      <c r="F7" s="261" t="s">
        <v>130</v>
      </c>
      <c r="G7" s="421"/>
      <c r="H7" s="429"/>
      <c r="I7" s="258" t="s">
        <v>116</v>
      </c>
      <c r="J7" s="7" t="s">
        <v>131</v>
      </c>
      <c r="K7" s="115">
        <v>1</v>
      </c>
      <c r="L7" s="115"/>
      <c r="M7" s="7" t="s">
        <v>132</v>
      </c>
      <c r="N7" s="282"/>
      <c r="O7" s="336">
        <v>44469</v>
      </c>
      <c r="P7" s="284"/>
      <c r="Q7"/>
      <c r="R7"/>
      <c r="S7"/>
      <c r="T7"/>
      <c r="U7"/>
      <c r="V7"/>
      <c r="W7"/>
      <c r="X7"/>
      <c r="Y7"/>
    </row>
    <row r="8" spans="1:26" s="16" customFormat="1" ht="48" customHeight="1" x14ac:dyDescent="0.3">
      <c r="A8" s="411"/>
      <c r="B8" s="411"/>
      <c r="C8" s="411"/>
      <c r="D8" s="59" t="s">
        <v>133</v>
      </c>
      <c r="E8" s="413"/>
      <c r="F8" s="261" t="s">
        <v>134</v>
      </c>
      <c r="G8" s="421"/>
      <c r="H8" s="429"/>
      <c r="I8" s="258" t="s">
        <v>116</v>
      </c>
      <c r="J8" s="7" t="s">
        <v>619</v>
      </c>
      <c r="K8" s="115">
        <v>1</v>
      </c>
      <c r="L8" s="115"/>
      <c r="M8" s="7" t="s">
        <v>136</v>
      </c>
      <c r="N8" s="282"/>
      <c r="O8" s="336">
        <v>44469</v>
      </c>
      <c r="P8" s="284"/>
      <c r="Q8"/>
      <c r="R8"/>
      <c r="S8"/>
      <c r="T8"/>
      <c r="U8"/>
      <c r="V8"/>
      <c r="W8"/>
      <c r="X8"/>
      <c r="Y8"/>
    </row>
    <row r="9" spans="1:26" s="16" customFormat="1" ht="48" customHeight="1" x14ac:dyDescent="0.3">
      <c r="A9" s="411"/>
      <c r="B9" s="411"/>
      <c r="C9" s="411"/>
      <c r="D9" s="57"/>
      <c r="E9" s="413"/>
      <c r="F9" s="273"/>
      <c r="G9" s="421"/>
      <c r="H9" s="141" t="s">
        <v>137</v>
      </c>
      <c r="I9" s="258" t="s">
        <v>116</v>
      </c>
      <c r="J9" s="7" t="s">
        <v>139</v>
      </c>
      <c r="K9" s="115">
        <v>1</v>
      </c>
      <c r="L9" s="115"/>
      <c r="M9" s="7" t="s">
        <v>140</v>
      </c>
      <c r="N9" s="282"/>
      <c r="O9" s="336">
        <v>44469</v>
      </c>
      <c r="P9" s="284"/>
      <c r="Q9"/>
      <c r="R9"/>
      <c r="S9"/>
      <c r="T9"/>
      <c r="U9"/>
      <c r="V9"/>
      <c r="W9"/>
      <c r="X9"/>
      <c r="Y9"/>
    </row>
    <row r="10" spans="1:26" s="16" customFormat="1" ht="48" customHeight="1" x14ac:dyDescent="0.3">
      <c r="A10" s="411"/>
      <c r="B10" s="411"/>
      <c r="C10" s="411"/>
      <c r="D10" s="57"/>
      <c r="E10" s="413"/>
      <c r="F10" s="273"/>
      <c r="G10" s="421"/>
      <c r="H10" s="141"/>
      <c r="I10" s="258" t="s">
        <v>116</v>
      </c>
      <c r="J10" s="7" t="s">
        <v>610</v>
      </c>
      <c r="K10" s="115">
        <v>1</v>
      </c>
      <c r="L10" s="115"/>
      <c r="M10" s="7" t="s">
        <v>611</v>
      </c>
      <c r="N10" s="285"/>
      <c r="O10" s="336">
        <v>44469</v>
      </c>
      <c r="P10" s="284"/>
      <c r="Q10"/>
      <c r="R10"/>
      <c r="S10"/>
      <c r="T10"/>
      <c r="U10"/>
      <c r="V10"/>
      <c r="W10"/>
      <c r="X10"/>
      <c r="Y10"/>
    </row>
    <row r="11" spans="1:26" s="16" customFormat="1" ht="48" customHeight="1" thickBot="1" x14ac:dyDescent="0.35">
      <c r="A11" s="411"/>
      <c r="B11" s="411"/>
      <c r="C11" s="411"/>
      <c r="D11" s="75" t="s">
        <v>144</v>
      </c>
      <c r="E11" s="413"/>
      <c r="F11" s="266" t="s">
        <v>145</v>
      </c>
      <c r="G11" s="421"/>
      <c r="H11" s="141"/>
      <c r="I11" s="258" t="s">
        <v>116</v>
      </c>
      <c r="J11" s="7" t="s">
        <v>712</v>
      </c>
      <c r="K11" s="115">
        <v>1</v>
      </c>
      <c r="L11" s="115"/>
      <c r="M11" s="7" t="s">
        <v>148</v>
      </c>
      <c r="N11" s="282"/>
      <c r="O11" s="336">
        <v>44469</v>
      </c>
      <c r="P11" s="284"/>
      <c r="Q11"/>
      <c r="R11"/>
      <c r="S11"/>
      <c r="T11"/>
      <c r="U11"/>
      <c r="V11"/>
      <c r="W11"/>
      <c r="X11"/>
      <c r="Y11"/>
    </row>
    <row r="12" spans="1:26" s="16" customFormat="1" ht="48" customHeight="1" x14ac:dyDescent="0.3">
      <c r="A12" s="411"/>
      <c r="B12" s="411"/>
      <c r="C12" s="411"/>
      <c r="D12" s="57"/>
      <c r="E12" s="413"/>
      <c r="F12" s="273"/>
      <c r="G12" s="421"/>
      <c r="H12" s="141"/>
      <c r="I12" s="258" t="s">
        <v>116</v>
      </c>
      <c r="J12" s="7" t="s">
        <v>150</v>
      </c>
      <c r="K12" s="115">
        <v>1</v>
      </c>
      <c r="L12" s="115"/>
      <c r="M12" s="7" t="s">
        <v>151</v>
      </c>
      <c r="N12" s="282"/>
      <c r="O12" s="336">
        <v>44469</v>
      </c>
      <c r="P12" s="284"/>
      <c r="Q12"/>
      <c r="R12"/>
      <c r="S12"/>
      <c r="T12"/>
      <c r="U12"/>
      <c r="V12"/>
      <c r="W12"/>
      <c r="X12"/>
      <c r="Y12"/>
    </row>
    <row r="13" spans="1:26" s="16" customFormat="1" ht="48" customHeight="1" x14ac:dyDescent="0.3">
      <c r="A13" s="411"/>
      <c r="B13" s="411"/>
      <c r="C13" s="411"/>
      <c r="D13" s="57"/>
      <c r="E13" s="413"/>
      <c r="F13" s="273"/>
      <c r="G13" s="421"/>
      <c r="H13" s="267" t="s">
        <v>137</v>
      </c>
      <c r="I13" s="274" t="s">
        <v>153</v>
      </c>
      <c r="J13" s="286" t="s">
        <v>156</v>
      </c>
      <c r="K13" s="115">
        <v>0.8</v>
      </c>
      <c r="L13" s="281"/>
      <c r="M13" s="231" t="s">
        <v>157</v>
      </c>
      <c r="N13" s="288"/>
      <c r="O13" s="336">
        <v>44469</v>
      </c>
      <c r="P13" s="284"/>
      <c r="Q13"/>
      <c r="R13"/>
      <c r="S13"/>
      <c r="T13"/>
      <c r="U13"/>
      <c r="V13"/>
      <c r="W13"/>
      <c r="X13"/>
      <c r="Y13"/>
    </row>
    <row r="14" spans="1:26" s="16" customFormat="1" ht="48" customHeight="1" thickBot="1" x14ac:dyDescent="0.35">
      <c r="A14" s="83"/>
      <c r="B14" s="83"/>
      <c r="C14" s="83"/>
      <c r="D14" s="96"/>
      <c r="E14" s="84"/>
      <c r="F14" s="96"/>
      <c r="G14" s="84"/>
      <c r="H14" s="147"/>
      <c r="I14" s="259"/>
      <c r="J14" s="76"/>
      <c r="K14" s="76"/>
      <c r="L14" s="337"/>
      <c r="M14" s="76"/>
      <c r="N14" s="290"/>
      <c r="O14" s="336">
        <v>44469</v>
      </c>
      <c r="P14" s="292"/>
      <c r="Q14"/>
      <c r="R14"/>
      <c r="S14"/>
      <c r="T14"/>
      <c r="U14"/>
      <c r="V14"/>
      <c r="W14"/>
      <c r="X14"/>
      <c r="Y14"/>
    </row>
    <row r="15" spans="1:26" ht="48" customHeight="1" x14ac:dyDescent="0.3">
      <c r="A15" s="402">
        <v>2</v>
      </c>
      <c r="B15" s="386" t="s">
        <v>158</v>
      </c>
      <c r="C15" s="405" t="s">
        <v>159</v>
      </c>
      <c r="D15" s="265" t="s">
        <v>160</v>
      </c>
      <c r="E15" s="408" t="s">
        <v>161</v>
      </c>
      <c r="F15" s="262" t="s">
        <v>162</v>
      </c>
      <c r="G15" s="422" t="s">
        <v>163</v>
      </c>
      <c r="H15" s="176" t="s">
        <v>164</v>
      </c>
      <c r="I15" s="257" t="s">
        <v>502</v>
      </c>
      <c r="J15" s="78" t="s">
        <v>667</v>
      </c>
      <c r="K15" s="293">
        <v>1</v>
      </c>
      <c r="L15" s="339"/>
      <c r="M15" s="61" t="s">
        <v>168</v>
      </c>
      <c r="N15" s="270"/>
      <c r="O15" s="336">
        <v>44469</v>
      </c>
      <c r="P15" s="295"/>
    </row>
    <row r="16" spans="1:26" ht="48" customHeight="1" x14ac:dyDescent="0.3">
      <c r="A16" s="403"/>
      <c r="B16" s="387"/>
      <c r="C16" s="406"/>
      <c r="D16" s="261" t="s">
        <v>169</v>
      </c>
      <c r="E16" s="395"/>
      <c r="F16" s="14" t="s">
        <v>170</v>
      </c>
      <c r="G16" s="423"/>
      <c r="H16" s="116" t="s">
        <v>171</v>
      </c>
      <c r="I16" s="271" t="s">
        <v>502</v>
      </c>
      <c r="J16" s="180" t="s">
        <v>26</v>
      </c>
      <c r="K16" s="180" t="s">
        <v>173</v>
      </c>
      <c r="L16" s="180"/>
      <c r="M16" s="180" t="s">
        <v>174</v>
      </c>
      <c r="N16" s="270"/>
      <c r="O16" s="336">
        <v>44469</v>
      </c>
      <c r="P16" s="284"/>
    </row>
    <row r="17" spans="1:16" ht="48" customHeight="1" x14ac:dyDescent="0.3">
      <c r="A17" s="403"/>
      <c r="B17" s="387"/>
      <c r="C17" s="406"/>
      <c r="D17" s="261" t="s">
        <v>175</v>
      </c>
      <c r="E17" s="395"/>
      <c r="F17" s="263" t="s">
        <v>176</v>
      </c>
      <c r="G17" s="423"/>
      <c r="H17" s="116" t="s">
        <v>177</v>
      </c>
      <c r="I17" s="271" t="s">
        <v>502</v>
      </c>
      <c r="J17" s="180" t="s">
        <v>180</v>
      </c>
      <c r="K17" s="115">
        <v>1</v>
      </c>
      <c r="L17" s="281"/>
      <c r="M17" s="270" t="s">
        <v>623</v>
      </c>
      <c r="N17" s="270"/>
      <c r="O17" s="336">
        <v>44469</v>
      </c>
      <c r="P17" s="296"/>
    </row>
    <row r="18" spans="1:16" ht="48" customHeight="1" x14ac:dyDescent="0.3">
      <c r="A18" s="403"/>
      <c r="B18" s="387"/>
      <c r="C18" s="406"/>
      <c r="D18" s="261" t="s">
        <v>182</v>
      </c>
      <c r="E18" s="395"/>
      <c r="F18" s="263" t="s">
        <v>183</v>
      </c>
      <c r="G18" s="423"/>
      <c r="H18" s="148"/>
      <c r="I18" s="258"/>
      <c r="J18" s="7"/>
      <c r="K18" s="297"/>
      <c r="L18" s="302"/>
      <c r="M18" s="7"/>
      <c r="N18" s="285"/>
      <c r="O18" s="336">
        <v>44469</v>
      </c>
      <c r="P18" s="298"/>
    </row>
    <row r="19" spans="1:16" ht="48" customHeight="1" thickBot="1" x14ac:dyDescent="0.35">
      <c r="A19" s="404"/>
      <c r="B19" s="388"/>
      <c r="C19" s="407"/>
      <c r="D19" s="264" t="s">
        <v>184</v>
      </c>
      <c r="E19" s="409"/>
      <c r="F19" s="264" t="s">
        <v>185</v>
      </c>
      <c r="G19" s="424"/>
      <c r="H19" s="178"/>
      <c r="I19" s="259"/>
      <c r="J19" s="76"/>
      <c r="K19" s="96"/>
      <c r="L19" s="337"/>
      <c r="M19" s="76"/>
      <c r="N19" s="290"/>
      <c r="O19" s="336">
        <v>44469</v>
      </c>
      <c r="P19" s="292"/>
    </row>
    <row r="20" spans="1:16" ht="48" customHeight="1" x14ac:dyDescent="0.3">
      <c r="A20" s="389">
        <v>3</v>
      </c>
      <c r="B20" s="399" t="s">
        <v>186</v>
      </c>
      <c r="C20" s="400" t="s">
        <v>670</v>
      </c>
      <c r="D20" s="260" t="s">
        <v>188</v>
      </c>
      <c r="E20" s="144" t="s">
        <v>189</v>
      </c>
      <c r="F20" s="419" t="s">
        <v>190</v>
      </c>
      <c r="G20" s="143" t="s">
        <v>191</v>
      </c>
      <c r="H20" s="272" t="s">
        <v>192</v>
      </c>
      <c r="I20" s="271" t="s">
        <v>194</v>
      </c>
      <c r="J20" s="61" t="s">
        <v>196</v>
      </c>
      <c r="K20" s="133" t="s">
        <v>195</v>
      </c>
      <c r="L20" s="341"/>
      <c r="M20" s="61" t="s">
        <v>197</v>
      </c>
      <c r="N20" s="299"/>
      <c r="O20" s="336">
        <v>44469</v>
      </c>
      <c r="P20" s="341"/>
    </row>
    <row r="21" spans="1:16" ht="48" customHeight="1" x14ac:dyDescent="0.3">
      <c r="A21" s="389"/>
      <c r="B21" s="400"/>
      <c r="C21" s="400"/>
      <c r="D21" s="261" t="s">
        <v>169</v>
      </c>
      <c r="E21" s="144"/>
      <c r="F21" s="420"/>
      <c r="G21" s="143"/>
      <c r="H21" s="263" t="s">
        <v>671</v>
      </c>
      <c r="I21" s="258" t="s">
        <v>194</v>
      </c>
      <c r="J21" s="7" t="s">
        <v>201</v>
      </c>
      <c r="K21" s="180" t="s">
        <v>200</v>
      </c>
      <c r="L21" s="342"/>
      <c r="M21" s="7" t="s">
        <v>202</v>
      </c>
      <c r="N21" s="285"/>
      <c r="O21" s="336">
        <v>44469</v>
      </c>
      <c r="P21" s="342"/>
    </row>
    <row r="22" spans="1:16" ht="48" customHeight="1" x14ac:dyDescent="0.3">
      <c r="A22" s="389"/>
      <c r="B22" s="400"/>
      <c r="C22" s="400"/>
      <c r="D22" s="261" t="s">
        <v>160</v>
      </c>
      <c r="E22" s="144"/>
      <c r="F22" s="269" t="s">
        <v>203</v>
      </c>
      <c r="G22" s="143"/>
      <c r="H22" s="263" t="s">
        <v>671</v>
      </c>
      <c r="I22" s="258" t="s">
        <v>194</v>
      </c>
      <c r="J22" s="7" t="s">
        <v>206</v>
      </c>
      <c r="K22" s="180" t="s">
        <v>205</v>
      </c>
      <c r="L22" s="342"/>
      <c r="M22" s="7" t="s">
        <v>202</v>
      </c>
      <c r="N22" s="285"/>
      <c r="O22" s="336">
        <v>44469</v>
      </c>
      <c r="P22" s="342"/>
    </row>
    <row r="23" spans="1:16" ht="48" customHeight="1" x14ac:dyDescent="0.3">
      <c r="A23" s="389"/>
      <c r="B23" s="400"/>
      <c r="C23" s="400"/>
      <c r="D23" s="261" t="s">
        <v>207</v>
      </c>
      <c r="E23" s="144"/>
      <c r="F23" s="269" t="s">
        <v>208</v>
      </c>
      <c r="G23" s="143"/>
      <c r="H23" s="263" t="s">
        <v>209</v>
      </c>
      <c r="I23" s="258" t="s">
        <v>194</v>
      </c>
      <c r="J23" s="7" t="s">
        <v>212</v>
      </c>
      <c r="K23" s="301">
        <v>1</v>
      </c>
      <c r="L23" s="342"/>
      <c r="M23" s="7" t="s">
        <v>213</v>
      </c>
      <c r="N23" s="285"/>
      <c r="O23" s="336">
        <v>44469</v>
      </c>
      <c r="P23" s="342"/>
    </row>
    <row r="24" spans="1:16" ht="48" customHeight="1" x14ac:dyDescent="0.3">
      <c r="A24" s="389"/>
      <c r="B24" s="400"/>
      <c r="C24" s="400"/>
      <c r="D24" s="261" t="s">
        <v>214</v>
      </c>
      <c r="E24" s="144"/>
      <c r="F24" s="420" t="s">
        <v>215</v>
      </c>
      <c r="G24" s="143"/>
      <c r="H24" s="270" t="s">
        <v>216</v>
      </c>
      <c r="I24" s="258" t="s">
        <v>218</v>
      </c>
      <c r="J24" s="7" t="s">
        <v>26</v>
      </c>
      <c r="K24" s="180" t="s">
        <v>220</v>
      </c>
      <c r="L24" s="343"/>
      <c r="M24" s="7" t="s">
        <v>220</v>
      </c>
      <c r="N24" s="279"/>
      <c r="O24" s="336">
        <v>44469</v>
      </c>
      <c r="P24" s="284"/>
    </row>
    <row r="25" spans="1:16" ht="48" customHeight="1" x14ac:dyDescent="0.3">
      <c r="A25" s="389"/>
      <c r="B25" s="400"/>
      <c r="C25" s="400"/>
      <c r="D25" s="261" t="s">
        <v>221</v>
      </c>
      <c r="E25" s="144"/>
      <c r="F25" s="420"/>
      <c r="G25" s="143"/>
      <c r="H25" s="270" t="s">
        <v>222</v>
      </c>
      <c r="I25" s="258" t="s">
        <v>218</v>
      </c>
      <c r="J25" s="7" t="s">
        <v>224</v>
      </c>
      <c r="K25" s="115">
        <v>1</v>
      </c>
      <c r="L25" s="343"/>
      <c r="M25" s="7" t="s">
        <v>225</v>
      </c>
      <c r="N25" s="115"/>
      <c r="O25" s="336">
        <v>44469</v>
      </c>
      <c r="P25" s="284"/>
    </row>
    <row r="26" spans="1:16" ht="48" customHeight="1" x14ac:dyDescent="0.3">
      <c r="A26" s="389"/>
      <c r="B26" s="400"/>
      <c r="C26" s="400"/>
      <c r="D26" s="261" t="s">
        <v>226</v>
      </c>
      <c r="E26" s="144"/>
      <c r="F26" s="269" t="s">
        <v>227</v>
      </c>
      <c r="G26" s="143"/>
      <c r="H26" s="270" t="s">
        <v>228</v>
      </c>
      <c r="I26" s="258" t="s">
        <v>218</v>
      </c>
      <c r="J26" s="7" t="s">
        <v>230</v>
      </c>
      <c r="K26" s="115">
        <v>0.7</v>
      </c>
      <c r="L26" s="343"/>
      <c r="M26" s="7" t="s">
        <v>231</v>
      </c>
      <c r="N26" s="115"/>
      <c r="O26" s="336">
        <v>44469</v>
      </c>
      <c r="P26" s="284"/>
    </row>
    <row r="27" spans="1:16" ht="48" customHeight="1" x14ac:dyDescent="0.3">
      <c r="A27" s="389"/>
      <c r="B27" s="400"/>
      <c r="C27" s="400"/>
      <c r="D27" s="273" t="s">
        <v>232</v>
      </c>
      <c r="E27" s="144"/>
      <c r="F27" s="134" t="s">
        <v>233</v>
      </c>
      <c r="G27" s="143"/>
      <c r="H27" s="270" t="s">
        <v>234</v>
      </c>
      <c r="I27" s="258" t="s">
        <v>218</v>
      </c>
      <c r="J27" s="7" t="s">
        <v>672</v>
      </c>
      <c r="K27" s="115">
        <v>1</v>
      </c>
      <c r="L27" s="343"/>
      <c r="M27" s="7" t="s">
        <v>238</v>
      </c>
      <c r="N27" s="180"/>
      <c r="O27" s="336">
        <v>44469</v>
      </c>
      <c r="P27" s="344"/>
    </row>
    <row r="28" spans="1:16" ht="48" customHeight="1" x14ac:dyDescent="0.3">
      <c r="A28" s="389"/>
      <c r="B28" s="400"/>
      <c r="C28" s="400"/>
      <c r="D28" s="261"/>
      <c r="E28" s="144"/>
      <c r="F28" s="420"/>
      <c r="G28" s="143"/>
      <c r="H28" s="90" t="s">
        <v>239</v>
      </c>
      <c r="I28" s="258" t="s">
        <v>218</v>
      </c>
      <c r="J28" s="7" t="s">
        <v>645</v>
      </c>
      <c r="K28" s="115">
        <v>0.8</v>
      </c>
      <c r="L28" s="343"/>
      <c r="M28" s="7" t="s">
        <v>242</v>
      </c>
      <c r="N28" s="115"/>
      <c r="O28" s="336">
        <v>44469</v>
      </c>
      <c r="P28" s="344"/>
    </row>
    <row r="29" spans="1:16" ht="48" customHeight="1" x14ac:dyDescent="0.3">
      <c r="A29" s="389"/>
      <c r="B29" s="400"/>
      <c r="C29" s="400"/>
      <c r="D29" s="261"/>
      <c r="E29" s="144"/>
      <c r="F29" s="420"/>
      <c r="G29" s="143"/>
      <c r="H29" s="90" t="s">
        <v>243</v>
      </c>
      <c r="I29" s="258" t="s">
        <v>218</v>
      </c>
      <c r="J29" s="7" t="s">
        <v>673</v>
      </c>
      <c r="K29" s="115">
        <v>0.7</v>
      </c>
      <c r="L29" s="343"/>
      <c r="M29" s="115" t="s">
        <v>242</v>
      </c>
      <c r="N29" s="115"/>
      <c r="O29" s="336">
        <v>44469</v>
      </c>
      <c r="P29" s="345"/>
    </row>
    <row r="30" spans="1:16" ht="48" customHeight="1" x14ac:dyDescent="0.3">
      <c r="A30" s="389"/>
      <c r="B30" s="400"/>
      <c r="C30" s="400"/>
      <c r="D30" s="261"/>
      <c r="E30" s="144"/>
      <c r="F30" s="420"/>
      <c r="G30" s="143"/>
      <c r="H30" s="443" t="s">
        <v>245</v>
      </c>
      <c r="I30" s="258" t="s">
        <v>218</v>
      </c>
      <c r="J30" s="7" t="s">
        <v>674</v>
      </c>
      <c r="K30" s="115">
        <v>0.8</v>
      </c>
      <c r="L30" s="343"/>
      <c r="M30" s="7" t="s">
        <v>247</v>
      </c>
      <c r="N30" s="115"/>
      <c r="O30" s="336">
        <v>44469</v>
      </c>
      <c r="P30" s="284"/>
    </row>
    <row r="31" spans="1:16" ht="48" customHeight="1" x14ac:dyDescent="0.3">
      <c r="A31" s="389"/>
      <c r="B31" s="400"/>
      <c r="C31" s="400"/>
      <c r="D31" s="261"/>
      <c r="E31" s="144"/>
      <c r="F31" s="269"/>
      <c r="G31" s="143"/>
      <c r="H31" s="444"/>
      <c r="I31" s="258" t="s">
        <v>218</v>
      </c>
      <c r="J31" s="7" t="s">
        <v>646</v>
      </c>
      <c r="K31" s="115">
        <v>1</v>
      </c>
      <c r="L31" s="343"/>
      <c r="M31" s="7" t="s">
        <v>247</v>
      </c>
      <c r="N31" s="115"/>
      <c r="O31" s="336">
        <v>44469</v>
      </c>
      <c r="P31" s="345"/>
    </row>
    <row r="32" spans="1:16" ht="48" customHeight="1" x14ac:dyDescent="0.3">
      <c r="A32" s="389"/>
      <c r="B32" s="400"/>
      <c r="C32" s="400"/>
      <c r="D32" s="261"/>
      <c r="E32" s="144"/>
      <c r="F32" s="269"/>
      <c r="G32" s="143"/>
      <c r="H32" s="142" t="s">
        <v>675</v>
      </c>
      <c r="I32" s="258" t="s">
        <v>218</v>
      </c>
      <c r="J32" s="7" t="s">
        <v>676</v>
      </c>
      <c r="K32" s="115">
        <v>1</v>
      </c>
      <c r="L32" s="343"/>
      <c r="M32" s="7" t="s">
        <v>247</v>
      </c>
      <c r="N32" s="115"/>
      <c r="O32" s="336">
        <v>44469</v>
      </c>
      <c r="P32" s="345"/>
    </row>
    <row r="33" spans="1:16" ht="48" customHeight="1" x14ac:dyDescent="0.3">
      <c r="A33" s="389"/>
      <c r="B33" s="400"/>
      <c r="C33" s="400"/>
      <c r="D33" s="273"/>
      <c r="E33" s="144"/>
      <c r="F33" s="134"/>
      <c r="G33" s="143"/>
      <c r="H33" s="276" t="s">
        <v>250</v>
      </c>
      <c r="I33" s="118" t="s">
        <v>254</v>
      </c>
      <c r="J33" s="7" t="s">
        <v>255</v>
      </c>
      <c r="K33" s="124">
        <v>1</v>
      </c>
      <c r="L33" s="281"/>
      <c r="M33" s="7" t="s">
        <v>256</v>
      </c>
      <c r="N33" s="304"/>
      <c r="O33" s="336">
        <v>44469</v>
      </c>
      <c r="P33" s="305"/>
    </row>
    <row r="34" spans="1:16" ht="48" customHeight="1" x14ac:dyDescent="0.3">
      <c r="A34" s="389"/>
      <c r="B34" s="400"/>
      <c r="C34" s="400"/>
      <c r="D34" s="273"/>
      <c r="E34" s="144"/>
      <c r="F34" s="134"/>
      <c r="G34" s="143"/>
      <c r="H34" s="276" t="s">
        <v>257</v>
      </c>
      <c r="I34" s="118" t="s">
        <v>254</v>
      </c>
      <c r="J34" s="7" t="s">
        <v>259</v>
      </c>
      <c r="K34" s="124">
        <v>1</v>
      </c>
      <c r="L34" s="281"/>
      <c r="M34" s="7" t="s">
        <v>260</v>
      </c>
      <c r="N34" s="304"/>
      <c r="O34" s="336">
        <v>44469</v>
      </c>
      <c r="P34" s="305"/>
    </row>
    <row r="35" spans="1:16" ht="48" customHeight="1" x14ac:dyDescent="0.3">
      <c r="A35" s="389"/>
      <c r="B35" s="400"/>
      <c r="C35" s="400"/>
      <c r="D35" s="273"/>
      <c r="E35" s="144"/>
      <c r="F35" s="134"/>
      <c r="G35" s="143"/>
      <c r="H35" s="90"/>
      <c r="I35" s="118"/>
      <c r="J35" s="7"/>
      <c r="K35" s="279"/>
      <c r="L35" s="302"/>
      <c r="M35" s="7"/>
      <c r="N35" s="285"/>
      <c r="O35" s="336">
        <v>44469</v>
      </c>
      <c r="P35" s="298"/>
    </row>
    <row r="36" spans="1:16" ht="48" customHeight="1" x14ac:dyDescent="0.3">
      <c r="A36" s="389"/>
      <c r="B36" s="400"/>
      <c r="C36" s="400"/>
      <c r="D36" s="273"/>
      <c r="E36" s="144"/>
      <c r="F36" s="134"/>
      <c r="G36" s="143"/>
      <c r="H36" s="276" t="s">
        <v>261</v>
      </c>
      <c r="I36" s="118" t="s">
        <v>254</v>
      </c>
      <c r="J36" s="7" t="s">
        <v>264</v>
      </c>
      <c r="K36" s="124">
        <v>1</v>
      </c>
      <c r="L36" s="281"/>
      <c r="M36" s="7" t="s">
        <v>265</v>
      </c>
      <c r="N36" s="113"/>
      <c r="O36" s="336">
        <v>44469</v>
      </c>
      <c r="P36" s="305"/>
    </row>
    <row r="37" spans="1:16" ht="48" customHeight="1" x14ac:dyDescent="0.3">
      <c r="A37" s="389"/>
      <c r="B37" s="400"/>
      <c r="C37" s="143"/>
      <c r="D37" s="273"/>
      <c r="E37" s="144"/>
      <c r="F37" s="134"/>
      <c r="G37" s="143"/>
      <c r="H37" s="90" t="s">
        <v>266</v>
      </c>
      <c r="I37" s="274" t="s">
        <v>194</v>
      </c>
      <c r="J37" s="92" t="s">
        <v>268</v>
      </c>
      <c r="K37" s="124">
        <v>1</v>
      </c>
      <c r="L37" s="342"/>
      <c r="M37" s="7" t="s">
        <v>269</v>
      </c>
      <c r="N37" s="285"/>
      <c r="O37" s="336">
        <v>44469</v>
      </c>
      <c r="P37" s="342"/>
    </row>
    <row r="38" spans="1:16" ht="48" customHeight="1" x14ac:dyDescent="0.3">
      <c r="A38" s="389"/>
      <c r="B38" s="400"/>
      <c r="C38" s="143"/>
      <c r="D38" s="273"/>
      <c r="E38" s="144"/>
      <c r="F38" s="134"/>
      <c r="G38" s="143"/>
      <c r="H38" s="90" t="s">
        <v>270</v>
      </c>
      <c r="I38" s="274" t="s">
        <v>194</v>
      </c>
      <c r="J38" s="92" t="s">
        <v>272</v>
      </c>
      <c r="K38" s="124">
        <v>1</v>
      </c>
      <c r="L38" s="342"/>
      <c r="M38" s="7" t="s">
        <v>273</v>
      </c>
      <c r="N38" s="285"/>
      <c r="O38" s="336">
        <v>44469</v>
      </c>
      <c r="P38" s="342"/>
    </row>
    <row r="39" spans="1:16" ht="48" customHeight="1" x14ac:dyDescent="0.3">
      <c r="A39" s="389"/>
      <c r="B39" s="400"/>
      <c r="C39" s="143"/>
      <c r="D39" s="273"/>
      <c r="E39" s="144"/>
      <c r="F39" s="134"/>
      <c r="G39" s="143"/>
      <c r="H39" s="90" t="s">
        <v>270</v>
      </c>
      <c r="I39" s="274" t="s">
        <v>194</v>
      </c>
      <c r="J39" s="92" t="s">
        <v>272</v>
      </c>
      <c r="K39" s="124">
        <v>1</v>
      </c>
      <c r="L39" s="342"/>
      <c r="M39" s="7" t="s">
        <v>273</v>
      </c>
      <c r="N39" s="285"/>
      <c r="O39" s="336">
        <v>44469</v>
      </c>
      <c r="P39" s="342"/>
    </row>
    <row r="40" spans="1:16" ht="48" customHeight="1" x14ac:dyDescent="0.3">
      <c r="A40" s="389"/>
      <c r="B40" s="400"/>
      <c r="C40" s="143"/>
      <c r="D40" s="273"/>
      <c r="E40" s="144"/>
      <c r="F40" s="134"/>
      <c r="G40" s="143"/>
      <c r="H40" s="90" t="s">
        <v>275</v>
      </c>
      <c r="I40" s="274" t="s">
        <v>194</v>
      </c>
      <c r="J40" s="92" t="s">
        <v>277</v>
      </c>
      <c r="K40" s="124">
        <v>1</v>
      </c>
      <c r="L40" s="342"/>
      <c r="M40" s="7" t="s">
        <v>278</v>
      </c>
      <c r="N40" s="285"/>
      <c r="O40" s="336">
        <v>44469</v>
      </c>
      <c r="P40" s="342"/>
    </row>
    <row r="41" spans="1:16" ht="48" customHeight="1" x14ac:dyDescent="0.3">
      <c r="A41" s="389"/>
      <c r="B41" s="400"/>
      <c r="C41" s="143"/>
      <c r="D41" s="273"/>
      <c r="E41" s="144"/>
      <c r="F41" s="134"/>
      <c r="G41" s="143"/>
      <c r="H41" s="90" t="s">
        <v>279</v>
      </c>
      <c r="I41" s="274" t="s">
        <v>194</v>
      </c>
      <c r="J41" s="92" t="s">
        <v>281</v>
      </c>
      <c r="K41" s="124">
        <v>1</v>
      </c>
      <c r="L41" s="342"/>
      <c r="M41" s="7" t="s">
        <v>282</v>
      </c>
      <c r="N41" s="285"/>
      <c r="O41" s="336">
        <v>44469</v>
      </c>
      <c r="P41" s="342"/>
    </row>
    <row r="42" spans="1:16" ht="48" customHeight="1" x14ac:dyDescent="0.3">
      <c r="A42" s="389"/>
      <c r="B42" s="400"/>
      <c r="C42" s="143"/>
      <c r="D42" s="273"/>
      <c r="E42" s="145"/>
      <c r="F42" s="134"/>
      <c r="G42" s="143"/>
      <c r="H42" s="275" t="s">
        <v>283</v>
      </c>
      <c r="I42" s="274" t="s">
        <v>194</v>
      </c>
      <c r="J42" s="92" t="s">
        <v>285</v>
      </c>
      <c r="K42" s="301">
        <v>1</v>
      </c>
      <c r="L42" s="281"/>
      <c r="M42" s="180" t="s">
        <v>286</v>
      </c>
      <c r="N42" s="288"/>
      <c r="O42" s="336">
        <v>44469</v>
      </c>
      <c r="P42" s="284"/>
    </row>
    <row r="43" spans="1:16" ht="48" customHeight="1" x14ac:dyDescent="0.3">
      <c r="A43" s="389"/>
      <c r="B43" s="400"/>
      <c r="C43" s="143"/>
      <c r="D43" s="261"/>
      <c r="E43" s="269"/>
      <c r="F43" s="269"/>
      <c r="G43" s="143"/>
      <c r="H43" s="135" t="s">
        <v>275</v>
      </c>
      <c r="I43" s="258" t="s">
        <v>153</v>
      </c>
      <c r="J43" s="7" t="s">
        <v>277</v>
      </c>
      <c r="K43" s="301">
        <v>1</v>
      </c>
      <c r="L43" s="342"/>
      <c r="M43" s="180" t="s">
        <v>278</v>
      </c>
      <c r="N43" s="285"/>
      <c r="O43" s="336">
        <v>44469</v>
      </c>
      <c r="P43" s="342"/>
    </row>
    <row r="44" spans="1:16" ht="48" customHeight="1" thickBot="1" x14ac:dyDescent="0.35">
      <c r="A44" s="389"/>
      <c r="B44" s="401"/>
      <c r="C44" s="154"/>
      <c r="D44" s="266"/>
      <c r="E44" s="155"/>
      <c r="F44" s="155"/>
      <c r="G44" s="154"/>
      <c r="H44" s="156" t="s">
        <v>289</v>
      </c>
      <c r="I44" s="259" t="s">
        <v>291</v>
      </c>
      <c r="J44" s="76" t="s">
        <v>292</v>
      </c>
      <c r="K44" s="307">
        <v>1</v>
      </c>
      <c r="L44" s="346"/>
      <c r="M44" s="83" t="s">
        <v>293</v>
      </c>
      <c r="N44" s="308"/>
      <c r="O44" s="336">
        <v>44469</v>
      </c>
      <c r="P44" s="309"/>
    </row>
    <row r="45" spans="1:16" ht="48" customHeight="1" x14ac:dyDescent="0.3">
      <c r="A45" s="396">
        <v>4</v>
      </c>
      <c r="B45" s="386" t="s">
        <v>294</v>
      </c>
      <c r="C45" s="408" t="s">
        <v>295</v>
      </c>
      <c r="D45" s="265" t="s">
        <v>169</v>
      </c>
      <c r="E45" s="408" t="s">
        <v>296</v>
      </c>
      <c r="F45" s="265" t="s">
        <v>297</v>
      </c>
      <c r="G45" s="405" t="s">
        <v>298</v>
      </c>
      <c r="H45" s="257" t="s">
        <v>299</v>
      </c>
      <c r="I45" s="257" t="s">
        <v>154</v>
      </c>
      <c r="J45" s="174" t="s">
        <v>301</v>
      </c>
      <c r="K45" s="310">
        <v>1</v>
      </c>
      <c r="L45" s="339"/>
      <c r="M45" s="133" t="s">
        <v>174</v>
      </c>
      <c r="N45" s="311"/>
      <c r="O45" s="336">
        <v>44469</v>
      </c>
      <c r="P45" s="312"/>
    </row>
    <row r="46" spans="1:16" ht="48" customHeight="1" x14ac:dyDescent="0.3">
      <c r="A46" s="397"/>
      <c r="B46" s="387"/>
      <c r="C46" s="395"/>
      <c r="D46" s="261" t="s">
        <v>175</v>
      </c>
      <c r="E46" s="395"/>
      <c r="F46" s="261" t="s">
        <v>302</v>
      </c>
      <c r="G46" s="406"/>
      <c r="H46" s="258" t="s">
        <v>303</v>
      </c>
      <c r="I46" s="258" t="s">
        <v>154</v>
      </c>
      <c r="J46" s="7" t="s">
        <v>305</v>
      </c>
      <c r="K46" s="301">
        <v>1</v>
      </c>
      <c r="L46" s="281"/>
      <c r="M46" s="180" t="s">
        <v>174</v>
      </c>
      <c r="N46" s="288"/>
      <c r="O46" s="336">
        <v>44469</v>
      </c>
      <c r="P46" s="306"/>
    </row>
    <row r="47" spans="1:16" ht="48" customHeight="1" x14ac:dyDescent="0.3">
      <c r="A47" s="397"/>
      <c r="B47" s="387"/>
      <c r="C47" s="395"/>
      <c r="D47" s="261" t="s">
        <v>306</v>
      </c>
      <c r="E47" s="395"/>
      <c r="F47" s="261" t="s">
        <v>307</v>
      </c>
      <c r="G47" s="406"/>
      <c r="H47" s="118"/>
      <c r="I47" s="163"/>
      <c r="J47" s="347"/>
      <c r="K47" s="347"/>
      <c r="L47" s="302"/>
      <c r="M47" s="285"/>
      <c r="N47" s="285"/>
      <c r="O47" s="336">
        <v>44469</v>
      </c>
      <c r="P47" s="298"/>
    </row>
    <row r="48" spans="1:16" ht="48" customHeight="1" thickBot="1" x14ac:dyDescent="0.35">
      <c r="A48" s="398"/>
      <c r="B48" s="388"/>
      <c r="C48" s="409"/>
      <c r="D48" s="266" t="s">
        <v>308</v>
      </c>
      <c r="E48" s="409"/>
      <c r="F48" s="266" t="s">
        <v>309</v>
      </c>
      <c r="G48" s="407"/>
      <c r="H48" s="147"/>
      <c r="I48" s="175"/>
      <c r="J48" s="348"/>
      <c r="K48" s="348"/>
      <c r="L48" s="337"/>
      <c r="M48" s="290"/>
      <c r="N48" s="290"/>
      <c r="O48" s="336">
        <v>44469</v>
      </c>
      <c r="P48" s="292"/>
    </row>
    <row r="49" spans="1:16" ht="48" customHeight="1" x14ac:dyDescent="0.3">
      <c r="A49" s="390">
        <v>5</v>
      </c>
      <c r="B49" s="386" t="s">
        <v>310</v>
      </c>
      <c r="C49" s="453" t="s">
        <v>311</v>
      </c>
      <c r="D49" s="265" t="s">
        <v>312</v>
      </c>
      <c r="E49" s="408" t="s">
        <v>313</v>
      </c>
      <c r="F49" s="265" t="s">
        <v>314</v>
      </c>
      <c r="G49" s="405" t="s">
        <v>315</v>
      </c>
      <c r="H49" s="240" t="s">
        <v>677</v>
      </c>
      <c r="I49" s="257" t="s">
        <v>318</v>
      </c>
      <c r="J49" s="78" t="s">
        <v>26</v>
      </c>
      <c r="K49" s="78" t="s">
        <v>320</v>
      </c>
      <c r="L49" s="349"/>
      <c r="M49" s="174" t="s">
        <v>174</v>
      </c>
      <c r="N49" s="350"/>
      <c r="O49" s="336">
        <v>44469</v>
      </c>
      <c r="P49" s="320"/>
    </row>
    <row r="50" spans="1:16" ht="48" customHeight="1" x14ac:dyDescent="0.3">
      <c r="A50" s="391"/>
      <c r="B50" s="387"/>
      <c r="C50" s="437"/>
      <c r="D50" s="261" t="s">
        <v>321</v>
      </c>
      <c r="E50" s="395"/>
      <c r="F50" s="395" t="s">
        <v>322</v>
      </c>
      <c r="G50" s="406"/>
      <c r="H50" s="425" t="s">
        <v>323</v>
      </c>
      <c r="I50" s="258" t="s">
        <v>318</v>
      </c>
      <c r="J50" s="180" t="s">
        <v>26</v>
      </c>
      <c r="K50" s="180" t="s">
        <v>663</v>
      </c>
      <c r="L50" s="352"/>
      <c r="M50" s="7" t="s">
        <v>174</v>
      </c>
      <c r="N50" s="282"/>
      <c r="O50" s="336">
        <v>44469</v>
      </c>
      <c r="P50" s="284"/>
    </row>
    <row r="51" spans="1:16" ht="48" customHeight="1" x14ac:dyDescent="0.3">
      <c r="A51" s="391"/>
      <c r="B51" s="387"/>
      <c r="C51" s="437"/>
      <c r="D51" s="261" t="s">
        <v>207</v>
      </c>
      <c r="E51" s="395"/>
      <c r="F51" s="395"/>
      <c r="G51" s="406"/>
      <c r="H51" s="427"/>
      <c r="I51" s="258" t="s">
        <v>318</v>
      </c>
      <c r="J51" s="180" t="s">
        <v>26</v>
      </c>
      <c r="K51" s="180" t="s">
        <v>327</v>
      </c>
      <c r="L51" s="302"/>
      <c r="M51" s="7" t="s">
        <v>174</v>
      </c>
      <c r="N51" s="282"/>
      <c r="O51" s="336">
        <v>44469</v>
      </c>
      <c r="P51" s="284"/>
    </row>
    <row r="52" spans="1:16" ht="48" customHeight="1" x14ac:dyDescent="0.3">
      <c r="A52" s="391"/>
      <c r="B52" s="387"/>
      <c r="C52" s="437"/>
      <c r="D52" s="261" t="s">
        <v>328</v>
      </c>
      <c r="E52" s="395"/>
      <c r="F52" s="395" t="s">
        <v>329</v>
      </c>
      <c r="G52" s="406"/>
      <c r="H52" s="263" t="s">
        <v>330</v>
      </c>
      <c r="I52" s="258" t="s">
        <v>332</v>
      </c>
      <c r="J52" s="286" t="s">
        <v>334</v>
      </c>
      <c r="K52" s="301" t="s">
        <v>333</v>
      </c>
      <c r="L52" s="281"/>
      <c r="M52" s="180" t="s">
        <v>335</v>
      </c>
      <c r="N52" s="306"/>
      <c r="O52" s="336">
        <v>44469</v>
      </c>
      <c r="P52" s="306"/>
    </row>
    <row r="53" spans="1:16" ht="48" customHeight="1" x14ac:dyDescent="0.3">
      <c r="A53" s="391"/>
      <c r="B53" s="387"/>
      <c r="C53" s="437"/>
      <c r="D53" s="261" t="s">
        <v>188</v>
      </c>
      <c r="E53" s="395"/>
      <c r="F53" s="395"/>
      <c r="G53" s="406"/>
      <c r="H53" s="263" t="s">
        <v>174</v>
      </c>
      <c r="I53" s="258" t="s">
        <v>332</v>
      </c>
      <c r="J53" s="286" t="s">
        <v>679</v>
      </c>
      <c r="K53" s="301">
        <v>1</v>
      </c>
      <c r="L53" s="354"/>
      <c r="M53" s="180" t="s">
        <v>174</v>
      </c>
      <c r="N53" s="180"/>
      <c r="O53" s="336">
        <v>44469</v>
      </c>
      <c r="P53" s="284"/>
    </row>
    <row r="54" spans="1:16" ht="48" customHeight="1" x14ac:dyDescent="0.3">
      <c r="A54" s="391"/>
      <c r="B54" s="387"/>
      <c r="C54" s="437"/>
      <c r="D54" s="261" t="s">
        <v>338</v>
      </c>
      <c r="E54" s="395"/>
      <c r="F54" s="395" t="s">
        <v>329</v>
      </c>
      <c r="G54" s="406"/>
      <c r="H54" s="263" t="s">
        <v>339</v>
      </c>
      <c r="I54" s="258" t="s">
        <v>318</v>
      </c>
      <c r="J54" s="7" t="s">
        <v>341</v>
      </c>
      <c r="K54" s="301">
        <v>1</v>
      </c>
      <c r="L54" s="354"/>
      <c r="M54" s="180" t="s">
        <v>342</v>
      </c>
      <c r="N54" s="285"/>
      <c r="O54" s="336">
        <v>44469</v>
      </c>
      <c r="P54" s="284"/>
    </row>
    <row r="55" spans="1:16" ht="48" customHeight="1" x14ac:dyDescent="0.3">
      <c r="A55" s="391"/>
      <c r="B55" s="387"/>
      <c r="C55" s="437"/>
      <c r="D55" s="261" t="s">
        <v>343</v>
      </c>
      <c r="E55" s="395"/>
      <c r="F55" s="395"/>
      <c r="G55" s="406"/>
      <c r="H55" s="263" t="s">
        <v>344</v>
      </c>
      <c r="I55" s="258" t="s">
        <v>318</v>
      </c>
      <c r="J55" s="7" t="s">
        <v>341</v>
      </c>
      <c r="K55" s="301">
        <v>1</v>
      </c>
      <c r="L55" s="354"/>
      <c r="M55" s="180" t="s">
        <v>342</v>
      </c>
      <c r="N55" s="288"/>
      <c r="O55" s="336">
        <v>44469</v>
      </c>
      <c r="P55" s="284"/>
    </row>
    <row r="56" spans="1:16" ht="48" customHeight="1" x14ac:dyDescent="0.3">
      <c r="A56" s="391"/>
      <c r="B56" s="387"/>
      <c r="C56" s="437"/>
      <c r="D56" s="261" t="s">
        <v>346</v>
      </c>
      <c r="E56" s="395"/>
      <c r="F56" s="395" t="s">
        <v>347</v>
      </c>
      <c r="G56" s="406"/>
      <c r="H56" s="263" t="s">
        <v>348</v>
      </c>
      <c r="I56" s="258" t="s">
        <v>318</v>
      </c>
      <c r="J56" s="7" t="s">
        <v>341</v>
      </c>
      <c r="K56" s="301">
        <v>1</v>
      </c>
      <c r="L56" s="354"/>
      <c r="M56" s="180" t="s">
        <v>342</v>
      </c>
      <c r="N56" s="288"/>
      <c r="O56" s="336">
        <v>44469</v>
      </c>
      <c r="P56" s="284"/>
    </row>
    <row r="57" spans="1:16" ht="48" customHeight="1" x14ac:dyDescent="0.3">
      <c r="A57" s="391"/>
      <c r="B57" s="387"/>
      <c r="C57" s="437"/>
      <c r="D57" s="261" t="s">
        <v>350</v>
      </c>
      <c r="E57" s="395"/>
      <c r="F57" s="395"/>
      <c r="G57" s="406"/>
      <c r="H57" s="263" t="s">
        <v>351</v>
      </c>
      <c r="I57" s="258" t="s">
        <v>318</v>
      </c>
      <c r="J57" s="7" t="s">
        <v>341</v>
      </c>
      <c r="K57" s="301">
        <v>1</v>
      </c>
      <c r="L57" s="354"/>
      <c r="M57" s="180" t="s">
        <v>342</v>
      </c>
      <c r="N57" s="288"/>
      <c r="O57" s="336">
        <v>44469</v>
      </c>
      <c r="P57" s="284"/>
    </row>
    <row r="58" spans="1:16" ht="48" customHeight="1" x14ac:dyDescent="0.3">
      <c r="A58" s="391"/>
      <c r="B58" s="387"/>
      <c r="C58" s="437"/>
      <c r="D58" s="261" t="s">
        <v>353</v>
      </c>
      <c r="E58" s="395"/>
      <c r="F58" s="395" t="s">
        <v>354</v>
      </c>
      <c r="G58" s="406"/>
      <c r="H58" s="263" t="s">
        <v>631</v>
      </c>
      <c r="I58" s="258" t="s">
        <v>680</v>
      </c>
      <c r="J58" s="7" t="s">
        <v>681</v>
      </c>
      <c r="K58" s="301" t="s">
        <v>174</v>
      </c>
      <c r="L58" s="287"/>
      <c r="M58" s="7" t="s">
        <v>174</v>
      </c>
      <c r="N58" s="7"/>
      <c r="O58" s="336">
        <v>44469</v>
      </c>
      <c r="P58" s="7"/>
    </row>
    <row r="59" spans="1:16" ht="48" customHeight="1" x14ac:dyDescent="0.3">
      <c r="A59" s="392"/>
      <c r="B59" s="387"/>
      <c r="C59" s="437"/>
      <c r="D59" s="261" t="s">
        <v>360</v>
      </c>
      <c r="E59" s="395"/>
      <c r="F59" s="395"/>
      <c r="G59" s="406"/>
      <c r="H59" s="263"/>
      <c r="I59" s="258"/>
      <c r="J59" s="7"/>
      <c r="K59" s="301"/>
      <c r="L59" s="302"/>
      <c r="M59" s="7"/>
      <c r="N59" s="285"/>
      <c r="O59" s="336">
        <v>44469</v>
      </c>
      <c r="P59" s="298"/>
    </row>
    <row r="60" spans="1:16" ht="48" customHeight="1" x14ac:dyDescent="0.3">
      <c r="A60" s="392"/>
      <c r="B60" s="387"/>
      <c r="C60" s="437"/>
      <c r="D60" s="261"/>
      <c r="E60" s="395"/>
      <c r="F60" s="395"/>
      <c r="G60" s="406"/>
      <c r="H60" s="263"/>
      <c r="I60" s="258"/>
      <c r="J60" s="7"/>
      <c r="K60" s="301"/>
      <c r="L60" s="302"/>
      <c r="M60" s="7"/>
      <c r="N60" s="285"/>
      <c r="O60" s="336">
        <v>44469</v>
      </c>
      <c r="P60" s="298"/>
    </row>
    <row r="61" spans="1:16" ht="48" customHeight="1" thickBot="1" x14ac:dyDescent="0.35">
      <c r="A61" s="393"/>
      <c r="B61" s="388"/>
      <c r="C61" s="454"/>
      <c r="D61" s="266"/>
      <c r="E61" s="409"/>
      <c r="F61" s="409"/>
      <c r="G61" s="407"/>
      <c r="H61" s="167"/>
      <c r="I61" s="259"/>
      <c r="J61" s="76"/>
      <c r="K61" s="96"/>
      <c r="L61" s="337"/>
      <c r="M61" s="76"/>
      <c r="N61" s="290"/>
      <c r="O61" s="336">
        <v>44469</v>
      </c>
      <c r="P61" s="292"/>
    </row>
    <row r="62" spans="1:16" ht="48" customHeight="1" x14ac:dyDescent="0.3">
      <c r="A62" s="402">
        <v>6</v>
      </c>
      <c r="B62" s="438" t="s">
        <v>363</v>
      </c>
      <c r="C62" s="394" t="s">
        <v>364</v>
      </c>
      <c r="D62" s="394" t="s">
        <v>328</v>
      </c>
      <c r="E62" s="439" t="s">
        <v>683</v>
      </c>
      <c r="F62" s="260" t="s">
        <v>366</v>
      </c>
      <c r="G62" s="448" t="s">
        <v>367</v>
      </c>
      <c r="H62" s="149" t="s">
        <v>368</v>
      </c>
      <c r="I62" s="271" t="s">
        <v>370</v>
      </c>
      <c r="J62" s="61" t="s">
        <v>372</v>
      </c>
      <c r="K62" s="325">
        <v>1</v>
      </c>
      <c r="L62" s="355"/>
      <c r="M62" s="61" t="s">
        <v>373</v>
      </c>
      <c r="N62" s="61"/>
      <c r="O62" s="336">
        <v>44469</v>
      </c>
      <c r="P62" s="326"/>
    </row>
    <row r="63" spans="1:16" ht="48" customHeight="1" x14ac:dyDescent="0.3">
      <c r="A63" s="403"/>
      <c r="B63" s="387"/>
      <c r="C63" s="395"/>
      <c r="D63" s="395"/>
      <c r="E63" s="406"/>
      <c r="F63" s="261" t="s">
        <v>374</v>
      </c>
      <c r="G63" s="449"/>
      <c r="H63" s="254" t="s">
        <v>690</v>
      </c>
      <c r="I63" s="258" t="s">
        <v>370</v>
      </c>
      <c r="J63" s="7" t="s">
        <v>377</v>
      </c>
      <c r="K63" s="327">
        <v>1</v>
      </c>
      <c r="L63" s="356"/>
      <c r="M63" s="7" t="s">
        <v>378</v>
      </c>
      <c r="N63" s="61"/>
      <c r="O63" s="336">
        <v>44469</v>
      </c>
      <c r="P63" s="326"/>
    </row>
    <row r="64" spans="1:16" ht="48" customHeight="1" x14ac:dyDescent="0.3">
      <c r="A64" s="403"/>
      <c r="B64" s="387"/>
      <c r="C64" s="395"/>
      <c r="D64" s="395" t="s">
        <v>160</v>
      </c>
      <c r="E64" s="406"/>
      <c r="F64" s="261" t="s">
        <v>379</v>
      </c>
      <c r="G64" s="449"/>
      <c r="H64" s="132"/>
      <c r="I64" s="258"/>
      <c r="J64" s="7"/>
      <c r="K64" s="327"/>
      <c r="L64" s="356"/>
      <c r="M64" s="7"/>
      <c r="N64" s="61"/>
      <c r="O64" s="336">
        <v>44469</v>
      </c>
      <c r="P64" s="326"/>
    </row>
    <row r="65" spans="1:18" ht="48" customHeight="1" x14ac:dyDescent="0.3">
      <c r="A65" s="403"/>
      <c r="B65" s="387"/>
      <c r="C65" s="395"/>
      <c r="D65" s="395"/>
      <c r="E65" s="406"/>
      <c r="F65" s="261" t="s">
        <v>381</v>
      </c>
      <c r="G65" s="449"/>
      <c r="H65" s="428" t="s">
        <v>382</v>
      </c>
      <c r="I65" s="258" t="s">
        <v>370</v>
      </c>
      <c r="J65" s="7" t="s">
        <v>543</v>
      </c>
      <c r="K65" s="327">
        <v>1</v>
      </c>
      <c r="L65" s="356"/>
      <c r="M65" s="7" t="s">
        <v>385</v>
      </c>
      <c r="N65" s="61"/>
      <c r="O65" s="336">
        <v>44469</v>
      </c>
      <c r="P65" s="326"/>
    </row>
    <row r="66" spans="1:18" ht="48" customHeight="1" x14ac:dyDescent="0.3">
      <c r="A66" s="403"/>
      <c r="B66" s="387"/>
      <c r="C66" s="395"/>
      <c r="D66" s="261"/>
      <c r="E66" s="406"/>
      <c r="F66" s="261"/>
      <c r="G66" s="449"/>
      <c r="H66" s="445"/>
      <c r="I66" s="258" t="s">
        <v>370</v>
      </c>
      <c r="J66" s="7" t="s">
        <v>386</v>
      </c>
      <c r="K66" s="327">
        <v>1</v>
      </c>
      <c r="L66" s="356"/>
      <c r="M66" s="7" t="s">
        <v>385</v>
      </c>
      <c r="N66" s="61"/>
      <c r="O66" s="336">
        <v>44469</v>
      </c>
      <c r="P66" s="326"/>
    </row>
    <row r="67" spans="1:18" ht="48" customHeight="1" x14ac:dyDescent="0.3">
      <c r="A67" s="403"/>
      <c r="B67" s="387"/>
      <c r="C67" s="395"/>
      <c r="D67" s="395" t="s">
        <v>387</v>
      </c>
      <c r="E67" s="406"/>
      <c r="F67" s="261" t="s">
        <v>388</v>
      </c>
      <c r="G67" s="449"/>
      <c r="H67" s="132" t="s">
        <v>389</v>
      </c>
      <c r="I67" s="258" t="s">
        <v>370</v>
      </c>
      <c r="J67" s="7" t="s">
        <v>391</v>
      </c>
      <c r="K67" s="327">
        <v>1</v>
      </c>
      <c r="L67" s="356"/>
      <c r="M67" s="7" t="s">
        <v>392</v>
      </c>
      <c r="N67" s="61"/>
      <c r="O67" s="336">
        <v>44469</v>
      </c>
      <c r="P67" s="326"/>
    </row>
    <row r="68" spans="1:18" ht="48" customHeight="1" x14ac:dyDescent="0.3">
      <c r="A68" s="403"/>
      <c r="B68" s="387"/>
      <c r="C68" s="395"/>
      <c r="D68" s="395"/>
      <c r="E68" s="406"/>
      <c r="F68" s="261" t="s">
        <v>393</v>
      </c>
      <c r="G68" s="449"/>
      <c r="H68" s="132" t="s">
        <v>394</v>
      </c>
      <c r="I68" s="258" t="s">
        <v>370</v>
      </c>
      <c r="J68" s="7" t="s">
        <v>396</v>
      </c>
      <c r="K68" s="327">
        <v>0.15</v>
      </c>
      <c r="L68" s="356"/>
      <c r="M68" s="7" t="s">
        <v>397</v>
      </c>
      <c r="N68" s="61"/>
      <c r="O68" s="336">
        <v>44469</v>
      </c>
      <c r="P68" s="326"/>
      <c r="Q68">
        <f>+Q69+R69</f>
        <v>422789934</v>
      </c>
    </row>
    <row r="69" spans="1:18" ht="48" customHeight="1" x14ac:dyDescent="0.3">
      <c r="A69" s="403"/>
      <c r="B69" s="387"/>
      <c r="C69" s="395"/>
      <c r="D69" s="395" t="s">
        <v>207</v>
      </c>
      <c r="E69" s="406"/>
      <c r="F69" s="261" t="s">
        <v>398</v>
      </c>
      <c r="G69" s="449"/>
      <c r="H69" s="132" t="s">
        <v>389</v>
      </c>
      <c r="I69" s="258" t="s">
        <v>370</v>
      </c>
      <c r="J69" s="7" t="s">
        <v>401</v>
      </c>
      <c r="K69" s="327">
        <v>1</v>
      </c>
      <c r="L69" s="356"/>
      <c r="M69" s="7" t="s">
        <v>402</v>
      </c>
      <c r="N69" s="61"/>
      <c r="O69" s="336">
        <v>44469</v>
      </c>
      <c r="P69" s="326"/>
      <c r="Q69">
        <v>249982866</v>
      </c>
      <c r="R69">
        <v>172807068</v>
      </c>
    </row>
    <row r="70" spans="1:18" ht="48" customHeight="1" x14ac:dyDescent="0.3">
      <c r="A70" s="403"/>
      <c r="B70" s="387"/>
      <c r="C70" s="395"/>
      <c r="D70" s="395"/>
      <c r="E70" s="406"/>
      <c r="F70" s="261" t="s">
        <v>403</v>
      </c>
      <c r="G70" s="449"/>
      <c r="H70" s="428" t="s">
        <v>404</v>
      </c>
      <c r="I70" s="118" t="s">
        <v>370</v>
      </c>
      <c r="J70" s="7" t="s">
        <v>553</v>
      </c>
      <c r="K70" s="327">
        <v>1</v>
      </c>
      <c r="L70" s="356"/>
      <c r="M70" s="7" t="s">
        <v>408</v>
      </c>
      <c r="N70" s="61"/>
      <c r="O70" s="336">
        <v>44469</v>
      </c>
      <c r="P70" s="326"/>
      <c r="Q70">
        <f>250+173</f>
        <v>423</v>
      </c>
      <c r="R70">
        <v>490</v>
      </c>
    </row>
    <row r="71" spans="1:18" ht="48" customHeight="1" x14ac:dyDescent="0.3">
      <c r="A71" s="403"/>
      <c r="B71" s="387"/>
      <c r="C71" s="395"/>
      <c r="D71" s="261" t="s">
        <v>188</v>
      </c>
      <c r="E71" s="406"/>
      <c r="F71" s="261" t="s">
        <v>409</v>
      </c>
      <c r="G71" s="449"/>
      <c r="H71" s="429"/>
      <c r="I71" s="118" t="s">
        <v>370</v>
      </c>
      <c r="J71" s="7" t="s">
        <v>412</v>
      </c>
      <c r="K71" s="327">
        <v>1</v>
      </c>
      <c r="L71" s="356"/>
      <c r="M71" s="7" t="s">
        <v>413</v>
      </c>
      <c r="N71" s="61"/>
      <c r="O71" s="336">
        <v>44469</v>
      </c>
      <c r="P71" s="326"/>
    </row>
    <row r="72" spans="1:18" ht="48" customHeight="1" x14ac:dyDescent="0.3">
      <c r="A72" s="403"/>
      <c r="B72" s="387"/>
      <c r="C72" s="395"/>
      <c r="D72" s="261"/>
      <c r="E72" s="406"/>
      <c r="F72" s="261"/>
      <c r="G72" s="449"/>
      <c r="H72" s="429"/>
      <c r="I72" s="118" t="s">
        <v>370</v>
      </c>
      <c r="J72" s="7" t="s">
        <v>415</v>
      </c>
      <c r="K72" s="327">
        <v>1</v>
      </c>
      <c r="L72" s="356"/>
      <c r="M72" s="7" t="s">
        <v>413</v>
      </c>
      <c r="N72" s="61"/>
      <c r="O72" s="336">
        <v>44469</v>
      </c>
      <c r="P72" s="326"/>
    </row>
    <row r="73" spans="1:18" ht="48" customHeight="1" x14ac:dyDescent="0.3">
      <c r="A73" s="403"/>
      <c r="B73" s="387"/>
      <c r="C73" s="395"/>
      <c r="D73" s="395" t="s">
        <v>416</v>
      </c>
      <c r="E73" s="406"/>
      <c r="F73" s="261" t="s">
        <v>417</v>
      </c>
      <c r="G73" s="449"/>
      <c r="H73" s="445"/>
      <c r="I73" s="118" t="s">
        <v>370</v>
      </c>
      <c r="J73" s="7" t="s">
        <v>696</v>
      </c>
      <c r="K73" s="328">
        <v>10</v>
      </c>
      <c r="L73" s="356"/>
      <c r="M73" s="7" t="s">
        <v>419</v>
      </c>
      <c r="N73" s="133"/>
      <c r="O73" s="336">
        <v>44469</v>
      </c>
      <c r="P73" s="326"/>
    </row>
    <row r="74" spans="1:18" ht="48" customHeight="1" thickBot="1" x14ac:dyDescent="0.35">
      <c r="A74" s="432"/>
      <c r="B74" s="442"/>
      <c r="C74" s="440"/>
      <c r="D74" s="440"/>
      <c r="E74" s="441"/>
      <c r="F74" s="266" t="s">
        <v>420</v>
      </c>
      <c r="G74" s="450"/>
      <c r="H74" s="4" t="s">
        <v>560</v>
      </c>
      <c r="I74" s="118" t="s">
        <v>423</v>
      </c>
      <c r="J74" s="7" t="s">
        <v>424</v>
      </c>
      <c r="K74" s="327">
        <v>1</v>
      </c>
      <c r="L74" s="329"/>
      <c r="M74" s="7" t="s">
        <v>425</v>
      </c>
      <c r="N74" s="285"/>
      <c r="O74" s="336">
        <v>44469</v>
      </c>
      <c r="P74" s="326"/>
    </row>
    <row r="75" spans="1:18" ht="48" customHeight="1" x14ac:dyDescent="0.3">
      <c r="A75" s="432"/>
      <c r="B75" s="442"/>
      <c r="C75" s="440"/>
      <c r="D75" s="440"/>
      <c r="E75" s="441"/>
      <c r="F75" s="273"/>
      <c r="G75" s="450"/>
      <c r="H75" s="118" t="s">
        <v>426</v>
      </c>
      <c r="I75" s="118" t="s">
        <v>254</v>
      </c>
      <c r="J75" s="7" t="s">
        <v>429</v>
      </c>
      <c r="K75" s="124">
        <v>1</v>
      </c>
      <c r="L75" s="281"/>
      <c r="M75" s="7" t="s">
        <v>430</v>
      </c>
      <c r="N75" s="113"/>
      <c r="O75" s="336">
        <v>44469</v>
      </c>
      <c r="P75" s="305"/>
    </row>
    <row r="76" spans="1:18" ht="48" customHeight="1" x14ac:dyDescent="0.3">
      <c r="A76" s="432"/>
      <c r="B76" s="442"/>
      <c r="C76" s="440"/>
      <c r="D76" s="440"/>
      <c r="E76" s="441"/>
      <c r="F76" s="273"/>
      <c r="G76" s="450"/>
      <c r="H76" s="4" t="s">
        <v>431</v>
      </c>
      <c r="I76" s="118" t="s">
        <v>433</v>
      </c>
      <c r="J76" s="180" t="s">
        <v>26</v>
      </c>
      <c r="K76" s="330" t="s">
        <v>431</v>
      </c>
      <c r="L76" s="302"/>
      <c r="M76" s="180" t="s">
        <v>174</v>
      </c>
      <c r="N76" s="279"/>
      <c r="O76" s="336">
        <v>44469</v>
      </c>
      <c r="P76" s="331"/>
      <c r="Q76" s="249"/>
      <c r="R76" s="248"/>
    </row>
    <row r="77" spans="1:18" ht="48" customHeight="1" x14ac:dyDescent="0.3">
      <c r="A77" s="432"/>
      <c r="B77" s="442"/>
      <c r="C77" s="440"/>
      <c r="D77" s="440"/>
      <c r="E77" s="441"/>
      <c r="F77" s="273"/>
      <c r="G77" s="450"/>
      <c r="H77" s="4" t="s">
        <v>685</v>
      </c>
      <c r="I77" s="118" t="s">
        <v>433</v>
      </c>
      <c r="J77" s="357" t="s">
        <v>437</v>
      </c>
      <c r="K77" s="124">
        <v>1</v>
      </c>
      <c r="L77" s="354"/>
      <c r="M77" s="7" t="s">
        <v>438</v>
      </c>
      <c r="N77" s="358"/>
      <c r="O77" s="336">
        <v>44469</v>
      </c>
      <c r="P77" s="359"/>
      <c r="Q77" s="249"/>
      <c r="R77" s="248"/>
    </row>
    <row r="78" spans="1:18" ht="48" customHeight="1" x14ac:dyDescent="0.3">
      <c r="A78" s="432"/>
      <c r="B78" s="442"/>
      <c r="C78" s="440"/>
      <c r="D78" s="440"/>
      <c r="E78" s="441"/>
      <c r="F78" s="273"/>
      <c r="G78" s="450"/>
      <c r="H78" s="91" t="s">
        <v>439</v>
      </c>
      <c r="I78" s="118" t="s">
        <v>433</v>
      </c>
      <c r="J78" s="357" t="s">
        <v>441</v>
      </c>
      <c r="K78" s="124">
        <v>1</v>
      </c>
      <c r="L78" s="354"/>
      <c r="M78" s="7" t="s">
        <v>442</v>
      </c>
      <c r="N78" s="360"/>
      <c r="O78" s="336">
        <v>44469</v>
      </c>
      <c r="P78" s="359"/>
      <c r="Q78" s="249"/>
      <c r="R78" s="248"/>
    </row>
    <row r="79" spans="1:18" ht="48" customHeight="1" x14ac:dyDescent="0.3">
      <c r="A79" s="432"/>
      <c r="B79" s="442"/>
      <c r="C79" s="440"/>
      <c r="D79" s="440"/>
      <c r="E79" s="441"/>
      <c r="F79" s="273"/>
      <c r="G79" s="450"/>
      <c r="H79" s="91" t="s">
        <v>443</v>
      </c>
      <c r="I79" s="118" t="s">
        <v>433</v>
      </c>
      <c r="J79" s="357" t="s">
        <v>567</v>
      </c>
      <c r="K79" s="124">
        <v>1</v>
      </c>
      <c r="L79" s="354"/>
      <c r="M79" s="180" t="s">
        <v>446</v>
      </c>
      <c r="N79" s="361"/>
      <c r="O79" s="336">
        <v>44469</v>
      </c>
      <c r="P79" s="362"/>
      <c r="Q79" s="249"/>
      <c r="R79" s="248"/>
    </row>
    <row r="80" spans="1:18" ht="48" customHeight="1" x14ac:dyDescent="0.3">
      <c r="A80" s="432"/>
      <c r="B80" s="442"/>
      <c r="C80" s="440"/>
      <c r="D80" s="440"/>
      <c r="E80" s="441"/>
      <c r="F80" s="273"/>
      <c r="G80" s="450"/>
      <c r="H80" s="91" t="s">
        <v>443</v>
      </c>
      <c r="I80" s="118" t="s">
        <v>433</v>
      </c>
      <c r="J80" s="357" t="s">
        <v>447</v>
      </c>
      <c r="K80" s="124">
        <v>1</v>
      </c>
      <c r="L80" s="354"/>
      <c r="M80" s="180" t="s">
        <v>448</v>
      </c>
      <c r="N80" s="361"/>
      <c r="O80" s="336">
        <v>44469</v>
      </c>
      <c r="P80" s="359"/>
      <c r="Q80" s="250"/>
      <c r="R80" s="248"/>
    </row>
    <row r="81" spans="1:16" ht="48" customHeight="1" x14ac:dyDescent="0.3">
      <c r="A81" s="432"/>
      <c r="B81" s="442"/>
      <c r="C81" s="440"/>
      <c r="D81" s="440"/>
      <c r="E81" s="441"/>
      <c r="F81" s="273"/>
      <c r="G81" s="450"/>
      <c r="H81" s="91" t="s">
        <v>572</v>
      </c>
      <c r="I81" s="118" t="s">
        <v>433</v>
      </c>
      <c r="J81" s="7" t="s">
        <v>450</v>
      </c>
      <c r="K81" s="124">
        <v>1</v>
      </c>
      <c r="L81" s="281"/>
      <c r="M81" s="7" t="s">
        <v>451</v>
      </c>
      <c r="N81" s="288"/>
      <c r="O81" s="336">
        <v>44469</v>
      </c>
      <c r="P81" s="284"/>
    </row>
    <row r="82" spans="1:16" ht="48" customHeight="1" x14ac:dyDescent="0.3">
      <c r="A82" s="432"/>
      <c r="B82" s="442"/>
      <c r="C82" s="440"/>
      <c r="D82" s="440"/>
      <c r="E82" s="441"/>
      <c r="F82" s="273"/>
      <c r="G82" s="450"/>
      <c r="H82" s="91" t="s">
        <v>452</v>
      </c>
      <c r="I82" s="118" t="s">
        <v>332</v>
      </c>
      <c r="J82" s="7" t="s">
        <v>634</v>
      </c>
      <c r="K82" s="301" t="s">
        <v>174</v>
      </c>
      <c r="L82" s="301"/>
      <c r="M82" s="180" t="s">
        <v>174</v>
      </c>
      <c r="N82" s="180"/>
      <c r="O82" s="336">
        <v>44469</v>
      </c>
      <c r="P82" s="306"/>
    </row>
    <row r="83" spans="1:16" ht="48" customHeight="1" x14ac:dyDescent="0.3">
      <c r="A83" s="432"/>
      <c r="B83" s="442"/>
      <c r="C83" s="440"/>
      <c r="D83" s="440"/>
      <c r="E83" s="441"/>
      <c r="F83" s="273"/>
      <c r="G83" s="450"/>
      <c r="H83" s="91" t="s">
        <v>456</v>
      </c>
      <c r="I83" s="118" t="s">
        <v>332</v>
      </c>
      <c r="J83" s="7" t="s">
        <v>458</v>
      </c>
      <c r="K83" s="301">
        <v>1</v>
      </c>
      <c r="L83" s="301"/>
      <c r="M83" s="180" t="s">
        <v>174</v>
      </c>
      <c r="N83" s="7"/>
      <c r="O83" s="336">
        <v>44469</v>
      </c>
      <c r="P83" s="306"/>
    </row>
    <row r="84" spans="1:16" ht="48" customHeight="1" x14ac:dyDescent="0.3">
      <c r="A84" s="432"/>
      <c r="B84" s="387"/>
      <c r="C84" s="440"/>
      <c r="D84" s="440"/>
      <c r="E84" s="441"/>
      <c r="F84" s="273"/>
      <c r="G84" s="450"/>
      <c r="H84" s="182" t="s">
        <v>460</v>
      </c>
      <c r="I84" s="118" t="s">
        <v>332</v>
      </c>
      <c r="J84" s="7" t="s">
        <v>462</v>
      </c>
      <c r="K84" s="301">
        <v>1</v>
      </c>
      <c r="L84" s="301"/>
      <c r="M84" s="7" t="s">
        <v>463</v>
      </c>
      <c r="N84" s="288"/>
      <c r="O84" s="336">
        <v>44469</v>
      </c>
      <c r="P84" s="306"/>
    </row>
    <row r="85" spans="1:16" ht="48" customHeight="1" thickBot="1" x14ac:dyDescent="0.35">
      <c r="A85" s="432"/>
      <c r="B85" s="442"/>
      <c r="C85" s="440"/>
      <c r="D85" s="440"/>
      <c r="E85" s="441"/>
      <c r="F85" s="1"/>
      <c r="G85" s="450"/>
      <c r="H85" s="167"/>
      <c r="I85" s="274"/>
      <c r="J85" s="92"/>
      <c r="K85" s="96"/>
      <c r="L85" s="337"/>
      <c r="M85" s="76"/>
      <c r="N85" s="290"/>
      <c r="O85" s="336">
        <v>44469</v>
      </c>
      <c r="P85" s="292"/>
    </row>
    <row r="86" spans="1:16" ht="48" customHeight="1" x14ac:dyDescent="0.3">
      <c r="A86" s="433">
        <v>7</v>
      </c>
      <c r="B86" s="386" t="s">
        <v>464</v>
      </c>
      <c r="C86" s="408" t="s">
        <v>465</v>
      </c>
      <c r="D86" s="265" t="s">
        <v>466</v>
      </c>
      <c r="E86" s="405" t="s">
        <v>467</v>
      </c>
      <c r="F86" s="262" t="s">
        <v>468</v>
      </c>
      <c r="G86" s="405" t="s">
        <v>469</v>
      </c>
      <c r="H86" s="277" t="s">
        <v>470</v>
      </c>
      <c r="I86" s="257" t="s">
        <v>472</v>
      </c>
      <c r="J86" s="78" t="s">
        <v>474</v>
      </c>
      <c r="K86" s="332">
        <v>0.25</v>
      </c>
      <c r="L86" s="363"/>
      <c r="M86" s="61" t="s">
        <v>475</v>
      </c>
      <c r="N86" s="334"/>
      <c r="O86" s="336">
        <v>44469</v>
      </c>
      <c r="P86" s="335"/>
    </row>
    <row r="87" spans="1:16" ht="48" customHeight="1" x14ac:dyDescent="0.3">
      <c r="A87" s="434"/>
      <c r="B87" s="387"/>
      <c r="C87" s="395"/>
      <c r="D87" s="261" t="s">
        <v>207</v>
      </c>
      <c r="E87" s="406"/>
      <c r="F87" s="406" t="s">
        <v>476</v>
      </c>
      <c r="G87" s="446"/>
      <c r="H87" s="118" t="s">
        <v>477</v>
      </c>
      <c r="I87" s="121" t="s">
        <v>472</v>
      </c>
      <c r="J87" s="180" t="s">
        <v>479</v>
      </c>
      <c r="K87" s="124">
        <v>0.25</v>
      </c>
      <c r="L87" s="364"/>
      <c r="M87" s="7" t="s">
        <v>475</v>
      </c>
      <c r="N87" s="282"/>
      <c r="O87" s="336">
        <v>44469</v>
      </c>
      <c r="P87" s="284"/>
    </row>
    <row r="88" spans="1:16" ht="48" customHeight="1" x14ac:dyDescent="0.3">
      <c r="A88" s="434"/>
      <c r="B88" s="387"/>
      <c r="C88" s="395"/>
      <c r="D88" s="261" t="s">
        <v>188</v>
      </c>
      <c r="E88" s="406"/>
      <c r="F88" s="406"/>
      <c r="G88" s="446"/>
      <c r="H88" s="118" t="s">
        <v>480</v>
      </c>
      <c r="I88" s="258" t="s">
        <v>472</v>
      </c>
      <c r="J88" s="180" t="s">
        <v>26</v>
      </c>
      <c r="K88" s="279" t="s">
        <v>482</v>
      </c>
      <c r="L88" s="302"/>
      <c r="M88" s="7" t="s">
        <v>174</v>
      </c>
      <c r="N88" s="321"/>
      <c r="O88" s="336">
        <v>44469</v>
      </c>
      <c r="P88" s="284"/>
    </row>
    <row r="89" spans="1:16" ht="48" customHeight="1" x14ac:dyDescent="0.3">
      <c r="A89" s="434"/>
      <c r="B89" s="387"/>
      <c r="C89" s="395"/>
      <c r="D89" s="261" t="s">
        <v>328</v>
      </c>
      <c r="E89" s="406"/>
      <c r="F89" s="395" t="s">
        <v>483</v>
      </c>
      <c r="G89" s="446"/>
      <c r="H89" s="118" t="s">
        <v>484</v>
      </c>
      <c r="I89" s="258" t="s">
        <v>472</v>
      </c>
      <c r="J89" s="180" t="s">
        <v>486</v>
      </c>
      <c r="K89" s="124">
        <v>1</v>
      </c>
      <c r="L89" s="281"/>
      <c r="M89" s="7" t="s">
        <v>487</v>
      </c>
      <c r="N89" s="321"/>
      <c r="O89" s="336">
        <v>44469</v>
      </c>
      <c r="P89" s="284"/>
    </row>
    <row r="90" spans="1:16" ht="48" customHeight="1" x14ac:dyDescent="0.3">
      <c r="A90" s="434"/>
      <c r="B90" s="387"/>
      <c r="C90" s="395"/>
      <c r="D90" s="261" t="s">
        <v>321</v>
      </c>
      <c r="E90" s="406"/>
      <c r="F90" s="395"/>
      <c r="G90" s="446"/>
      <c r="H90" s="164"/>
      <c r="I90" s="258"/>
      <c r="J90" s="7"/>
      <c r="K90" s="297"/>
      <c r="L90" s="302"/>
      <c r="M90" s="7"/>
      <c r="N90" s="285"/>
      <c r="O90" s="336">
        <v>44469</v>
      </c>
      <c r="P90" s="298"/>
    </row>
    <row r="91" spans="1:16" ht="48" customHeight="1" x14ac:dyDescent="0.3">
      <c r="A91" s="434"/>
      <c r="B91" s="387"/>
      <c r="C91" s="395"/>
      <c r="D91" s="261" t="s">
        <v>488</v>
      </c>
      <c r="E91" s="406"/>
      <c r="F91" s="395" t="s">
        <v>489</v>
      </c>
      <c r="G91" s="446"/>
      <c r="H91" s="164"/>
      <c r="I91" s="258"/>
      <c r="J91" s="7"/>
      <c r="K91" s="297"/>
      <c r="L91" s="302"/>
      <c r="M91" s="7"/>
      <c r="N91" s="285"/>
      <c r="O91" s="336">
        <v>44469</v>
      </c>
      <c r="P91" s="298"/>
    </row>
    <row r="92" spans="1:16" ht="48" customHeight="1" thickBot="1" x14ac:dyDescent="0.35">
      <c r="A92" s="435"/>
      <c r="B92" s="388"/>
      <c r="C92" s="409"/>
      <c r="D92" s="266" t="s">
        <v>490</v>
      </c>
      <c r="E92" s="407"/>
      <c r="F92" s="409"/>
      <c r="G92" s="447"/>
      <c r="H92" s="278"/>
      <c r="I92" s="259"/>
      <c r="J92" s="76"/>
      <c r="K92" s="297"/>
      <c r="L92" s="302"/>
      <c r="M92" s="7"/>
      <c r="N92" s="285"/>
      <c r="O92" s="336">
        <v>44469</v>
      </c>
      <c r="P92" s="298"/>
    </row>
    <row r="94" spans="1:16" ht="24" customHeight="1" x14ac:dyDescent="0.3">
      <c r="H94"/>
    </row>
    <row r="95" spans="1:16" ht="24" customHeight="1" x14ac:dyDescent="0.3">
      <c r="O95" s="256"/>
    </row>
    <row r="96" spans="1:16" ht="24" customHeight="1" x14ac:dyDescent="0.3">
      <c r="M96" s="255"/>
    </row>
  </sheetData>
  <autoFilter ref="A1:Z94">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G3:G4"/>
    <mergeCell ref="H3:H4"/>
    <mergeCell ref="J3:J4"/>
    <mergeCell ref="K3:P3"/>
    <mergeCell ref="A5:A13"/>
    <mergeCell ref="B5:B13"/>
    <mergeCell ref="C5:C13"/>
    <mergeCell ref="E5:E13"/>
    <mergeCell ref="G5:G13"/>
    <mergeCell ref="H6:H8"/>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count="8">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REGISTRAR EL ENTREGABLE " sqref="N4"/>
    <dataValidation allowBlank="1" showInputMessage="1" showErrorMessage="1" prompt="REGISTRAR EL RESULTADO DEL INDICADOR " sqref="L4"/>
    <dataValidation allowBlank="1" showInputMessage="1" showErrorMessage="1" prompt="Registrar el nombre del proceso que va  a responder por la ejecución " sqref="I4"/>
    <dataValidation allowBlank="1" showInputMessage="1" showErrorMessage="1" prompt="Fórmula matemática" sqref="J3:J4"/>
    <dataValidation allowBlank="1" showInputMessage="1" showErrorMessage="1" prompt="Si no aplica hacer medición, registrar el documento o el entregable final  Si es indicador con fórmula  matemática colocar la meta numérica" sqref="J1"/>
    <dataValidation allowBlank="1" showInputMessage="1" showErrorMessage="1" prompt="De acuerdo con las variables de la fórmula: Pesos,  horas, actividades" sqref="M3:M4"/>
    <dataValidation allowBlank="1" showInputMessage="1" showErrorMessage="1" prompt="Escribir nombre de entregable o meta numérica  si es un indicador" sqref="K3:K4"/>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Análisis de Contexto </vt:lpstr>
      <vt:lpstr>Estrategias</vt:lpstr>
      <vt:lpstr>Plan de Acción 2021</vt:lpstr>
      <vt:lpstr>SEGUIMIENTO 1 TRIM</vt:lpstr>
      <vt:lpstr>SEGUIMIENTO 2 TRIM </vt:lpstr>
      <vt:lpstr>SEGUIMIENTO 3 TRIM  </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Alonso Urrea G 2</cp:lastModifiedBy>
  <cp:revision/>
  <dcterms:created xsi:type="dcterms:W3CDTF">2020-02-13T14:21:15Z</dcterms:created>
  <dcterms:modified xsi:type="dcterms:W3CDTF">2021-08-18T19:30:35Z</dcterms:modified>
  <cp:category/>
  <cp:contentStatus/>
</cp:coreProperties>
</file>