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etbcsj-my.sharepoint.com/personal/aurreag_cendoj_ramajudicial_gov_co/Documents/CALIDAD/CALIDAD 1/0 Indicadores/1 POA y SIGCMA/POA/2021/"/>
    </mc:Choice>
  </mc:AlternateContent>
  <xr:revisionPtr revIDLastSave="379" documentId="11_760F26C881F645A226636A4354305CD68B66469D" xr6:coauthVersionLast="47" xr6:coauthVersionMax="47" xr10:uidLastSave="{82FF441C-62C1-482B-B12C-D3DFF046740B}"/>
  <bookViews>
    <workbookView xWindow="-120" yWindow="-120" windowWidth="24240" windowHeight="13140" activeTab="2" xr2:uid="{929C33F1-09E5-4B69-B214-653225AA8073}"/>
  </bookViews>
  <sheets>
    <sheet name="Análisis de Contexto " sheetId="14" r:id="rId1"/>
    <sheet name="Estrategias" sheetId="15" r:id="rId2"/>
    <sheet name="Plan de Acción 2021" sheetId="4" r:id="rId3"/>
    <sheet name="SEGUIMIENTO 1 TRIM" sheetId="35" r:id="rId4"/>
    <sheet name="SEGUIMIENTO 2 TRIM " sheetId="36" r:id="rId5"/>
    <sheet name="SEGUIMIENTO 3 TRIM  " sheetId="41" r:id="rId6"/>
    <sheet name="SEGUIMIENTO 4 TRIM  " sheetId="42" state="hidden" r:id="rId7"/>
    <sheet name="SEGUIMIENTO 4T y Acumulado" sheetId="43" r:id="rId8"/>
    <sheet name="Hoja1" sheetId="44" state="hidden" r:id="rId9"/>
  </sheets>
  <externalReferences>
    <externalReference r:id="rId10"/>
  </externalReferences>
  <definedNames>
    <definedName name="_xlnm._FilterDatabase" localSheetId="2" hidden="1">'Plan de Acción 2021'!$A$1:$X$92</definedName>
    <definedName name="_xlnm._FilterDatabase" localSheetId="3" hidden="1">'SEGUIMIENTO 1 TRIM'!$A$1:$Z$92</definedName>
    <definedName name="_xlnm._FilterDatabase" localSheetId="4" hidden="1">'SEGUIMIENTO 2 TRIM '!$A$1:$Z$94</definedName>
    <definedName name="_xlnm._FilterDatabase" localSheetId="5" hidden="1">'SEGUIMIENTO 3 TRIM  '!$H$3:$P$92</definedName>
    <definedName name="_xlnm._FilterDatabase" localSheetId="6" hidden="1">'SEGUIMIENTO 4 TRIM  '!$H$4:$R$91</definedName>
    <definedName name="_xlnm._FilterDatabase" localSheetId="7" hidden="1">'SEGUIMIENTO 4T y Acumulado'!$H$4:$R$97</definedName>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14" i="43" l="1"/>
  <c r="U15" i="43" s="1"/>
  <c r="T75" i="43"/>
  <c r="L17" i="41"/>
  <c r="Q9" i="41"/>
  <c r="L80" i="41"/>
  <c r="L79" i="41"/>
  <c r="L78" i="41"/>
  <c r="L77" i="41"/>
  <c r="Q68" i="36"/>
  <c r="Q70" i="36"/>
  <c r="L15" i="35"/>
  <c r="L8" i="36"/>
  <c r="L7" i="36"/>
  <c r="L12" i="35"/>
  <c r="L10" i="35"/>
  <c r="L9" i="35"/>
  <c r="L8" i="35"/>
  <c r="L80" i="36"/>
  <c r="L79" i="36"/>
  <c r="L78" i="36"/>
  <c r="L77" i="36"/>
  <c r="L17" i="36"/>
  <c r="L80" i="35"/>
  <c r="L79" i="35"/>
  <c r="L78" i="35"/>
  <c r="L17" i="35"/>
  <c r="L12" i="36"/>
  <c r="L11" i="36"/>
  <c r="L10" i="36"/>
  <c r="L9" i="36"/>
  <c r="L6" i="36"/>
  <c r="L5" i="36"/>
  <c r="L11" i="35"/>
  <c r="L7" i="35"/>
  <c r="L6" i="35"/>
  <c r="L5" i="35"/>
  <c r="Q69" i="35"/>
  <c r="R71" i="35"/>
  <c r="Q70" i="35"/>
</calcChain>
</file>

<file path=xl/sharedStrings.xml><?xml version="1.0" encoding="utf-8"?>
<sst xmlns="http://schemas.openxmlformats.org/spreadsheetml/2006/main" count="3986" uniqueCount="966">
  <si>
    <t>Consejo Superior de la Judicatura</t>
  </si>
  <si>
    <t>Análisis de Contexto</t>
  </si>
  <si>
    <t>DEPENDENCIA:</t>
  </si>
  <si>
    <t>Consejo Seccional del Valle del Cauca - Direccion Ejecutiva de Administración Judicial Cali- Valle del Cauca.</t>
  </si>
  <si>
    <t xml:space="preserve">PROCESO </t>
  </si>
  <si>
    <t>CONSEJO SECCIONAL/ DIRECCIÓN SECCIONAL DE ADMINISTRACIÓN JUDICIAL</t>
  </si>
  <si>
    <t>Cali- Valle del Cauca.</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</si>
  <si>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</si>
  <si>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</si>
  <si>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</si>
  <si>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</si>
  <si>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</si>
  <si>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</si>
  <si>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</si>
  <si>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</si>
  <si>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</si>
  <si>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r>
      <t xml:space="preserve">Por reformas a la administración de justicia por  iniciativas del ejecutivo y el congreso sin tener en cuenta a la Rama Judicial. </t>
    </r>
    <r>
      <rPr>
        <b/>
        <sz val="10"/>
        <color rgb="FFFF0000"/>
        <rFont val="Arial"/>
        <family val="2"/>
      </rPr>
      <t xml:space="preserve"> </t>
    </r>
  </si>
  <si>
    <t xml:space="preserve">Ajustes a la administración de justicia a través del proyecto de reforma a la ley estaturaria 270 de 1996.     </t>
  </si>
  <si>
    <t>Económicos y Financieros( disponibilidad de capital, liquidez, mercados financieros, desempleo, competencia.)</t>
  </si>
  <si>
    <t>Las partidas presupuestales asignadas a la Rama Judicial son insuficientes, más aun en tiempo del COVID-19.</t>
  </si>
  <si>
    <t>Que la Rama Judicial tenga autonomía en el presupuesto. Tener un porcentaje fijo en el presupuesto general de la nación, en función de las reales necesidades de la Rama Judicial.</t>
  </si>
  <si>
    <t>Sociales  y culturales ( cultura, religión, demografía, responsabilidad social, orden público.)</t>
  </si>
  <si>
    <t>Paros sindicales o ceses de actividades propiciados por los diferentes sindicatos.</t>
  </si>
  <si>
    <t>Desarrollar procesos oportunos de concertación con las asociaciones sindicales.</t>
  </si>
  <si>
    <t>Tecnológicos (  desarrollo digital,avances en tecnología, acceso a sistemas de información externos, gobierno en línea.</t>
  </si>
  <si>
    <t>Seguridad informática en el nuevo contexto de trabajo desde casa. Mejorar la capacidad del servicio de internet.</t>
  </si>
  <si>
    <t>No aplica</t>
  </si>
  <si>
    <t>AMBIENTALES: emisiones y residuos, energía, catástrofes naturales, desarrollo sostenible.</t>
  </si>
  <si>
    <t>Pandemia, virus, dengue, chikunguña.</t>
  </si>
  <si>
    <t>Legales y reglamentarios (estandares nacionales, internacionales, regulacion )</t>
  </si>
  <si>
    <t>Se incluye en el factor político.</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</si>
  <si>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</si>
  <si>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</si>
  <si>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</si>
  <si>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</si>
  <si>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</si>
  <si>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Falta planeación a nivel nacional, que genera improvisación en la toma de decisiones.</t>
  </si>
  <si>
    <t>Recursos financieros (presupuesto de funcionamiento, recursos de inversión</t>
  </si>
  <si>
    <t>La dificultad en la ejecución de los recursos asignados debido a la aprobación tardía de los proyectos de inversión.</t>
  </si>
  <si>
    <t>Personal
( competencia del personal, disponibilidad, suficiencia, seguridad
y salud ocupacional.)</t>
  </si>
  <si>
    <t>Personal insuficiente para el desarrollo de las diferentes actividades.</t>
  </si>
  <si>
    <t>Demora en la toma de decisiones de retiro de servidores judiciales cuando su evalución sea insatisfactoria.</t>
  </si>
  <si>
    <t>Personal comprometido con la función misional.</t>
  </si>
  <si>
    <t>Proceso
( capacidad, diseño, ejecución, proveedores, entradas, salidas,
gestión del conocimiento)</t>
  </si>
  <si>
    <t>Mejora continua de los programas de los programas de seguridad y salud en el trabajo.</t>
  </si>
  <si>
    <t xml:space="preserve">Tecnológicos </t>
  </si>
  <si>
    <t xml:space="preserve">Debilidades en la contratación de las conexiones de internet debido a que se hacen por muy poco tiempo. </t>
  </si>
  <si>
    <t xml:space="preserve">. Obsolescencia de equipos  en algunos Despacho Judiciales. </t>
  </si>
  <si>
    <t>Contar con un  pilar estratégico modernización tecnológica y transformación digital, definido en el plan sectorial 2019-2022.</t>
  </si>
  <si>
    <t>Falta de unificación en los sistemas de información (Siglo XXI, Siglo XXI Web, Samai, sistemas de reparto, etc.)</t>
  </si>
  <si>
    <t xml:space="preserve">Documentación ( Actualización, coherencia, aplicabilidad) </t>
  </si>
  <si>
    <t>Dificultad en el acceso a la documentación por no tener sistemas de consulta digitales.</t>
  </si>
  <si>
    <t xml:space="preserve"> </t>
  </si>
  <si>
    <t>Infraestructura física ( suficiencia, comodidad)</t>
  </si>
  <si>
    <t>Asignación de presupuesto anual para el mejoramiento de la infraestructura física.</t>
  </si>
  <si>
    <t>Elementos de trabajo (papel, equipos)</t>
  </si>
  <si>
    <t>Suficientes elementos de trabajo para el desarrollo de las funciones.</t>
  </si>
  <si>
    <t>Comunicación Interna ( canales utilizados y su efectividad, flujo de la información necesaria para el desarrollo de las actividades)</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</si>
  <si>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</si>
  <si>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Otros</t>
  </si>
  <si>
    <t xml:space="preserve">ESTRATEGIAS/ACCIONES </t>
  </si>
  <si>
    <t>ESTRATEGIAS  DOFA</t>
  </si>
  <si>
    <t>ESTRATEGIA/ACCIÓN/ PROYECTO</t>
  </si>
  <si>
    <t xml:space="preserve">GESTIONA </t>
  </si>
  <si>
    <t xml:space="preserve">DOCUMENTADA EN </t>
  </si>
  <si>
    <t>A</t>
  </si>
  <si>
    <t>O</t>
  </si>
  <si>
    <t>D</t>
  </si>
  <si>
    <t>F</t>
  </si>
  <si>
    <t>Los recursos de apelación sobre calificacion de servicios de funcionarios deberían ser resueltos en oportunidad legal por  la unidad de carrera.</t>
  </si>
  <si>
    <t xml:space="preserve">Plan de acción: </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</si>
  <si>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</si>
  <si>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</si>
  <si>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Fumigacion periodica, concientización de los servidores judiciales para prevenir las enfermedades.</t>
  </si>
  <si>
    <t>Plan de acción</t>
  </si>
  <si>
    <t xml:space="preserve">Falta de liderazgo del nivel central para  fortalecer los mecanismos y estrategias de planeación en el consejo seccional de la judicatura del valle del cauca, de la dirección seccional de administración judicial; para el logro de los objetivos . </t>
  </si>
  <si>
    <t xml:space="preserve">Competencia del nivel central. </t>
  </si>
  <si>
    <t>Definir oportunamente la viabilidad de los mapas judiciales presentados por el Consejo Seccional.</t>
  </si>
  <si>
    <t>Capacitación no formal  para el fortalecimiento del talento humano en cada seccional.</t>
  </si>
  <si>
    <t>Modernizacion del parque tecnológico.</t>
  </si>
  <si>
    <t>Implementar del plan de digitalización y unificar los sistemas de información.</t>
  </si>
  <si>
    <t>5*6</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</si>
  <si>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</si>
  <si>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</si>
  <si>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</si>
  <si>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</si>
  <si>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</si>
  <si>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</si>
  <si>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</si>
  <si>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</si>
  <si>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</si>
  <si>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</si>
  <si>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</si>
  <si>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</si>
  <si>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</si>
  <si>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</si>
  <si>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</si>
  <si>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</si>
  <si>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</si>
  <si>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</si>
  <si>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</si>
  <si>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</si>
  <si>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</si>
  <si>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</si>
  <si>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</si>
  <si>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</si>
  <si>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</si>
  <si>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</si>
  <si>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</si>
  <si>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</si>
  <si>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</si>
  <si>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</si>
  <si>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</si>
  <si>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Implementar el plan de digitalización </t>
  </si>
  <si>
    <t>X</t>
  </si>
  <si>
    <t>Coordinar, supervisar y controlar el contrato de digitalización para que se ejecute dentro del plazo establecido, garantizando la aplicación del protocolo de digitalización de la entidad en el acuerdo PCSJA20-11567</t>
  </si>
  <si>
    <t>Gestión tecnológica</t>
  </si>
  <si>
    <t>Adquisición de bienes y servicios, gestión documental.</t>
  </si>
  <si>
    <t>Dirección Seccional</t>
  </si>
  <si>
    <t>N° de folios digitalizados / N° de folios proyectados por trimestre</t>
  </si>
  <si>
    <t>Folio digitalizado</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</si>
  <si>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</si>
  <si>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</si>
  <si>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</si>
  <si>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Modernización del parque tecnológico y sistemas de informacion.</t>
  </si>
  <si>
    <t>Adquirir y/o gestionar los equipos tecnológicos necesarios para lograr  la reposición  del 100% los equipos obsoletos a nivel seccional de acuerdo con el presupuesto asignado.</t>
  </si>
  <si>
    <t>Adquisición de bienes y servicios</t>
  </si>
  <si>
    <t>N°computadores renovados/ N° de computadores obsoletos</t>
  </si>
  <si>
    <t>N° de equipos</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</si>
  <si>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</si>
  <si>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</si>
  <si>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N°salas de audiencias renovadas/ N° de salas de audiencias obsoletas</t>
  </si>
  <si>
    <t>N° de salas</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</si>
  <si>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</si>
  <si>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</si>
  <si>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N°componentes tecnológicos/ N°componentes tecnológicos obsoletos</t>
  </si>
  <si>
    <t>N° de componentes</t>
  </si>
  <si>
    <t>Soporte</t>
  </si>
  <si>
    <t>Requerimientos actualización y/o modificación bases de datos de Justicia XXI, por error, cierres, actualizaciones y otros.</t>
  </si>
  <si>
    <t>N°. de solicitudes atendidas/ N°. de solicitudes recibidas</t>
  </si>
  <si>
    <t>N° solicitudes atendidas</t>
  </si>
  <si>
    <t>Soporte Video Conferencias y Audiencias Virtuales</t>
  </si>
  <si>
    <t>N°. de Solicitudes tramitadas /N°. Solicitudes recibidas.</t>
  </si>
  <si>
    <t>Solicitudes recibidas</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</si>
  <si>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</si>
  <si>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</si>
  <si>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Soporte de sistemas de información justicia XXI Web</t>
  </si>
  <si>
    <t>N° de requerimientos atendidos / N° de requerimientos recibidos</t>
  </si>
  <si>
    <t>N° de requerimientos recibidos</t>
  </si>
  <si>
    <t>Capacitación en las diferentes plataformas  que se han implementado por la modernización tecnológica.</t>
  </si>
  <si>
    <t>N°. de capacitaciones realizadas/ N°. de capacitaciones solicitadas</t>
  </si>
  <si>
    <t>N° de Capacitaciones</t>
  </si>
  <si>
    <t>Realizar indicadores estadísticos por medio de la recolección de la información estadística SIERJU</t>
  </si>
  <si>
    <t>Gestión de la información estadística</t>
  </si>
  <si>
    <t>Reordenamiento Judicial</t>
  </si>
  <si>
    <t>Consejo Seccional</t>
  </si>
  <si>
    <t>(Número de formularios SIERJU recibidos / Número de formularios SIERJU esperados) * 100</t>
  </si>
  <si>
    <t>reportes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</si>
  <si>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</si>
  <si>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</si>
  <si>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</si>
  <si>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</si>
  <si>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</si>
  <si>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</si>
  <si>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Diagnóstico de necesidades</t>
  </si>
  <si>
    <t>Realizar el diagnóstico de necesidades en mantenimiento de la infraestructura del sector, atendiendo las necesidades de los usuarios internos y externos.</t>
  </si>
  <si>
    <t>Mejoramiento de la Infraestructura fisica</t>
  </si>
  <si>
    <t>(No. De inmuebles diagnosticados /No de inmuebles propios de la Rama Judicial en el Valle del Cauca)*100</t>
  </si>
  <si>
    <t xml:space="preserve">No. De inmuebles </t>
  </si>
  <si>
    <t>Mejorar la efectividad de la Rama Judicial y disminuir la congestión.</t>
  </si>
  <si>
    <t>B) Aumentar el porcentaje de sedes propias.</t>
  </si>
  <si>
    <t>Plan de mejoramiento y mantenimiento de infraestructura propia del sector</t>
  </si>
  <si>
    <t xml:space="preserve">Formular el plan de inversiones en infraestructura, teniendo en cuenta el diagnóstico de las necesidades de cada inmueble y remitirlo a la  Unidad de Infraestructura Fisica -UIF. </t>
  </si>
  <si>
    <t>Plan inversiones de mantenimiento de infraestructura propia del sector</t>
  </si>
  <si>
    <t>Documento</t>
  </si>
  <si>
    <t>Atraer, desarrollar y mantener a los mejores servidores judiciales.</t>
  </si>
  <si>
    <t>C) Aumentar el nivel de satisfacción de los prestadores y usuarios del servicio de justicia
frente a la infraestructura.</t>
  </si>
  <si>
    <t>Ejecución del plan de inversiones</t>
  </si>
  <si>
    <t>Adelantar  los procesos  de contratación de  mantenimiento de infraestructura propia del sector según el presupuesto asignado por la DEAJ</t>
  </si>
  <si>
    <t>Asistencia legal, gestión financiera, adquisición de bienes y servicios</t>
  </si>
  <si>
    <t>Valor de los contratos ejecutados/Valor del presupuesto  asignado</t>
  </si>
  <si>
    <t>No. De contratos realizados</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</si>
  <si>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</si>
  <si>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</si>
  <si>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</si>
  <si>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</si>
  <si>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</si>
  <si>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</si>
  <si>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</si>
  <si>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</si>
  <si>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</si>
  <si>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</si>
  <si>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Calificación integral del servicio de funcionarios de carrera.</t>
  </si>
  <si>
    <t>Desarrollar labor pedagógica y de control para obtener oportunamente de los tribunales y jueces de instancia  las fichas de calidad para  consolidar el factor  calidad.</t>
  </si>
  <si>
    <t>Administración de la carrera judicial.</t>
  </si>
  <si>
    <t>Fichas disponibles</t>
  </si>
  <si>
    <t>N° de capacitaciones realizadas/N° de capacitaciones programadas</t>
  </si>
  <si>
    <t>N° de capacitaciones realizadas</t>
  </si>
  <si>
    <t>Sistema de información de escalafon y calificación de servicios</t>
  </si>
  <si>
    <t>Registrar las calificaciones de servicios de los servidores judiciales en el aplicativo.</t>
  </si>
  <si>
    <t>N° de calificaciones</t>
  </si>
  <si>
    <t>N° de servidores judiciales calificados/N° de servidores judiciales en carrera</t>
  </si>
  <si>
    <t>Cantidad de registros actualizados</t>
  </si>
  <si>
    <t>b) Disponer de registros de elegibles vigentes con los mejores candidatos para la provisión de cargos de funcionarios y empleados para la Rama Judicial y fortalecer el sistema de ingreso a la carrera judicial.</t>
  </si>
  <si>
    <t>Registrar y actualizar las novedades de la seccional en el aplicativo de escalafón.</t>
  </si>
  <si>
    <t>N° de novedades del escalafón</t>
  </si>
  <si>
    <t xml:space="preserve">N° de novedades registradas del escalafón/N° novedades del escalafón realizadas </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</si>
  <si>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</si>
  <si>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</si>
  <si>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Control de vacantes en el sistema de carrera judicial de empleados.</t>
  </si>
  <si>
    <t>Supervisión del reporte oportuno de vacantes que deberán ser provistas por el sistema de carrera judicial</t>
  </si>
  <si>
    <t>Talento humano</t>
  </si>
  <si>
    <t>N° de requerimiento / N° de novedades identificadas</t>
  </si>
  <si>
    <t xml:space="preserve">N° de requerimiento </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</si>
  <si>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</si>
  <si>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</si>
  <si>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Plan de capacitación de Talento Humano</t>
  </si>
  <si>
    <t xml:space="preserve"> Formular el plan de capacitación y/o entrenamiento  basado en la gestión del conocimiento y las necesidades remitidas por las Áreas de la DESAJ y Consejo Seccional,  con el fin de mejorar  las competencias de los servidores judiciales de la DESAJ y el Consejo Seccional.</t>
  </si>
  <si>
    <t>Gestión Humana</t>
  </si>
  <si>
    <t>Todos los procesos</t>
  </si>
  <si>
    <t>Plan de capacitación</t>
  </si>
  <si>
    <t>Modelo integral de formación, investigación y proyección social y fortalecimiento de la Escuela Judicial Rodrigo Lara Bonilla.</t>
  </si>
  <si>
    <t>Cronograma de capacitaciones</t>
  </si>
  <si>
    <t>Ejecución del plan de capacitación</t>
  </si>
  <si>
    <t>(No. de capacitaciones realizadas /No. de capacitaciones proyectadas)*100</t>
  </si>
  <si>
    <t>Porcentaje de ejecución de las capacitaciones</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</si>
  <si>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</si>
  <si>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</si>
  <si>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 xml:space="preserve">Servidores judiciales capacitados </t>
  </si>
  <si>
    <t xml:space="preserve">Cobertura del plan de capacitación </t>
  </si>
  <si>
    <t>N° de servidores judiciales capacitados/N°. De servidores judiciales convocados</t>
  </si>
  <si>
    <t xml:space="preserve">Numero de personas capacitadas </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</si>
  <si>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</si>
  <si>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</si>
  <si>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Procesamiento de nomina</t>
  </si>
  <si>
    <t>Registro de novedades mensuales  para el procesamiento de la nomina,</t>
  </si>
  <si>
    <t>Gestión financiera</t>
  </si>
  <si>
    <t>Numero de novedades registradas al día de acumulación de nomina /Numero de novedades presentadas al dia de fecha de circular. (pendiente nuevo software de nomina)</t>
  </si>
  <si>
    <t>N° Novedades</t>
  </si>
  <si>
    <t xml:space="preserve">Certificados para factores salariales  y otras certificaciones  </t>
  </si>
  <si>
    <t>Atención y respuesta oportuna a las solicitudes de certificaciones.</t>
  </si>
  <si>
    <t>(No. de cesantias parciales atendidas oportunamente /No. de solicitudes radicadas)*100</t>
  </si>
  <si>
    <t>N° de certificados</t>
  </si>
  <si>
    <t xml:space="preserve">Certificados para bonos pensionales "CETIL".  </t>
  </si>
  <si>
    <t>Numero de certificados CETIL expedídos /Numero de certificados  CETIL  solicitados</t>
  </si>
  <si>
    <t>Cesantías parciales y Cesantías anualizadas</t>
  </si>
  <si>
    <t>Atención y respuesta oportuna a los requerimientos sobre cesantias parciales  de los servidores judiciales.</t>
  </si>
  <si>
    <t>Numero de respuestas</t>
  </si>
  <si>
    <t>Atención y respuesta oportuna a los  recursos  sobre cesantias anualizadas de los servidores judiciales acogidos y no acogidos</t>
  </si>
  <si>
    <t>(No. de recursos atendidos trimestralmente/No. de recursos radicados en el trimestre)*100</t>
  </si>
  <si>
    <t>Implementar el sistema SGSST</t>
  </si>
  <si>
    <t>Atención y respuesta oportuna a los requerimientos en la solicitud de liquidaciones de prestaciones definitivas de los exservidores judiciales</t>
  </si>
  <si>
    <t>(No. de respuesta oportunas prestaciones y cesantias definitivas /No. de requerimientos radicados prestaciones y cesantias definitivas)*100</t>
  </si>
  <si>
    <t>Ejecutar el plan de trabajo del SGSST</t>
  </si>
  <si>
    <t>Gestión de la seguridad y salud ocupacional</t>
  </si>
  <si>
    <t>(No. de actividades  efectuadas/No. de actividades proyectadas)*100</t>
  </si>
  <si>
    <t>% de ejecución</t>
  </si>
  <si>
    <t>Investigación de accidentes de trabajo</t>
  </si>
  <si>
    <t>Realizar las investigacion de los incidentes y accidentes laborales</t>
  </si>
  <si>
    <t>(Nº de investigaciones /N° de accidentes investigados)*100</t>
  </si>
  <si>
    <t xml:space="preserve">Nº de accidentes investigados </t>
  </si>
  <si>
    <t>Actividades de bienestar social</t>
  </si>
  <si>
    <t>Realizar actividades recreativas y deportivas .</t>
  </si>
  <si>
    <t>Adquisición de bienes y servicios, Asistencia legal y gestión financiera.</t>
  </si>
  <si>
    <t>No de actividades de bienestar social realizadas/ No. De jornadas programadas)*100</t>
  </si>
  <si>
    <t>No de actividades de bienestar social realizadas</t>
  </si>
  <si>
    <t>Condecoración</t>
  </si>
  <si>
    <t>Realizar la condecoración al merito judicial en el Valle del Cauca.</t>
  </si>
  <si>
    <t>(No. de evento de condecoración desarrollados / No de eventos de condecoración programados )* 100</t>
  </si>
  <si>
    <t>Proceso de Selección</t>
  </si>
  <si>
    <t>cumplimiento de etapas</t>
  </si>
  <si>
    <t>Dar continuidad a las Etapas del concurso para empleados en Consejo Seccional de la Judicatura y Dirección Ejecutiva Seccional</t>
  </si>
  <si>
    <t>(No. de etapas superadas / No. de etapas proyectadas) * 100</t>
  </si>
  <si>
    <t>No. de Etapas</t>
  </si>
  <si>
    <t>Dar continuidad a las Etapas del concurso para empleados en Centros de Servicios, Juzgados y Tribunales</t>
  </si>
  <si>
    <t>Visitas efectuadas</t>
  </si>
  <si>
    <t>Efectuar visita (física o electrónica) de Magistrados delegadas por la Sala Superior</t>
  </si>
  <si>
    <t>(No. de visitas efectuadas / No. de visitas proyectadas) * 100</t>
  </si>
  <si>
    <t>No. de visitas efectuadas</t>
  </si>
  <si>
    <t>Calificaciones efectuadas</t>
  </si>
  <si>
    <t>Consolidar la Calificación Integral de Servicios de Jueces Acuerdo PSAA16-10618</t>
  </si>
  <si>
    <t>(No. de Calificaciones Efectuadas / No. de calificaciones proyectadas) * 100</t>
  </si>
  <si>
    <t>No. de calificaciones efectuadas</t>
  </si>
  <si>
    <t>Actualizaciones Realizadas</t>
  </si>
  <si>
    <t>Actualizar y realizar el seguimiento al Escalafón Seccional</t>
  </si>
  <si>
    <t>(No. de Resoluciones Escalafón Efectuadas / No. de Resoluciones Escalafón Solicitadas) * 100</t>
  </si>
  <si>
    <t>Resoluciones Escalafón</t>
  </si>
  <si>
    <t>Efectuar visita (Físicas o electrónicas) de verificación estadística Acuerdo PSAA16-10476</t>
  </si>
  <si>
    <t>Administración de la carrera judicial</t>
  </si>
  <si>
    <t>Planilla de Asistencia y encuesta de satisfacción</t>
  </si>
  <si>
    <t>Formación y capacitación a los servidores judiciales en diferentes temas de interes seccional</t>
  </si>
  <si>
    <t>Formación Judicial</t>
  </si>
  <si>
    <t>(No capacitaciones realizadas / No capacitaciones programadas) * 100</t>
  </si>
  <si>
    <t>capacitaciones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</si>
  <si>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</si>
  <si>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</si>
  <si>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</si>
  <si>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</si>
  <si>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</si>
  <si>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Informe</t>
  </si>
  <si>
    <t>Realizar el seguimiento y evaluación de las medidas de descongestión implementadas en el Valle del Cauca</t>
  </si>
  <si>
    <t>(Número de informes realizados sobre los cargos creados en descongestión o depuración / Número de cargos creados en descongestión o depuración ) * 100</t>
  </si>
  <si>
    <t>b) Incrementar la calidad y cantidad de la información sobre la Rama Judicial, que permita
generar propuestas para el mejoramiento de la administración de justicia.</t>
  </si>
  <si>
    <t>Propuesta de adecuación del Mapa Judicial</t>
  </si>
  <si>
    <t>Realizar propuesta de adecuación del mapa judicial en el Valle del Cauca</t>
  </si>
  <si>
    <t>(Número de Mapa Judicial elaborados / Número de Mapa Judicial solicitados ) * 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</si>
  <si>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</si>
  <si>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</si>
  <si>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</si>
  <si>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</si>
  <si>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</si>
  <si>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</si>
  <si>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</si>
  <si>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</si>
  <si>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</si>
  <si>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</si>
  <si>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Lista de aspirantes a auxiliares de la jusitcia</t>
  </si>
  <si>
    <t>Convocatoria, Selección y Elaboración de lista de Auxiliares de la Justicia.</t>
  </si>
  <si>
    <t>Registro y control de abogados y auxiliares de la justicia</t>
  </si>
  <si>
    <t>Registro y control de abogados y auxiliares de la justicia (segunda instacia)</t>
  </si>
  <si>
    <t>Listado de auxiliares de la justicia (mes de marzo cada dos años)</t>
  </si>
  <si>
    <t>Mejorar el acceso a la justicia</t>
  </si>
  <si>
    <t>b) Aumentar la cantidad de despachos judiciales y dependencias administrativas con información organizada y archivada mediante la aplicación de una metodología con lineamientos en gestión documental.</t>
  </si>
  <si>
    <t>Actualización permanente de la lista de auxiliares de la justicia</t>
  </si>
  <si>
    <t>Reporte de Auxiliares de la justicia excluidos.</t>
  </si>
  <si>
    <t>Reporte de excluidos y listado actualizado</t>
  </si>
  <si>
    <t>Reporte de Auxiliares de la justicia modificados.</t>
  </si>
  <si>
    <t xml:space="preserve">Reporte de  novedades y listado actualizado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</si>
  <si>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</si>
  <si>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</si>
  <si>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Informe Rendición de Cuentas</t>
  </si>
  <si>
    <t>Elaborar y presentar el informe de rendición de cuentas a la comunidad</t>
  </si>
  <si>
    <t>Comunicación institucional</t>
  </si>
  <si>
    <t>Audiencia</t>
  </si>
  <si>
    <t>Informe de rendición de cuentas presentado a la comunidad</t>
  </si>
  <si>
    <t>Actividad de presentación de rendición de cuentas</t>
  </si>
  <si>
    <t>Vigilancia Judicial Administrativa</t>
  </si>
  <si>
    <t>(Número de Vigilancia Judicial tramitedas / Número de Vigilancia Judiciales solicitadas ) * 100</t>
  </si>
  <si>
    <t>Mejorar los tiempos de respuesta en el servicio al usuario interno o externo al implementar metodologías para la gestión documental en la Rama Judicial.</t>
  </si>
  <si>
    <t>Reporte de Carnet de Juez de Paz entregadas</t>
  </si>
  <si>
    <t>Remitir las solicitudes de Carnet de Juez de Paz a la Unidad del Registro Nacional de Abogados</t>
  </si>
  <si>
    <t>(Número de Solicitudes Remitidas / Número de Solicitudes Recibidas) * 100</t>
  </si>
  <si>
    <t>Documentos</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</si>
  <si>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</si>
  <si>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Reporte de Judicaturas entregadas</t>
  </si>
  <si>
    <t>Remitir las solicitudes de Judicatura a la Unidad del Registro Nacional de Abogados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</si>
  <si>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</si>
  <si>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</si>
  <si>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Reporte de Licencia temporal de Abogado entregadas</t>
  </si>
  <si>
    <t>Remitir las solicitudes de Licencia temporal de abogado a la Unidad Registro Nacional de Abogados</t>
  </si>
  <si>
    <t>Fortalecer la consolidación, actualización y acceso a la información normativa y doctrinaria</t>
  </si>
  <si>
    <t>Reporte de Tarjetas profesionales del derecho entregadas</t>
  </si>
  <si>
    <t>Remitir las solicitudes de Inscripción en el Registro Nacional de Abogados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</si>
  <si>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</si>
  <si>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</si>
  <si>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</si>
  <si>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</si>
  <si>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</si>
  <si>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</si>
  <si>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</si>
  <si>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</si>
  <si>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Control de legalidad en los procesos de selección de contratistas.</t>
  </si>
  <si>
    <t>Revisión  de los procesos contractuales y Elaboración de los contratos de acuerdo a las condiciones establecidas en la ley.</t>
  </si>
  <si>
    <t>Asistencia Legal</t>
  </si>
  <si>
    <t>Adquisicion de bienes y  Gestión financiera</t>
  </si>
  <si>
    <t>(No. de procesos contractuales suscritos/No. de procesos contractuales revisados)*100</t>
  </si>
  <si>
    <t>Contrato</t>
  </si>
  <si>
    <t>b) Avanzar hacia el enfoque sistémico integral de la Rama Judicial, por medio de la armonización y coordinación de los esfuerzos de los distintos órganos que la integran.</t>
  </si>
  <si>
    <t>Actualizar la informacion de los procesos notificados por la ANDEJ Vs informe de proceso DESAJ.</t>
  </si>
  <si>
    <t>Registrar los Procesos Judiciales en la plataforma Ekogui y realizar las actualizaciones a los procesos que son notificados</t>
  </si>
  <si>
    <t>(No. de demandas notificadas/ No. de demandas registradas y actualizadas en Ekogui)*100</t>
  </si>
  <si>
    <t>Demandas notificadas</t>
  </si>
  <si>
    <t>c) Cumplir los requisitos de los usuarios de conformidad con la Constitución y la Ley.</t>
  </si>
  <si>
    <t>Fichas de conciliación</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</si>
  <si>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</si>
  <si>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Actividades del comité de conciliación</t>
  </si>
  <si>
    <t>Evaluar los procesos prejudiciales y judiciales por parte del comité de conciliación.</t>
  </si>
  <si>
    <t>(N°de procesos prejudiciales evaluados  por parte del comité con sus respectivas fichas/ N° de procesos recibidos por parte del comite)*100</t>
  </si>
  <si>
    <t>Certificaciones.</t>
  </si>
  <si>
    <t>(N°de procesos judiciales evaluados  por parte del comité/ N° de procesos presentados al comité)*100</t>
  </si>
  <si>
    <t>Fortalecer la transparencia y apertura de datos de la Rama Judicial.</t>
  </si>
  <si>
    <t>e) Fomentar la cultura organizacional de calidad, control y medio ambiente, orientada a la responsabilidad social y ética del servidor judicial.</t>
  </si>
  <si>
    <t>Defensa judicial</t>
  </si>
  <si>
    <t>Ejercer la defensa a todos los procesos judiciales en contra de la Rama Judicial</t>
  </si>
  <si>
    <t>(No. Actuaciones realizadas en el trimestre/ No de actuaciones agendadas en la tabla de términos )*100</t>
  </si>
  <si>
    <t>N° de actuaciones</t>
  </si>
  <si>
    <t>f) Mejorar continuamente el Sistema Integrado de Gestión y Control de la Calidad y del Medio Ambiente “SIGCMA”.</t>
  </si>
  <si>
    <t>Acción disciplinaria de la DESAJ</t>
  </si>
  <si>
    <t>Adelantar los procesos disciplinarios internos conforme al procedimiento establecido por la ley 734, priorizando los procesos antiguos para evitar la caducidad de la acción disciplinaria.</t>
  </si>
  <si>
    <t>(No de Providencias/No. de quejas)*100</t>
  </si>
  <si>
    <t>N° de providencias</t>
  </si>
  <si>
    <t>g) Fortalecer continuamente las competencias y el liderazgo del talento humano de la organización</t>
  </si>
  <si>
    <t xml:space="preserve">Ejercer la defensa de la Dirección Ejecutiva Seccional, respondiendo las Tutela  en las cuales la Seccional es vinculada. </t>
  </si>
  <si>
    <t>Todos los proceso</t>
  </si>
  <si>
    <t>(No. Tutelas notificadas en la Desaj /N° tutelas atendidas)*100</t>
  </si>
  <si>
    <t>Numero de Tutelas atendidas</t>
  </si>
  <si>
    <t>h) Reconocer la importancia del talento humano y de la gestión del conocimiento en la Administración de Justicia.</t>
  </si>
  <si>
    <t>Cobro coactivo</t>
  </si>
  <si>
    <t xml:space="preserve">Adelantar  procesos  de cobro coactivo </t>
  </si>
  <si>
    <t>Gestión financiera, Gestión Humana</t>
  </si>
  <si>
    <t>(Valor recaudado/Valor proyectado)*100</t>
  </si>
  <si>
    <t>Valor recaudo en pesos.</t>
  </si>
  <si>
    <t>i) Aprovechar eficientemente los recursos naturales utilizados por la entidad, en especial el uso del papel, el agua y la energía, y gestionar de manera racional los residuos sólidos.</t>
  </si>
  <si>
    <t>Radicación de providencias en el GCC</t>
  </si>
  <si>
    <t>Gestión financiera.</t>
  </si>
  <si>
    <t>N° de providencias radicadas/ N° de providencias recibidas</t>
  </si>
  <si>
    <t>N° de procesos prescritos</t>
  </si>
  <si>
    <t>Saneamiento de cartera</t>
  </si>
  <si>
    <t>N° de procesos prescritos/N° de procesos estimados en el GCC a prescribir en el año.</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</si>
  <si>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</si>
  <si>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</si>
  <si>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N° de procesos terminados por remisibilidad.</t>
  </si>
  <si>
    <t>N° de procesos terminados.</t>
  </si>
  <si>
    <t>k) Garantizar el oportuno y eficaz cumplimiento de la legislación ambiental aplicable a las actividades administrativas y laborales.</t>
  </si>
  <si>
    <t>Proyecto de gestión ambiental</t>
  </si>
  <si>
    <t xml:space="preserve">Dar continuidad al Sistema de  Gestión de Calidad </t>
  </si>
  <si>
    <t>Mejoramiento sistema de Calidad</t>
  </si>
  <si>
    <t>Porcentaje de  avance del Plan de Calidad</t>
  </si>
  <si>
    <t>Porcentaje de Avance en el Plan de Calidad</t>
  </si>
  <si>
    <t>Plan de gestión ambiental</t>
  </si>
  <si>
    <t>Desarrollar actividades para la Implementación del PGIR -Acuerdo PSAA14-10160</t>
  </si>
  <si>
    <t>Adquisición de bienes y servicios, Asistencia legal.</t>
  </si>
  <si>
    <t>(N° actividades realizadas/No.N° actividades programadas)*100</t>
  </si>
  <si>
    <t>No. de actas de revisión</t>
  </si>
  <si>
    <t>Plan anual de adquisiciones</t>
  </si>
  <si>
    <t>Elaborar, aprobar y publicar  el plan anual de adquisiciones.</t>
  </si>
  <si>
    <t xml:space="preserve">Adquisición de bienes y servicios   </t>
  </si>
  <si>
    <t>Gestion financiera, asistencia legal, gestión humana, gestión tecnológica</t>
  </si>
  <si>
    <t>Procesos de cotratación</t>
  </si>
  <si>
    <t>Ejecutar  el Plan de Adquisiciones, adelantando los procesos de contratación acorde a la ley.</t>
  </si>
  <si>
    <t xml:space="preserve">(No. de procesos de contratación adjudicados /No. de procesos de contratación proyectados) * 100  </t>
  </si>
  <si>
    <t>No. Procesos contratados</t>
  </si>
  <si>
    <t>Pagos realizados</t>
  </si>
  <si>
    <t>Tramitar el pago de los  las facturas de los servicios públicos domiciliarios de todos los inmuebles propios y arrendados donde funcionan los despachos Judiciales del Valle del Cauca</t>
  </si>
  <si>
    <t>N°de facturas de servicios públicos pagadas / N de facturas de servicios públicos generadas por inmueble</t>
  </si>
  <si>
    <t>N°de facturas tramitadas</t>
  </si>
  <si>
    <t>Elementos de consumo y devolutivos</t>
  </si>
  <si>
    <t>Realizar la entrega de los elementos de oficina  de consumo y devolutivos a todos los Despachos Judiciales y Corporaciones del  Valle del Cauca.</t>
  </si>
  <si>
    <t>(No. Elementos de consumos entregados/ No. Elementos de consumos solicitados) * 100</t>
  </si>
  <si>
    <t>No de elementos de consumo entregados</t>
  </si>
  <si>
    <t>(No. Elementos devolutivos entregados/ No. Elementos de devolutivos solicitados) * 100</t>
  </si>
  <si>
    <t>No de elementos devolutivos entregados</t>
  </si>
  <si>
    <t>Resoluciones de baja</t>
  </si>
  <si>
    <t>N° de bajas realizadas / N de bajas proyectadas</t>
  </si>
  <si>
    <t>N° de resoluciones de baja</t>
  </si>
  <si>
    <t>Servidores judiciales socializados</t>
  </si>
  <si>
    <t>Socializar el proceso y el plan de comunicaciones</t>
  </si>
  <si>
    <t>(No. de servidores judiciales socializados/No. de servidores proyectados)*100</t>
  </si>
  <si>
    <t>Porcentaje de servidores judiciales socializados</t>
  </si>
  <si>
    <t>Acta de seguimiento</t>
  </si>
  <si>
    <t>Hacer seguimiento a la matriz de comunicaciones</t>
  </si>
  <si>
    <t>(No. Actividades de la matriz de comunicaciones ejecutadas/No. de actividades de la matriz de comunicaciones proyectadas)*100</t>
  </si>
  <si>
    <t>No. de actas de seguimiento</t>
  </si>
  <si>
    <t>Queja</t>
  </si>
  <si>
    <t>Respuesta a las QR&amp;S</t>
  </si>
  <si>
    <t>No. De QR&amp;S con respuesta oportuna/No. De QR&amp;S recibidas</t>
  </si>
  <si>
    <t>No. De Quejas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</si>
  <si>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</si>
  <si>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</si>
  <si>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</si>
  <si>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</si>
  <si>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</si>
  <si>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</si>
  <si>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Ejecución presupuestal de gastos de personal</t>
  </si>
  <si>
    <t>Ejecutar el presupuesto asignado para gastos de personal de manera mensual incluyendo adiciones y reducciones.</t>
  </si>
  <si>
    <t>Gestión financiera y presupuestal</t>
  </si>
  <si>
    <t>Gestión humana, asistencia legal, adquisicion de bienes y servicios</t>
  </si>
  <si>
    <t>(Presupuesto Ejecutado Gastos de Personal/Presupuesto asignado Gastos de Personal)*100</t>
  </si>
  <si>
    <t>%  De Presupuesto Ejecutado</t>
  </si>
  <si>
    <t xml:space="preserve">b) Mejorar los mecanismos de comunicación y acceso a la información judicial, que permita el control social sobre la gestión judicial.
</t>
  </si>
  <si>
    <t>Ejecución presupuestal de bienes y servicios</t>
  </si>
  <si>
    <t>Realizar el proceso de la cadena presupuestal de los recursos de gastos generales e inversión asignados.</t>
  </si>
  <si>
    <t>(Presupuesto Ejecutado /Presupuesto asignado)*100</t>
  </si>
  <si>
    <t>Conciliaciones contables</t>
  </si>
  <si>
    <t>Generar información contable mensual y realizar las conciliaciones entre las diferentes áreas.</t>
  </si>
  <si>
    <t xml:space="preserve">Reportes  y conciliaciones </t>
  </si>
  <si>
    <t>c) Fortalecer las herramientas de divulgación y rendición de cuentas que contribuyan a fortalecer la confianza ciudadana en la administración de justicia.</t>
  </si>
  <si>
    <t>Pagos de impuestos</t>
  </si>
  <si>
    <t>Cumplir con el pago de las obligaciones tributarias e impuesto predial de los diferentes inmuebles a cargo de la seccional.</t>
  </si>
  <si>
    <t>N° de impuestos pagados /N° de impuestos por pagar</t>
  </si>
  <si>
    <t>N° Pagos realizados</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</si>
  <si>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</si>
  <si>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</si>
  <si>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</si>
  <si>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TRIMESTRE 1</t>
  </si>
  <si>
    <t xml:space="preserve">RESULTADOS </t>
  </si>
  <si>
    <t>UNIDAD DE 
MEDIDA</t>
  </si>
  <si>
    <t>EVIDENCIA</t>
  </si>
  <si>
    <t>FECHA DE CONTROL</t>
  </si>
  <si>
    <t>ANÁLISIS DEL RESULTADO</t>
  </si>
  <si>
    <t>Modernización del parque tecnológico y sistemas de información.</t>
  </si>
  <si>
    <t>Requerimiento ante la Unidad de Informática del Nivel Central</t>
  </si>
  <si>
    <t>Registro Siris Cali</t>
  </si>
  <si>
    <t>Total 443 - Archivo Consejo Seccional de la Judicatura</t>
  </si>
  <si>
    <t>Para el primer trimestre de 2021, el Consejo Seccional de la Judicatura implemento un aplicativo propio que permite realizar diariamente el seguimiento y control automático del sistema SIERJU, logrando cumplir la meta en un 89,13%, adicionalmente se realizo una campaña de acompañamiento previa, durante y posterior al período de reporte.</t>
  </si>
  <si>
    <t>Mejoramiento de la Infraestructura física</t>
  </si>
  <si>
    <t>Indicador Anual</t>
  </si>
  <si>
    <t>PLAN DE CAPACITACION</t>
  </si>
  <si>
    <t>Se realizó el plan de capacitación con los Coordinadores de Area, Jefes de Oficina y la Directora Seccional</t>
  </si>
  <si>
    <t>CRONOGRAMA DE CAPACITACIONES</t>
  </si>
  <si>
    <t>Con base en el cronograma de capacitaciones, se inicia en el mes de mayo 2021</t>
  </si>
  <si>
    <t>listado de novedades</t>
  </si>
  <si>
    <t>Para el primer trimestre de 2021, allegaron a la fecha de acumulación 520 novedades (enero 16, feb 17 y marzo 10), las cuales fueron ingresadas en su totalidad en la nomina general del mes correspondiente. Es de tener presente, que a partir del mes de marzo entró en producción el nuevo sistema de liquidación de nomina efinomina, por lo cual Kactus fue inhabilitado el 24/02/21 y entró efinomina a partir de marzo 12/21, lo que dificultó el ingreso de novedades</t>
  </si>
  <si>
    <t>consolidado de solicitudes</t>
  </si>
  <si>
    <t>Siendo 118 el 80% de las solicitudes de factores y otras certificaciones recibidas, se cumplió con la respuesta oportuna de 92 de ellas, ello debido a la complejidad de búsqueda de la información requerida y que solo se cuenta con un servidor judicial para atenderlas. No obstante lo anterior, al finalizar el trimestre se habían atendido el 100%, esto gracias al compromiso del servidor judicial que tiene a cargo el proceso y que dedica tiempo extra para lograr la atención de estos requerimientos</t>
  </si>
  <si>
    <t>listado de solicitudes</t>
  </si>
  <si>
    <t xml:space="preserve">El 70% de las solicitudes de certificación para cetil en el primer trimestre de 2021, es 126, de las cuales se atendieron en tiempo oportuno 114, logrando el 63% </t>
  </si>
  <si>
    <t>relación de solicitudes atendidas</t>
  </si>
  <si>
    <t>Para el primer trimestre de 2021, el 80% de las solicitudes allegadas son 283 y se atendieron dentro del termino 244, obteniendo un 69% de cumplimiento, ello teniendo en cuenta que con la pandemia y el trabajo en casa las jornadas laborales son mas extensas. Así mismo, que no hay distractores como atención a publico, que genera utilizar parte de la jornada en su atención.</t>
  </si>
  <si>
    <t>Para el primer trimestre de 2021, se recibieron 122 recursos en el trimestre, siendo 73 el 60%, de los cuales se atendieron 14, logrando el 12% de atención, esto debido a que solo se cuenta con una persona para revisarlos y una persona para proyectar la respuesta, aunado a los diferentes inconvenientes que se han presentado por el cambio del sistema de liquidación de nomina.</t>
  </si>
  <si>
    <t xml:space="preserve">Para el primer trimestre de 2021, se recibieron 202 solicitudes de liquidaciones definitivas, de las cuales fueron atendidas oportunamente 195, ello debido a la dedicación y compromiso del servidor judicial que tiene a cargo el proceso, quien dedica tiempo extra laboral para cumplir al 100%. Así mismo, es de recordar que el sistema Kactus fue deshabilitado desde el 24 de febrero de 2021, entrando a producción el día 12 de marzo el sistema Efinomina, que a la fecha no cuenta con el modulo de liquidaciones definitivas al 100%. </t>
  </si>
  <si>
    <t>Reunión de Seguimiento del plan anual de trabajo a nivel nacional.
Indicadores del plan de trabajo.</t>
  </si>
  <si>
    <t>Para el 1er trimestre del año 2021, en indicador se encuentra en un cumplimiento del 19%, se han desarrollado actividades, pero no se alcanzó el 25% de ejecución planeado, debido a cambios en el asesor que realiza las actividades de desórdenes musculo esqueléticos, por lo cual se retrasaron algunas actividades como son las pausas activas, bienestar total y cuida mi entorno.</t>
  </si>
  <si>
    <t>Formato de Accidente de Trabajo</t>
  </si>
  <si>
    <t>En el primer trimestre del año 2021 se presentaron 8 accidentes de trabajo , en el mes de enero 1, febrero 3 y marzo 4, los cuales fueron investigados en su totalidad.</t>
  </si>
  <si>
    <t>Campaña del Siris y correos electrónicos  del reto actívate (actividades deportivas desde nivel central)
Material fotográfico de día de la mujer.</t>
  </si>
  <si>
    <t>Para el primer trimestre del 2021, se programó 1 actividad para la celebración del día de la mujer, por lo tanto, el indicador se encuentra en un 20%, no se alcanza la meta proyectada para este primer trimestre el 25% de ejecución, debido a que el inicio de las actividades de los despachos es a partir desde el 12 de enero y la continuidad de trabajo en casa de modo virtual dificulta la participación en las actividades y genera poca asistencia.</t>
  </si>
  <si>
    <t>Total 31 - Archivo Consejo Seccional de la Judicatura</t>
  </si>
  <si>
    <t>Se cumplía la totalidad de solicitudes del escalafón</t>
  </si>
  <si>
    <t>Total 2 - Archivo Consejo Seccional de la Judicatura</t>
  </si>
  <si>
    <t>LAS CIRCULARES POR MEDIO DEL CUAL SE HACEN LAS CONVOCATORIAS DE LOS CURSOS DE LA ESCUELA JUDICIAL, SE HAN DIFUNDIDO SATISFACTORIAMENTE ENTRE LOS DIFERENTES DESPACHOS JUDICIALES DEL VALLE DEL CAUCA</t>
  </si>
  <si>
    <t>Se realiza el informe de seguimiento a los Acuerdos 11764 de 2021 y 11766 de 2021, los cuales crearon cargos de descongestión en el Valle del Cauca</t>
  </si>
  <si>
    <t>Total 4 - Archivo Consejo Seccional de la Judicatura</t>
  </si>
  <si>
    <t>En el primer trimestre del 2021, se cumple el 100% de la meta establecida, debido a la reiteración de las propuestas de reordenamiento judicial para el Valle del Cauca</t>
  </si>
  <si>
    <t>Total 1  - Informe de rendición de cuentas 2020, pagina de la Rama Judicial</t>
  </si>
  <si>
    <t>El 9 de marzo de 2021, se realizó la audiencia de rendición de cuentas de la seccional del Valle del Cauca, dando cumplimiento a la actividad programada</t>
  </si>
  <si>
    <t>Total 469 - Archivo Consejo Seccional de la Judicatura</t>
  </si>
  <si>
    <t>En el primer trimestre de 2021, se dio atención a la totalidad de vigilancia judiciales solicitadas por los usuarios, logrando un avance en el cumplimiento de 100%</t>
  </si>
  <si>
    <t xml:space="preserve">LAS SOLICITUDES QUE SE HAN RECEPCIONADO Y ENVIADO A LA UNIDAD DE REGISTRO NACIONAL DE ABOGADOS, HAN SIDO TRAMITADAS SATISFACTORIAMENTE. ES DECIR, QUE SE HA ENTREGADO LAS TARJETAS Y RESOLUCIONES A LOS USUARIOS, EN EL TIEMPO ESTABLECIDO. </t>
  </si>
  <si>
    <t>Total 24 - Archivo Consejo Seccional de la Judicatura</t>
  </si>
  <si>
    <t>Total 17 - Archivo Consejo Seccional de la Judicatura</t>
  </si>
  <si>
    <t>Total 62 - Archivo Consejo Seccional de la Judicatura</t>
  </si>
  <si>
    <t>Consecutivos contratos del 001 al 019 del 2021</t>
  </si>
  <si>
    <t>Se revisaron y suscribieron 19 contratos nuevos de la siguiente manera: 2 licitaciones públicas (aseo y vigilancia), 1 Selección Abreviada Menor Cuantía (Vigías Salud), 6 mínimas cuantías y 10 contratación directa. Se realizaron 4 adiciones en contratos del 2020 y 2 adiciones por órdenes de compra (scanner y combustible).</t>
  </si>
  <si>
    <t>Informe de procesos activos y plataforma Ekogui.</t>
  </si>
  <si>
    <t>Se evidencia 2004 procesos activos al cierre del trimestre. 48 demandas nuevas fueron radicadas en el trimestre.  67 procesos fueron terminados en Ekogui.</t>
  </si>
  <si>
    <t>(N°de procesos prejudiciales evaluados  por parte del comité/ N° de procesos presentados al comité)*100</t>
  </si>
  <si>
    <t>Actas de Comité y certificaciones suscritas por el Secretario del Comité</t>
  </si>
  <si>
    <t>52 procesos prejudiciales presentados al comité. Se estudiaron la totalidad de los mismos.</t>
  </si>
  <si>
    <t>26 procesos judiciales evaluados por el comité. En todos se reiteró la posición que la entidad adoptó al inicio de los mismos.</t>
  </si>
  <si>
    <t>1- Excel procesos activos 2 Tabla de términos 3- informe Jefe Procesos.</t>
  </si>
  <si>
    <t>Se efectuaron 483 actuaciones judiciales en igual número de procesos, el incremento es notable y obedece a la virtualidad implementada consecuencia del covid-19.</t>
  </si>
  <si>
    <t>Informe mensual disciplinario remitidos a la unidad de auditoría.</t>
  </si>
  <si>
    <t xml:space="preserve">De las  20 quejas presentadas en vigencias anteriores con las cuales se inicia el año, se profirieron 2 providencias correspondientes a 3 quejas presentadas, las cuales 2 fueron acumuladas en un solo proceso </t>
  </si>
  <si>
    <t>Informe mensual acciones constitucionales remitidas la nivel central.</t>
  </si>
  <si>
    <t>Se notificaron y contestaron 29 tutelas. Sólo una de ellas fue en contra de la DESAJ por CDP vacaciones de la cual esta a la espera de que resuelva la impugnación.</t>
  </si>
  <si>
    <t>(Valor recaudado trimestre/Valor proyectado en el año)*100</t>
  </si>
  <si>
    <t>Informe GCC e informe Abogada Ejecutora.</t>
  </si>
  <si>
    <t>En Circular DEAJC21-19 de marzo de 2021, se modificó la meta de recaudo debido a la crisis económica por el Covid-19 a $490,100,333 para el año 2021, logrando para el primer trimestre un recaudo de 172,807,068 correspondiente a un 35,25% de avance en la meta anual.</t>
  </si>
  <si>
    <t>Al cierre del trimestre existen 12476 expedientes que corresponde a una suma de $3,837,883,031,440,oo</t>
  </si>
  <si>
    <t>En el primer trimestre se evidencia un importante cumplimiento de metas de prescripción que corresponden a 123 expedientes.</t>
  </si>
  <si>
    <t>N/A</t>
  </si>
  <si>
    <r>
      <t>En este trimestre no hubo ningún proceso que cumpla con los requisitos establecidos en la Resolución 5148 del 28/07/2019, del Comité de Cartera de la DEAJ, a efecto de declarar la remisibilidad. Sin embargo se destaca la labor del comité de remisibilidad, que permite aplicar dicha figura a los procesos correspondientes y de esta manera presentar una cartera sana, sin indicadores inflados.</t>
    </r>
    <r>
      <rPr>
        <sz val="9"/>
        <color rgb="FFFF0000"/>
        <rFont val="Arial"/>
        <family val="2"/>
      </rPr>
      <t>.</t>
    </r>
  </si>
  <si>
    <t xml:space="preserve">Plan de Gestión Ambiental </t>
  </si>
  <si>
    <t>Campañas por siris de manejo de residuos</t>
  </si>
  <si>
    <t xml:space="preserve">En el primer trimestre del año 2021, Se ha realizado la sensibilización por SIRIS del cambio del código de colores para el manejo de residuos a partir del año 2021, la cual se ordenó mediante Resolución N° 2184 de 2019 del Ministerio de Medio Ambiente y Desarrollo Sostenible, pese a que esta sensibilización se ha venido realizando desde finales del año 2020, el indicador está en un 20%, un 5% menos de lo proyectado, lo anterior es consecuencia de la fatiga que presentan los Servidores judiciales por actividades virtuales que generado el trabajo en casa por la pandemia del virus del covid-19, la cual ya lleva 1 año. </t>
  </si>
  <si>
    <t>14 / 17</t>
  </si>
  <si>
    <t>Durante el primer trimestre se logró un 82% en el resultado, lo anterior debido a que no se pudo contratar el Mantenimiento de vehículos y los elementos de ferretería para las Corporaciones, Despachos
Judiciales y Sedes Administrativas del Valle del Cauca lo anterior porque se presentó  dificultad en la presentación de la cotización por parte de los proveedores, en cuanto al contrato de Suministro de combustible en  la virtualidad el consumo a disminuido por lo tanto se reprograma para el segundo semestre.</t>
  </si>
  <si>
    <t>499 / 514</t>
  </si>
  <si>
    <t>Debido a la virtualidad se han generado atrasos en el proceso de entrega de facturas por parte de las empresas de servicios, lo que a causado que la entidad no lograra el pago total de las factura de periodo,  para lo cual se han realizado los requerimientos a las empresas y los pagos se han realizado con fecha posterior.</t>
  </si>
  <si>
    <t>(No. de solicitudes de elementos de oficina por despacho/ No total de despachos) * 100</t>
  </si>
  <si>
    <t>461/560</t>
  </si>
  <si>
    <t xml:space="preserve"> Teniendo en cuenta la austeridad y la Implementación de la virtualidad en los Despachos Judiciales, se hace entrega de los elementos indispensables y básicos  para satisfacer las necesidades de los diferentes Despachos y Corporaciones Judiciales del Valle del Cauca y así poder cumplir con su buen  funcionamiento de los mismos.
Así las cosas, sólo el 82,% de los Despachos Judiciales del Valle del Cauca, realizaron requerimientos al Almacen de esta Direccion Ejecutiva, logrando así una reducción del 18% de solicitudes.</t>
  </si>
  <si>
    <t>110/185</t>
  </si>
  <si>
    <t xml:space="preserve"> Teniendo en cuenta la austeridad y la Implementación de la virtualidad en los Despachos Judiciales, se hace entrega de los elementos indispensables  para satisfacer las necesidades de los diferentes Despachos y Corporaciones Judiciales del Valle del Cauca y así poder cumplir con su buen  funcionamiento de los mismos.
Es preciso manifestar que en el  59%, esta incluido la entrega   de elementos tecnológicos, comprados en el mes de diciembre del año 2020, sin embargo la entidad espera realizar la renovación tecnológica en la presente vigencia en los diferentes despachos Judiciales.</t>
  </si>
  <si>
    <t>Resoluciones de baja (meta dos por año)</t>
  </si>
  <si>
    <t>Se inicio el proceso de baja de impresoras en el  primer trimestre, sin embargo no se logró finalizar debido  a la demora en la entrega por parte de los despachos judiciales en la entrega del elemento que al encontrarse en trabajo en casa la  programación para  la asistencia al despacho demoro el proceso</t>
  </si>
  <si>
    <t>Ejecución Presupuestal por las unidades ejecutoras 02 y 08 y anexo consolidado de la ejecución de gastos de personal.</t>
  </si>
  <si>
    <t>La meta establecida para el trimestre es del 25%, y lo ejecutado  por concepto de  pago de nóminas, contribuciones parafiscales, Cesantias fue de 28,82%, lo que corresponde a $62,110,931,244 del presupuesto asignado para gastos de personal de $215,520,427,438, por lo que se puede establecer que se ejecutó el 100% de lo proyectado.</t>
  </si>
  <si>
    <t>Ejecución Presupuestal por las unidades ejecutoras 02 y 08 y anexo consolidado de la ejecución de Adquisición de Bienes y Servicios (gastos generales e inversión)</t>
  </si>
  <si>
    <t>Reportes de conciliaciones</t>
  </si>
  <si>
    <t>se adjuntan las conciliaciones de Almacen y las de incapacidades</t>
  </si>
  <si>
    <t>TRIMESTRE 2</t>
  </si>
  <si>
    <t>Orden compra de equipos</t>
  </si>
  <si>
    <t>Para el segundo trimestre se realizaron 1473 soportes sobre el aplicativo Justicia XXI; se dio respuesta a los requerimientos realizados por los Despachos Judiciales sobre el sistema de información</t>
  </si>
  <si>
    <t>Siriscali</t>
  </si>
  <si>
    <t>Total 462 - Archivo Consejo Seccional de la Judicatura</t>
  </si>
  <si>
    <t xml:space="preserve">listado de solicitudes </t>
  </si>
  <si>
    <t>listado de recursos atendidos</t>
  </si>
  <si>
    <t>Total 30 - Archivo Consejo Seccional de la Judicatura</t>
  </si>
  <si>
    <t>En el segundo trimestre de 2021, se dio atención a la totalidad de solicitudes respecto al Escalafón Seccional, logrando un avance en el cumplimiento de 100%</t>
  </si>
  <si>
    <t>Total 0 - Archivo Consejo Seccional de la Judicatura</t>
  </si>
  <si>
    <t>Las circulares por medio del cual se hacen las convocatorias de los cursos de la escuela judicial, se han difundido satisfactoriamente entre los diferentes despachos judiciales del Valle del Cauca, para el segundo trimestre no se efectuaron convocatorias para esta Seccional por parte de EJRLB.</t>
  </si>
  <si>
    <t>Total 3 - Archivo Consejo Seccional de la Judicatura</t>
  </si>
  <si>
    <t>Se realiza el informe de seguimiento mensual a los Acuerdos 11764 de 2021 y 11766 de 2021, los cuales crearon cargos de descongestión en el Valle del Cauca</t>
  </si>
  <si>
    <t>En el segundo trimestre del 2021, se cumple el 100% de la meta establecida, debido a las propuestas de mapa judicial para fortalecimiento de los Juzgados penales municipales de la ciudad de Cali</t>
  </si>
  <si>
    <t>Total 562 - Archivo Consejo Seccional de la Judicatura</t>
  </si>
  <si>
    <t>En el segundo trimestre de 2021, se dio atención a la totalidad de vigilancia judiciales solicitadas por los usuarios, logrando un avance en el cumplimiento de 100%</t>
  </si>
  <si>
    <t>Total 20 - Archivo Consejo Seccional de la Judicatura</t>
  </si>
  <si>
    <t>Consecutivos contratos del 020 al 034 del 2021</t>
  </si>
  <si>
    <t>495/ 499</t>
  </si>
  <si>
    <t>441/560</t>
  </si>
  <si>
    <t>65/84</t>
  </si>
  <si>
    <t xml:space="preserve">   1  /  2</t>
  </si>
  <si>
    <t>Plan de Calidad</t>
  </si>
  <si>
    <t>Se cumple con la totalidad de las actividades planeadas</t>
  </si>
  <si>
    <t>Informe de avance del contrato de digitalización reportado al Nivel Central</t>
  </si>
  <si>
    <t>A pesar de contar con un proceso de compra de estos equipos, no se logró la entrega de estos a los Despachos Judiciales, toda vez que el proveedor de estos elementos solicitó ampliación por los problemas de importación de los equipos debido a la pandemia.</t>
  </si>
  <si>
    <t>En este trimestre no se logró la instalación de los equipos por falta de elementos complementarios a las salas de audiencias, elementos que dependen del nivel central</t>
  </si>
  <si>
    <t>Archivo - soporte SIGCMA Plan Operativo 2021</t>
  </si>
  <si>
    <t>De los 28 componentes tecnológicos  (repuestos) requeridos para el primer trimestre, se supera el 100% debido a que realizó la entrega de 8 elementos adicionales que se encontraban pendientes del trimestre anterior.</t>
  </si>
  <si>
    <t>El  primer trimestre el Grupo recibió 1455 requerimientos para actualizar información en las bases de datos de los sistemas de información, las cuales fueron atendidas en su totalidad.</t>
  </si>
  <si>
    <t>N°. de Solicitudes de audiencias virtuales tramitadas /N°. Solicitudes de audiencias virtuales recibidas.</t>
  </si>
  <si>
    <t>Solicitudes audiencias recibidas</t>
  </si>
  <si>
    <t>Para el primer trimestre de 2021, se registraron 21.573 solicitudes para conexiones virtuales a través de la plataforma SIRIS, las cuales fueron atendidas en su totalidad.</t>
  </si>
  <si>
    <t>Archivo -soporte SIGMA Plan Operativo 2021</t>
  </si>
  <si>
    <t>Se recibieron  130 solicitudes de soporte sobre el funcionamiento de la plataforma Justicia XXI WEB, las cuales fueron atendidas en su totalidad.</t>
  </si>
  <si>
    <t>Archivo - soporte SIGMA Plan Operativo 2021</t>
  </si>
  <si>
    <t>Durante el primer trimestre se requirieron 8 jornadas de capacitación sobre protocolos de digitalización y utilización de la plataforma mercurio.</t>
  </si>
  <si>
    <t>Al finalizar el trimestre se lleva un total de 145108 expedientes, cumplimento con la meta establecida en el semestre.</t>
  </si>
  <si>
    <t>Para el segundo trimestre se renovaron 506 equipos con presupuesto asignado a finales de 2020, se entregaron los equipos en el segundo trimestre debido a la dificultades de la pandemia, se espera la asignación de presupuesto para la adquisición de los 1299 equipos faltantes .</t>
  </si>
  <si>
    <t>N°componentes tecnológicos (repuestos) / N°componentes tecnológicos (repuestos) obsoletos</t>
  </si>
  <si>
    <t>A raíz de los problemas de conexión que se ha venido presentando en la aplicación teams, se ha incrementado el uso de la plataforma oficial para la realización de audiencias virtuales, para este trimestre los despachos registraron 22.981 solicitudes para conexiones virtuales</t>
  </si>
  <si>
    <t>Se recibieron  20 solicitudes de soporte sobre el funcionamiento de la plataforma Justicia XXI WEB, las cuales fueron atendidas en su totalidad.</t>
  </si>
  <si>
    <t>Se realizaron 311 capacitaciones a los usuarios de los Despachos Judiciales referente a la aplicaciones que tienen los Despachos para el desempeño de sus funciones, aplicación de protocolo de digitalización 2, ventanilla virtual, lifesize.</t>
  </si>
  <si>
    <t>Plan de mejoramiento y mantenimiento de infraestructura 2021</t>
  </si>
  <si>
    <t>Resolución 0847 del 12 de marzo de 2021</t>
  </si>
  <si>
    <t>Se revisaron las necesidades de lo inmuebles diagnosticados y se ajustó el presupuesto acorde a los valores asignados por el nivel central.</t>
  </si>
  <si>
    <t>Se adelantaron 5 procesos de contratación correspondiente a 3 inmuebles los cuales por los tipos de contratos y el cronograma, se proyecta la firma del contrato para el mes de julio por valor de 1,463,388,044</t>
  </si>
  <si>
    <t>Se cumplió con la elaboración y publicación del plan anual de adquisiciones que según la ley se debe publicar a mas tardar el 30 de enero.</t>
  </si>
  <si>
    <t>Acta  de aprobación y publicación número  02 del 28 de enero de 2021</t>
  </si>
  <si>
    <t>La meta establecida para el trimestre es del 25%, y lo ejecutado  en adquisición de bienes y servicios en este primer trimestre fue de 62,81%, debido al efecto que tiene en este trimestre el compromiso de las vigencias futuras en los rubros más representativos del presupuesto asignado en esta vigencia fiscal, como lo son arrendamiento de bienes inmuebles, aseo, vigilancia, y en inversión el rubro de digitalización, razón por la cual la meta es superada en un 37%.</t>
  </si>
  <si>
    <t>Relación de pago del impuesto predial en este trimestre.</t>
  </si>
  <si>
    <t>Seguimiento a los protocolos de digitalización expedidos por el CSJ</t>
  </si>
  <si>
    <t xml:space="preserve">Se da cumplimiento al seguimiento del avance y aplicación de los protocolos dejando registro en las actas de la corporación </t>
  </si>
  <si>
    <t>Se da cumplimiento al seguimiento del avance y aplicación de los protocolos dejando registro en las actas de la corporación.</t>
  </si>
  <si>
    <t>Matriz de comunicaciones socializada</t>
  </si>
  <si>
    <t>Se ha dado cumplimiento al 100% de las actividades planeadas en la matriz de comunicaciones</t>
  </si>
  <si>
    <t>Matriz de comunicaciones</t>
  </si>
  <si>
    <t>Sistema de QRS</t>
  </si>
  <si>
    <t>El 9 de marzo de 2021, se realizó la audiencia de rendición de cuentas de la seccional del Valle del Cauca, dando cumplimiento a la actividad programada.</t>
  </si>
  <si>
    <t>Al cierre del segundo trimestre se notificaron 91 demandas nuevas las cuales fueron actualizadas y registradas en su totalidad y por lo tanto se evidencian 2065 procesos activos.</t>
  </si>
  <si>
    <t>Al cierre del segundo trimestre, se profirieron 2 providencias correspondientes a 3 quejas presentadas, las cuales 2 fueron acumuladas en un solo proceso y se dispuso el archivo de 3 expedientes.</t>
  </si>
  <si>
    <t>En Circular DEAJC21-19 de marzo de 2021, se modificó la meta de recaudo debido a la crisis económica por el Covid-19 a $490,100,333 para el año 2021, gracias a la creación de los dos cargos en el grupo de cobro coactivo se ha logrado superar esta meta permitiendo que al cierre del segundo trimestre tengamos un avance del 86% equivalente a un valor de recaudo acumulado de 422,789,934.</t>
  </si>
  <si>
    <t>Al segundo  trimestre se recibieron 117 expedientes los cuales se encuentran radicado llegando a un total de  12,593 procesos para tramite de cobro coactivo.</t>
  </si>
  <si>
    <t>Se elaboró el plan de capacitaciones en el primer trimestre, acorde a las necesidades de los usuarios reflejadas en la encuestas realizadas.</t>
  </si>
  <si>
    <t xml:space="preserve">Se convocaron 135 servidores judiciales de los cuales asistieron 85, obteniendo un 63% de asistencia a las capacitaciones realizadas. Se destaca una mayor participación debido a la virtualidad y al uso de las plataformas. </t>
  </si>
  <si>
    <t>(No. de certificaciones atendidas oportunamente /No. de solicitudes radicadas)*100</t>
  </si>
  <si>
    <t>(No. de recursos atendidos trimestralmente/No. de recursos radicados )*100</t>
  </si>
  <si>
    <t>En el 2do trimestre del año 2021 se presentaron 9 accidentes de trabajo, de los cuales 3 fueron casos covid y los demás en su mayoría reportes por golpes con objetos presentados en  abril 2 casos, mayo 3 casos y junio 4 casos, los cuales fueron investigados en su totalidad, cumpliendo con el indicador al 100%.</t>
  </si>
  <si>
    <t>Para el 2do trimestre se adelantaron el 50% de las actividades programadas para el año, consistentes en  la celebración del día de la madre y del padre, lo que permitió avanzar en el trimestre en un 30% con relación a la meta.</t>
  </si>
  <si>
    <t>En el 2do trimestre del año 2021, Se ha realizado la sensibilización por SIRIS del día de la tierra en el cual se recuerda el código de colores, el ahorro de agua y energía, adicionalmente se continua con la socialización por correo electrónico del código de colores para el manejo de residuos a partir del año 2021, la cual se ordenó mediante Resolución N° 2184 de 2019 del Ministerio de Medio Ambiente y Desarrollo Sostenible, para este trimestre el indicador  fue del 30% , logrando cumplir con el 50% de avance de lo proyectado del año.</t>
  </si>
  <si>
    <t>Para este primer trimestre se canceló el pago de impuesto predial de 4 inmuebles a cargo de la seccional cuyas facturas fueron allegadas a 31 de marzo de 2021 por valor de 315,609,888 , se canceló igualmente los impuestos por retención el fuente que se realizan a través de proceso de compensación que se realiza en el siif nación.</t>
  </si>
  <si>
    <t>Se cancelaron 10 facturas de impuesto predial  cumpliendo con la totalidad de los pagos por este concepto por valor de 167,998,841. Igualmente se canceló lo correspondiente al pago de la retención en la fuente por renta.</t>
  </si>
  <si>
    <t>Novedades 181 - 182</t>
  </si>
  <si>
    <t>Correos de publicación.</t>
  </si>
  <si>
    <t>Lista de auxiliares inscritos en noviembre de 2020</t>
  </si>
  <si>
    <t>Dos solicitudes de retiro,  un secuestre y un partidor.</t>
  </si>
  <si>
    <t>Sin novedad</t>
  </si>
  <si>
    <t>Se realizó el registro de auxiliares de la justicia el 1 de abril de 2021, el cual quedo conformado por 66 auxiliares, acorde con las disposiciones del acuerdo 10448 de 2015, por lo cual se realizó la convocatoria en el mes de noviembre de 2020..</t>
  </si>
  <si>
    <t>Del registro conformado por 66 auxiliares se  retiran dos auxiliares por solicitud de los mismos quedando en el registro 64.</t>
  </si>
  <si>
    <t>Una solicitud de exclusión juzgado 1 compet mult de buenaventura</t>
  </si>
  <si>
    <t>of. 135 del 3 de marzo de 2021</t>
  </si>
  <si>
    <t>Elaboración de la lista de auxiliares de la justicia.</t>
  </si>
  <si>
    <t>Se adelanta el proceso de elaboración de la lista de auxiliares de la justicia el cual culminó con la resolución 822 de 2021.</t>
  </si>
  <si>
    <t xml:space="preserve">Reporte de solicitudes de exclusión y retiros de la lista de auxiliares de la justicia. </t>
  </si>
  <si>
    <t>Auto 242 de 2021, of 159 de marzo 12 de 2021. Retiran solicitud, por lo tanto no hubo exclusión.</t>
  </si>
  <si>
    <t>En el primer trimestre  se proyectó digitalizar  24.125.921 folios, actividad que se logró en un 87% debido a la implementación de la logística y contratación de personal.</t>
  </si>
  <si>
    <t>N° de requerimientos en soporte de aplicativos y plataformas tecnologías atendidos / N° de requerimientos en soporte de aplicativos y plataformas tecnológicas recibidos</t>
  </si>
  <si>
    <t>(No. De inmuebles diagnosticados /No de inmuebles  proyectados de la Rama Judicial en el Valle del Cauca)*100</t>
  </si>
  <si>
    <t>Para el 2021 se solicitaron recursos por el presupuesto de mejoramiento y mantenimiento de la infraestructura propia del sector para 5 inmuebles que fueron diagnosticados y priorizados, fueron solicitados 1.867.211.662 y se asignaron 1.948.991.677 millones.</t>
  </si>
  <si>
    <t>Mediante la resolución 0847 del 12 de marzo de 2021, se asignaron  $1,948,991,677 por inversión para adelantar la contratación de los cinco (5) inmuebles diagnosticados por la seccional y  aprobados por el nivel central.</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</si>
  <si>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</si>
  <si>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Sistema de información de escalafón y calificación de servicios</t>
  </si>
  <si>
    <t>Numero de novedades registradas al día de acumulación de nomina /Numero de novedades presentadas al día de fecha de circular. (pendiente nuevo software de nomina)</t>
  </si>
  <si>
    <t>Numero de certificados CETIL expedidos /Numero de certificados  CETIL  solicitados</t>
  </si>
  <si>
    <t>(No. de cesantías parciales atendidas oportunamente /No. de solicitudes radicadas)*100</t>
  </si>
  <si>
    <t>Prestaciones y cesantías definitivas</t>
  </si>
  <si>
    <t>(No. de respuesta oportunas prestaciones y cesantías definitivas /No. de requerimientos radicados prestaciones y cesantías definitivas)*100</t>
  </si>
  <si>
    <t>Lista de aspirantes a auxiliares de la justicia</t>
  </si>
  <si>
    <t>A la fecha no existe reporte de novedades, cambios de domicilio y teléfono los cuales son los que generan actualizaciones en el listado.</t>
  </si>
  <si>
    <t>(Número de Vigilancia Judicial tramitadas / Número de Vigilancia Judiciales solicitadas ) * 100</t>
  </si>
  <si>
    <t>Gestión Documental</t>
  </si>
  <si>
    <t>Seguimiento al avance y aplicación del los protocolos de digitalización por parte de los despachos judiciales</t>
  </si>
  <si>
    <t>Actas de las sesiones de la corporación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</si>
  <si>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</si>
  <si>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Actualizar la información de los procesos notificados por la ANDEJ Vs informe de proceso DESAJ.</t>
  </si>
  <si>
    <t>Procesos de contratación</t>
  </si>
  <si>
    <t>Informe de rendición de cuentas</t>
  </si>
  <si>
    <t>La matriz fue socializada en la presentación del informe  rendición de cuentas desarrollado en el mes de marzo</t>
  </si>
  <si>
    <t>No se han recibido QRS en el periodo de análisis.</t>
  </si>
  <si>
    <t>Se revisaron y suscribieron 15 contratos nuevos de la siguiente manera: 1 SASI (EPP-Covid-19), 11 M.C. y 3 C.D. (1 Cto es por el arriendo del inmueble donde se reubicaran los despachos judiciales de Tuluá por vandalismo del palacio de justicia el 28 abril de 2021). Se realizaron 5 adiciones de Mínimas Cuantías. En cumplimiento de un plan de mejoramiento, se arrendó el espacio donde se ubica el Cajero Automático del Banco Popular, por 5 años a partir del 1 de julio de 2021 al 30 de junio de 2026, del cual la Seccional recibirá un canón de $595,000,oo mensuales, más el incremento del IPC por los siguientes años.</t>
  </si>
  <si>
    <t>Actualizar la información de los procesos notificados por la ANDJE Vs informe de proceso DESAJ.</t>
  </si>
  <si>
    <t xml:space="preserve">Al cierre del segundo trimestre, se presentaron para evaluación 38 procesos prejudiciales  al comité los cuales fueron analizados en su totalidad en tres comités. </t>
  </si>
  <si>
    <t>Al cierre del segundo trimestre, se presentaron 17 procesos judiciales los cuales fueron analizados en su totalidad en tres comités.</t>
  </si>
  <si>
    <t>Al cierre del segundo trimestre, se efectuaron 732 actuaciones judiciales dentro de los términos de ley en igual número de procesos, el incremento respecto al primer trimestre es en 249 procesos, pese a los días de paro, ello obedece a la virtualidad implementada consecuencia del covid-19.</t>
  </si>
  <si>
    <t>Al cierre del segundo trimestre, se notificaron y contestaron 57 tutelas. Sólo una de ellas fue en contra de la DESAJ por CDP vacaciones de la cual se esta a la espera de que resuelva la impugnación. Se observa un incremento de 28 tutelas respecto al 1 trimestre).</t>
  </si>
  <si>
    <t>Al cierre del segundo trimestre, se evidencia un importante cumplimiento de metas de prescripción que corresponden a 218 expedientes, los cuales cumplieron con los parámetros legales.</t>
  </si>
  <si>
    <t>N° de procesos terminados por permisibilidad.</t>
  </si>
  <si>
    <t xml:space="preserve">Al cierre del segundo trimestre, al igual que el 1 trimestre, no hubo ningún proceso que cumpliera con los requisitos establecidos en la Resolución 5148 del 28/07/2019, del Comité de Cartera de la DEAJ, a efecto de declarar la remisibilidad. </t>
  </si>
  <si>
    <t>Sensibilización del Día e la Tierra por siris y Socialización del nuevo código de Colores a las oficinas de apoyo para divulgación.</t>
  </si>
  <si>
    <t>Consecutivo contratos año 2021
Plan anual de Adquisiciones</t>
  </si>
  <si>
    <t>Debido a las modalidades de selección de contratistas y los términos de evaluación, no fue posible adjudicar los contratos dentro del 2 trimestre, los cuales se realizaron el trimestre siguiente,  sin embargo la publicación del proceso en el SECOP se realizó conforme esta proyectado en el plan anual.</t>
  </si>
  <si>
    <t>Para el segundo trimestre hubo una variación del 1% en la reducción de la facturación que corresponde a 4 facturas debido a la reubicación de los juzgados administrativos al edificio Goya aumento de 3 Facturas, respecto del edificio banco de occidente  y a la compra de la planta telefónica del Palacio de Justicia de Roldanillo se redujo el 7 facturas.</t>
  </si>
  <si>
    <t>De acuerdo a la  implementación de la virtualidad en la Rama Judicial, se hace entrega de los elementos indispensables y básicos para satisfacer las necesidades de los diferentes Despachos y Corporaciones Judiciales del Valle del Cauca y así poder cumplir con el funcionamiento de los mismos.
Teniendo en cuenta lo anterior en el segundo trimestre sólo el 79% de los despachos realizaron solicitud de elementos, es decir que hay una reducción de solicitudes del 21%,  de acuerdo a la virtualidad la tendencia es bajar la cantidad de solicitudes.</t>
  </si>
  <si>
    <t xml:space="preserve"> Teniendo en cuenta  la Implementación de la virtualidad y la aplicación de la austeridad,  en los Despachos Judiciales, se hace entrega de los elementos indispensables  para satisfacer las necesidades de los diferentes Despachos y Corporaciones Judiciales del Valle del Cauca y así poder cumplir con su buen  funcionamiento de los mismos.
Así las cosas se logró hacer entrega del 77% de los elementos solicitados por los Diferentes Despachos Judiciales del Valle del Cauca.</t>
  </si>
  <si>
    <t>No se han recibido QRS en el periodo de análisis</t>
  </si>
  <si>
    <t>La meta establecida para el trimestre es del 25%, y lo ejecutado  por concepto de  pago de nóminas, contribuciones parafiscales, cesantías fue de 38,37%, lo que corresponde a $82,695,268,524 del presupuesto asignado para gastos de personal de $215,520,427,438, por lo que se puede establecer que se ejecutó un mayor valor en este segundo trimestre debido al pago de primas y bonificaciones que se generan en el mes de junio, por lo que se superó la meta establecida.</t>
  </si>
  <si>
    <t>Al segundo trimestre se lleva una ejecución acumulada del 68.6%, de acuerdo con la meta establecida para el trimestre es del 25%, y lo ejecutado  en adquisición de bienes y servicios en este periodo fue de 5,46% , lo que equivale a $1,556,410,036 de la apropiación total, lo que se explica por mayor dinámica de la ejecución del presupuesto en el primer trimestre del año, como consecuencia de los compromisos de vigencia futura, reflejando en los trimestres siguientes una menor ejecución.</t>
  </si>
  <si>
    <t xml:space="preserve">El total de bienes devolutivos equivale a  2,307,685,120 este valor se compara con los bienes reintegrados y en uso lo cual arrojó un valor igual por lo tanto el resultado de la conciliación es positivo debido a que no hay diferencia, con relación a las incapacidades esta arrojó un valor SIIF de 3,118,188,597 que conciliado con los valores de kactus no arrojó diferencias. </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</si>
  <si>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</si>
  <si>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Correos de información sobre la implementación</t>
  </si>
  <si>
    <t>Se realizó la instalación de 151 monitores de 52 pulg como parte de la renovación tecnológica de las salas de audiencia logrando un 70% de actualización.</t>
  </si>
  <si>
    <t>No se logró la entrega de 16 repuestos debido a que por la obsolescencia o son muy costosos o no se encuentran en el mercado.</t>
  </si>
  <si>
    <t>N° de requerimientos en soporte de aplicativos y plataformas tecnológicas atendidos / N° de requerimientos en soporte de aplicativos y plataformas tecnológicas recibidos</t>
  </si>
  <si>
    <t>Para el segundo de 2021, el Consejo Seccional de la Judicatura ha realizado diariamente el seguimiento y control automático del sistema SIERJU, logrando cumplir la meta en un 93,15% la mas alta en los últimos 5 años, adicionalmente se realizo una campaña de acompañamiento previa, durante y posterior al período de reporte.</t>
  </si>
  <si>
    <t xml:space="preserve">Correos electrónicos invitando a la capacitación, asistencia, flayer de la capacitación  </t>
  </si>
  <si>
    <t xml:space="preserve">De las 4 capacitaciones programadas para el segundo trimestre de 2021, se llevaron a cabo 3 capacitaciones así: Salud mental y manejo del Estrés, Manejo y prevención del estrés generado por conflictos laborales, Mindfuiness para el incremento de bienestar en el trabajo, quedando pendiente la de Uso correcto y seguro del correo electrónico corporativo, reprogramada para el mes de agosto/21, cumpliendo de esta manera con el 75%. </t>
  </si>
  <si>
    <t>Invitación a la capacitación, imagen de personas conectadas a la capacitación</t>
  </si>
  <si>
    <t xml:space="preserve">De las 179 solicitudes de certificaciones radicadas, se atendieron de manera oportuna 116, lo que corresponde a un 65% de la meta que fue fijada en un 80%, esto teniendo en cuenta la complejidad de algunas solicitudes que requieren el archivo físico y debido a las alteraciones del orden público no fue posible el desplazamiento. </t>
  </si>
  <si>
    <t xml:space="preserve">Para el segundo trimestre de 2021, se recibieron 125 solicitudes de certificados cetil, siendo 88 el 70% de la meta,  se atendieron de manera oportuna 62 requerimientos, esto teniendo en cuenta la complejidad de algunas solicitudes que requieren el archivo físico y debido a las alteraciones del orden público no fue posible el desplazamiento. </t>
  </si>
  <si>
    <t>Listado de solicitudes y numero de Resolución con que se atendió el requerimiento</t>
  </si>
  <si>
    <t xml:space="preserve">Para el segundo trimestre se recibió un recurso, ello teniendo en cuenta que por fechas de notificación de las cesantías (feb), los términos para interponer los recursos se vencían en el primer trimestre, no obstante lo anterior, se tramitaron 50 recursos de los presentados en el primer trimestre, presentando un avance acumulado del semestre,  en  64 recursos de los 123 radicados. </t>
  </si>
  <si>
    <t>De 138 solicitudes de liquidaciones definitivas, se atendieron 135 oportunamente, logrando un 98% de cumplimiento, ello teniendo en cuenta las jornadas extras y el trabajo en casa, que aminora los distractores logrando un mayor porcentaje de cumplimiento.</t>
  </si>
  <si>
    <t>Para el 2do Trimestre del 2021, el indicador se encuentra en el 42%, un 8% por debajo del porcentaje proyectado, lo anterior se generó por el paro nacional que no permitió el desplazamiento para desarrollar las inspecciones de seguridad programadas y las visitas para la identificación de peligros.</t>
  </si>
  <si>
    <t>A partir del mes de marzo/21 se presentó el cambio de sistema de liquidación a Efinomina el cual ha generado muchos inconvenientes, es por ello que se incluyeron novedades hasta el 9/04/21, 12/05/21, 11/06/21. Siendo estas las fechas limite establecidas en la circular. Se recibieron a la fecha de circular de novedades 610 y se ingresaron 663, logrando un 109% de cumplimiento, esto por las jornadas extra laborales y trabajo en casa.</t>
  </si>
  <si>
    <t>Teniendo en cuenta el  80% de las solicitudes allegadas en el segundo trimestre, esto es 242, se atendieron de manera oportuna 152, ello teniendo en cuenta el gran numero de requerimientos radicados los cuales son atendidos por un servidor judicial, logrando con ello un cumplimiento del 51% de la meta. Así mismo, es de tener presente que se atendieron requerimientos pendientes del primer trimestre y los que allegaron para el segundo,  se realizan jornadas extra laborales y  se continua con el trabajo en casa.</t>
  </si>
  <si>
    <t>Consecutivo de contratos en excel.</t>
  </si>
  <si>
    <t xml:space="preserve">Se revisaron y suscribieron 15 contratos nuevos de la siguiente manera: 2 SASI, 3 SAMC, 9 M.C. y 1 C.D. Se realizaron 22 adiciones, entre las cuales se encuentran las dos Licitaciones Públicas de vigilancia y Aseo. </t>
  </si>
  <si>
    <t>Tabla Indicadores de gestión de procesos.</t>
  </si>
  <si>
    <t>Al cierre del tercer trimestre se notificaron 241 demandas nuevas las cuales fueron actualizadas y registradas en su totalidad en Ekogui y por lo tanto se evidencian 2173 procesos activos.</t>
  </si>
  <si>
    <t xml:space="preserve">Al cierre del tercer trimestre, se presentaron para evaluación 40 procesos prejudiciales  al comité los cuales fueron analizados en su totalidad en tres (3) comités. </t>
  </si>
  <si>
    <t>Al cierre del tercer trimestre, se presentaron 48 procesos judiciales los cuales fueron analizados en su totalidad en tres comités.</t>
  </si>
  <si>
    <t>Al cierre del tercer trimestre, se efectuaron 1464 actuaciones judiciales dentro de los términos de ley en igual número de procesos, el incremento respecto al segundo trimestre es significativo, en 732, ello obedece a la virtualidad implementada consecuencia del covid-19.</t>
  </si>
  <si>
    <t>Excel informe disciplinarios de Julio.</t>
  </si>
  <si>
    <t>Al cierre del tercer trimestre, se profirió una (1) providencia de archivo por caducidad de la acción, respecto a hechos del año 2015.</t>
  </si>
  <si>
    <t>Archivo excel de acciones constitucionales.</t>
  </si>
  <si>
    <t>Al cierre del tercer trimestre, se notificaron y contestaron 70 tutelas. 4 de ellas favorables para los accionantes por CDP para vaciones de empleados. 1 Acción Popular.</t>
  </si>
  <si>
    <t>Archivo Plan Operativo de Cobro Coactivo.</t>
  </si>
  <si>
    <t xml:space="preserve">Al tercer trimestre se recibieron 131 expedientes los cuales se encuentran radicados llegando a un total de  12,388 procesos para tramite de cobro coactivo. </t>
  </si>
  <si>
    <t>Al cierre del tercer trimestre, se evidencia un importante cumplimiento de metas de prescripción que corresponden a 400 expedientes, los cuales cumplieron con los parámetros legales.</t>
  </si>
  <si>
    <t xml:space="preserve">Al cierre del tercer trimestre, no hubo ningún proceso que cumpliera con los requisitos establecidos en la Resolución 5148 del 28/07/2019, del Comité de Cartera de la DEAJ, a efecto de declarar la remisibilidad. </t>
  </si>
  <si>
    <t>Correos electrónicos invitando a la capacitación, asistencia, flayer de la capacitación</t>
  </si>
  <si>
    <t xml:space="preserve">para el tercer trimestre de 2021, se proyectaron 6 capacitaciones (Inteligencia Emocional, Administracion Eficiente del Tiempo, Inteligencia Financiera, Comunicación Acertiva, Cero Estrés,
Liderazgo y construccion de equipos) de las cuales se realizaron 2, cero stress y comunicacion acertiva, ello teniendo en cuenta que surgieron capacitaciones relevantes como cambios en la licencia de paternidad, higiene postural y uso de bioterminales en roles administrativos, asi como tambien capacitaciones programadas por La Agencia Nacional de Defensa Juridica del Estado,  lo que llevo a la reprogramacion de  inteligencia emocional y liderazgo y construccion de equipos para el mes de octubre de 2021 y para el mes de noviembre  Administracion Eficiente del Tiempo e Inteligencia Financiera, por lo cual se cumplio con el 33,33%.
</t>
  </si>
  <si>
    <t>De los 95 servidores judiciales citados, asistieron 66, logrando con el 69% de la meta, siendo la mas concurrida higiene postural y uso de bioterminales en roles adtivos, esto teniendo cuenta la facilidad de asistir por la virtualidad</t>
  </si>
  <si>
    <t>Teniendo en cuenta la fecha establecida en la circular de presentacion de novedades para el 3 trimestre de 2021 fueron allegadas 699 novedades, no obstante se registraron 830 novedades a la fecha de acumulacion de nomina, esto teniendo en cuenta las jornadas extralaborales del equipo de nomina, lo que permite registrar movimientos que han sido radicados por los servidores judiciales posterior a la fecha establecida, lo que conlleva  a un cumplimiento de 119%</t>
  </si>
  <si>
    <t>para el tercer trimestre fueron allegadas 171 solicitudes de certificaciones, siendo atendidas de manera oportuna 105, logrando el 62% de la meta, ello debido a que las solicitudes de  certificaciones (cetil, vacaciones, factores, entre otras) son atendidas por un solo servidor judicial, y se debe dar prioridad a los requerimientos que se tiene del mes anterior. Aunado a ello, que el nuevo sistema de nomina aun no cuenta con los reportes que se requieren para atender estas solicitudes, debiendo realizarse de manera manual.</t>
  </si>
  <si>
    <t xml:space="preserve">De las 158 solicitudes de certificados cetil requeridos en el tercer trimestre, se atendieron de manera oportuna 84, logrando de esta manera el 53% de la meta. Esto debido a que se traen solicitudes de meses anteriores que deben ser atendidas con prioridad. </t>
  </si>
  <si>
    <t>Para el tercer trimestre se recibieron 139 solicitudes de cesantias parciales, siendo atendidas dentro del termino establecido 125, logrando con ello superar la meta propuesta, dado que se alcanzo el 90%, esto gracias a las jornadas extralaborales del servidor judicial que tiene a cargo el proceso.</t>
  </si>
  <si>
    <t xml:space="preserve">Teniendo en cuenta los terminos para interponer recursos a la liquidacion de cesantias, tenemos que para 2021 se presentaron 123, de los cuales 1 fue extemporaneo, 80 estan resueltos, 2 desistieron, 18 eran repetidos, 15 eran peticiones no recurso, 1 no era recurso sino solicitud de cesantias. Quedando al cierre del 3 trimestre pendiente de respuesta 6 recursos, logrando con ello el 95% de la meta. </t>
  </si>
  <si>
    <t>Para el tercer trimestre de 2021, fueron radicadas 117 solicitudes de prestaciones y cesantias definitivas de las cuales se atendieron de manera oportuna 111, logrando el 95% de la meta, esto por las jornadas extralaborales del servidor judicial que tiene a cargo el proceso</t>
  </si>
  <si>
    <t>Total 459 - Archivo Consejo Seccional de la Judicatura</t>
  </si>
  <si>
    <t>Para el tercer de 2021, el Consejo Seccional de la Judicatura ha realizado diariamente el seguimiento y control automatico del sistema SIERJU, logrando cumplir la meta en un 92,54% , adicionalmente se realizo una campaña de acompañamiento previa, durante y posterior al período de reporte.</t>
  </si>
  <si>
    <t>En el tercer trimestre de 2021, se dio atención a la totalidad de solicitudes respecto al Escalafón Seccional, logrando un avance en el cumplimiento de 100%</t>
  </si>
  <si>
    <t>Total 1 - Archivo Consejo Seccional de la Judicatura</t>
  </si>
  <si>
    <t>En el tercer trimestre del 2021, se cumple el 100% de la meta establecida, debido a las propuestas de mapa judicial para fortalecimiento de los Juzgados penales municipales de la ciudad de Cali y Sala Laboral del Tribunal Superior de Cali</t>
  </si>
  <si>
    <t>Total 700 - Archivo Consejo Seccional de la Judicatura</t>
  </si>
  <si>
    <t>En el tercer trimestre de 2021, se dio atención a la totalidad de vigilancia judiciales solicitadas por los usuarios, logrando un avance en el cumplimiento de 100%</t>
  </si>
  <si>
    <t>Total 7 - Archivo Consejo Seccional de la Judicatura</t>
  </si>
  <si>
    <t>Total 11 - Archivo Consejo Seccional de la Judicatura</t>
  </si>
  <si>
    <t>Total 16 - Archivo Consejo Seccional de la Judicatura</t>
  </si>
  <si>
    <t>Archivo pdf evidencia cumplimiento plan de tabajo  3T</t>
  </si>
  <si>
    <t>Para el 3er Trimestre del 2021, el indicador se encuentra en el 87%, superando un 12% por el porcentaje proyectado, lo anterior se generó por el incremento del porcentaje % de aforo y la alternancia que permitio realizar más actividades presenciales.</t>
  </si>
  <si>
    <t>Archivo excel accidentalidad 3T</t>
  </si>
  <si>
    <t>En el 3er trimestre del año 2021 se presentaron 16 accidentes de trabajo, de los cuales 3 fueron casos covid, 1 por riesgo psicosocial y los demás en su mayoría reportes por golpes con objetos presentados en  Julio 8 casos, Agosto 5 casos y septiembre 3 casos, los cuales fueron investigados en su totalidad, cumpliendo con el indicador al 100%.</t>
  </si>
  <si>
    <t>Campaña de virtuales para la semana de la seguridad y salud en el trabajo y  jornadas de vacunación para la preveción de covid-19, sensibilizaciones en las sedes judiciales (archivo pdf actividades de bienesar 3T).</t>
  </si>
  <si>
    <t>Para el 3do trimestre se adelantaron el 75% de las actividades programadas para el año, Se desarrollan dos jornadas de vacunación para minimizar el contagio del virus del covid-19. Jornadas de sensibilización en temas de protocolo de bioseguridad e importancia de la vacunación.</t>
  </si>
  <si>
    <t>Sensibilización por correo electronico y por SIRIS, mediante la circular DESAJCLC21-47 del 13 de agosto del 2021, la cual hace referencia a los temas del ahorro de agua, energía y uso racioncional del papel (archivo pdf socialización ambiental - copia circular)
Capacitación Cuida el medio ambiente desde el trabajo o la casa - semana de la SST, temas Ahorro de agua y energia, residuos, Beneficios del uso de la bicicleta y Ahorro de papel (archivo pdf capacitación cuida el medio ambiente desde el trabajo o la casa).</t>
  </si>
  <si>
    <t>En el 3 trimestre del año 2021, Se ha realizado la sensibilización por correo electronico y por SIRIS, mediante la circular DESAJCLC21-47 del 13 de agosto del 2021, la cual hace referencia a los temas del ahorro de agua, energía y uso racioncional del papel, adicionalmente se continua con la socialización en la semana de la seguridad y salud en el trabajo con el lema Cuida el medio ambiente desde el trabajo o la casa - semana de la SST.
Ahorro de agua y energia, residuos, Beneficios del uso de la bicicleta y  Ahorro de papel, logrando cumplir con el 75% de avance de lo proyectado del año.</t>
  </si>
  <si>
    <t>La meta establecida para el trimestre es del 25%, y lo ejecutado  por concepto de  pago de nóminas, contribuciones parafiscales, cesantías fue de 36,09%, lo que corresponde a $90,667,555,417 del presupuesto asignado para gastos de personal de $251,208,384,475, por lo que se puede establecer que se ejecutó un mayor valor en este tercer trimestre debido al pago de primas se generan en el mes de julio, por lo que se superó la meta establecida.</t>
  </si>
  <si>
    <t>Al tercer trimestre se lleva una ejecución acumulada del 82,31%, de acuerdo con la meta establecida para el trimestre es del 25%, y lo ejecutado  en adquisición de bienes y servicios en este periodo fue de 19,99% , lo que equivale a $6,244,682,297 de la apropiación total en adqusiición de bienes y servicios, lo que se explica, que en el primer trimestre, se dá una mayor  dinámica de la ejecución del presupuesto, como consecuencia de los compromisos de vigencia futura, reflejando en los trimestres siguientes una menor ejecución, sin embargo se debe tener en cuenta que en este tercer trimestre se está culminando de ejecutar el presupuesto asignado, razón por la cual frente a la meta del trimestre del 25%, se ejecutó  el 19,99%, pero al comparar con la ejecución acumulada del 75% a septeimbre de 2021, la ejeución acumulada es de 82,31%, lo que significa que se ha ejecutado el 7,31%  por encima del valor proyectado,</t>
  </si>
  <si>
    <t>En cuanto a la conciliación de Almacén y Contabilidad, ésta verifica que tanto los Bienes en Bodega (Nuevos y Reintegrados) como los Bienes en Uso estén acorde con el valor registrado en SIIF Nación; para éste tercer trimestre el valor de los bienes en Bodega ascendió a $1.777.766.975, que comparado con el segundo trimestre aumentó en un 37,29%, mientras que los bienes en Uso suman $8.038.309.364, los cuales se incrementaron en un 19,19%, para un total de Bienes Devolutivos de $9.816.076.339, los cuales coinciden exactamente con el valor registrado en contabilidad. Por otro lado, la conciliación de Incapacidades refleja el valor adeudado por las diferentes EPS a la entidad, que para efectos de este tercer trimestre no hubo diferencia con el valor registrado en libros.</t>
  </si>
  <si>
    <t>Para este trimestre no se tenía cuentas pendientes por impuesto predial; en cuanto a la Retención en la Fuente, ésta se presenta a la DIAN y el pago se hace por medio de compensación con SIIF Nación y la Retención de ICA se presenta al Municipio de Cali bimestralmente y se ha pagado oportunamente.</t>
  </si>
  <si>
    <t>CONTINUA LA LISTA DE AUXILIARES</t>
  </si>
  <si>
    <t>LISTA PUBLICADA EN EL MICROSITIO DE LA DIRECCION SECCIONAL - ULTIMA ACTUALIZACION JUNIO 22 DE 2021</t>
  </si>
  <si>
    <t>El Juzgado 04 Civil del Circuito de Palmira reporto dos Auxiliares para Exclusión, en Septiembre.   Se inician dos procesos para exlcuir.</t>
  </si>
  <si>
    <t>Notificaciones  los Auxiilares y al despacho.</t>
  </si>
  <si>
    <t>SIN NOVEDADES</t>
  </si>
  <si>
    <t>483 / 499</t>
  </si>
  <si>
    <t>456 / 560</t>
  </si>
  <si>
    <t>106 / 192</t>
  </si>
  <si>
    <t>Soporte Plan Operativo 2021.xlsx</t>
  </si>
  <si>
    <t>TRIMESTRE 3</t>
  </si>
  <si>
    <t>ANÁLISIS DEL RESULTADO TRIMESTRAL</t>
  </si>
  <si>
    <t>ANÁLISIS DEL RESULTADO ANUAL</t>
  </si>
  <si>
    <t>RESULTADO AÑO (ACUMULADO)</t>
  </si>
  <si>
    <t>N° de folios digitalizados / N° de folios recibidos por trimestre</t>
  </si>
  <si>
    <t>En el 3 trimestre se realizó la digitalización de 17'238.340 folios, correspondiente a 51.023 procesos, logrando un avance importante y permitiendo la visualización de los procesos a los usuarios a través de la plataforma mercurio en el menor tiempo posible.</t>
  </si>
  <si>
    <t>Este avance corresponde a 507 equipos que se entregaron a los despachos judiciales y que fueron adquiridos en el año 2020, para el 2021 se asignaron 1529 millones cuya compra se vera reflejada para el año 2022 debido a las demoras en la entrega por la pandemia.</t>
  </si>
  <si>
    <t>Se continua con el avance de instalacion de las nuevas salas y se proyecta para el proximo año darle cumplimiento al 100% de la renovacion tecnológica de las salas de audicencia.</t>
  </si>
  <si>
    <t>Para el trimestre se solicitaron 36 repuestos para equipos de computo los cuales se atendieron en su totalidad logrando la funcionalidad del equipo.</t>
  </si>
  <si>
    <t>En trimestre se recibieron 2060 requerimientos a través de los medios establecidos, correo electrónico, mesa de servicios, telefono y otros, los cuales fueron tramitados en su totalidad por los cuatro integrantes del grupo de soporte tecnológico.</t>
  </si>
  <si>
    <t>A través de SIRIS la cual es una herramienta desarrollada por la seccional, se recibe la solicitud de agendamiento de audienca y se  hace el agendamiento permitiendo un mayor control y atencion inmediata a las solicitudes de los despachos judiciales. En el trimestre se tramitaron  26.428 enlaces para la realizacion de audiencias virtuales a los despachos Judiciales del valle del cauca</t>
  </si>
  <si>
    <t>N° de requerimientos en soporte de aplicativos y plataformas tecnológicas atendidos / N° de requerimientos en soporte de aplicativos y plataformas tecnológicas recibidos (TYBA)</t>
  </si>
  <si>
    <t>Se ha logrado un apoyo integral a los usuarios de justicia XXI web permitiendo la continuidad y buen uso de la plataforma atendiendo el 100% de los requerimientos. Se han brindado 92 soportes a la funcionalidad de Justicia XXI WEB en el trimestre.</t>
  </si>
  <si>
    <t xml:space="preserve">Se efectuaron 53 capacitaciones sobre el manejo de las aplicaciones que utilizan los despachos judiciales, como correo electronico, onedrive, mercurio entre otros, es importante resaltar que en este trimestre disminuyó el número de capacitaciones respecto a los trimestres anteriores debido al incremento en la curva de aprendizaje que se ha obtenido.  </t>
  </si>
  <si>
    <t>Documento elaborado en el primer trimestre del año.</t>
  </si>
  <si>
    <t>Es importante recalcar que en el segundo trimestre no se logró el 100% de la meta quedando pendiente 10 procesos por adelantar debido a diferentes razones, por lo tanto, se redoblaron esfuerzos para que esos procesos se adelantaran en el tercer trimestre, debido a lo anterior se presenta un logro de 229% en el trimestre, lo que representa un acumulado del año  del 92%.</t>
  </si>
  <si>
    <t xml:space="preserve">Retraso en facturación por parte del Proveedor de energía y cambio de inmuebles (siniestro palacio de justicia de Tulua, palacio de Cartago).  </t>
  </si>
  <si>
    <t xml:space="preserve">La virtualidad y el trabajo en casa ha permitido la disminucion de solicitudes de los despachos, no obstante se han atendido la todalidad de peticiones.   </t>
  </si>
  <si>
    <t>En los diferentes procesos de contratación se han presentado dificultad en la entrega de los productos por parte de los proveedores, debido a la pandemia no ha sido posible la entrega total de los  elementos devolutivos solicitados como:  computadores, estanterias, descansapies y otros.</t>
  </si>
  <si>
    <t>Se inició un proceso de baja en el tercer trimestre la cual debido a las dificultades de la no presencialidad no se ha podido finalizar el proceso, lo cual se realizará en el cuarto trimestre dando asi cumplimiento a la meta de dos bajas en el año.</t>
  </si>
  <si>
    <t>Es importante resaltar que a la fecha se tiene una ejecución del 92 % de los recursos asignados lo que permite garantizar que se logrará el 100% de la ejecución en el próximo trimestre.</t>
  </si>
  <si>
    <t>Continuando con el proceso de baja de impresoras este se realizó en el segundo trimestre  a través de la Resolución DESAJCLR21-1668  de 28 de junio de 2021 cumpliendo con la meta establecida para el primer semestre.</t>
  </si>
  <si>
    <t>Debido a la continuidad de la creacion de los cargos se puede evidenciar un fortalecimiento en el recaudo, esto a permitido que al 30 de septiembre se haya recaudado 831,846,627 logrando superar la meta anual en un 62%.</t>
  </si>
  <si>
    <t>lista publicada en el micrositio de la direccion seccional - ultima actualizacion junio 22 de 2021</t>
  </si>
  <si>
    <t>lista de convocatoria 2020, publicada a partir del 1 de abril.</t>
  </si>
  <si>
    <t>notificaciones  los auxiilares y al despacho.</t>
  </si>
  <si>
    <t>una solicitud de exclusión que fue error del juzgado.  dos renuncias aceptadas, dos reportes de un juzgado para exclsión pero finalmente no hubo exclusion.</t>
  </si>
  <si>
    <t>se atendieron solicitudes de exclusion pero ninguna fue aplicada.  solo 2 auxiliares que renunciaron y se les acepto.</t>
  </si>
  <si>
    <t>continua lista publicada en el micrositio de la direccion seccional - ultima actualizacion junio 22 de 2021</t>
  </si>
  <si>
    <t>no se presentaron novedades por parte de los auxiliares. cambios de direccion ni traslados.</t>
  </si>
  <si>
    <t>listado actualizado.</t>
  </si>
  <si>
    <t>Mediante resoluciones 2358 y 2359 del 21 de Octubre de 2021,  se resuelve la solicitud de exclusión de dos auxiliares. Se notifican</t>
  </si>
  <si>
    <t>continua la lista de auxiliares</t>
  </si>
  <si>
    <t>Sin novedades</t>
  </si>
  <si>
    <t>Se revisaron y suscribieron 22 contratos nuevos de la siguiente manera: 1 SASI, 5 M.C., 2 L.P. y 14 C.D.(Arriendo inmuebles). Se realizaron 24 adiciones, 5 otro síes, y se legalizó el Contrato de arrendamiento del espacio que ocupa el cajero automático del BBVA.</t>
  </si>
  <si>
    <t>Se resalta el cumplimiento de revisión del 100% de los contratos en el año, en el cual no hubo ninguno que fuera declarado desierto. De igual forma se suscribieron los contratos de arrendamientos de los espacios ocupados por los Cajeros Automáticos del Banco Popular y el BBVA.</t>
  </si>
  <si>
    <t>Al cierre del trimestre se notificaron 78 demandas nuevas las cuales fueron actualizadas y registradas en su totalidad en Ekogui y por lo tanto se evidencian 2111 procesos activos.</t>
  </si>
  <si>
    <t>Pese a la alta carga de procesos, y gracias al apoyo de un asistente, y de la abogada contratada por prestación de servicios, se cumplió la meta de actualización del Ekogui en su totalidad.</t>
  </si>
  <si>
    <t xml:space="preserve">Al cierre del trimestre, se presentaron para evaluación 29 procesos prejudiciales  al comité los cuales fueron analizados en su totalidad en dos (2) comités. </t>
  </si>
  <si>
    <t>Cumplimiento del 100% de evaluaciones presentadas al Comité, para cuyos fines se logró realizar en 2 comités mensuales.</t>
  </si>
  <si>
    <t>Al cierre del trimestre, se presentaron 16 procesos judiciales los cuales fueron analizados en su totalidad en dos comités.</t>
  </si>
  <si>
    <t>Al cierre del tercer trimestre, se efectuaron 1038 actuaciones judiciales dentro de los términos de ley en igual número de procesos; en relación al trimestre anterior se observa disminución, ello obedece a la vacancia judicial de fin de año.</t>
  </si>
  <si>
    <t>Gracias a la abogada contratada por prestación de servicios, fue posible el cumplimiento del 100% de actuaciones judiciales dentro de los términos de ley.</t>
  </si>
  <si>
    <t>Se profirió una (1) providencia de archivo de Indagación Preliminar contra el abogado Ejecutor.</t>
  </si>
  <si>
    <t>Cumplimiento del 100% de providencias disciplinarias. De las quejas pendientes por adelantar no se evidencia la posibilidad de prescripción.</t>
  </si>
  <si>
    <t xml:space="preserve">Se notificaron y contestaron 42 tutelas. 9 de ellas favorables para los accionantes por CDP para vacaciones de empleados. </t>
  </si>
  <si>
    <t>Cumplimiento del 100% de tutelas atendidas en el año, resaltándose que en 15 de ellas fue amparada la orden de expedicción de CDPs, para el reemplazo de empleados del régimen de vacaciones individuales.</t>
  </si>
  <si>
    <t>Gracias a la continuidad de la creacion de los cargos se concluye lo favorable de la medida, toda vez que permitió un recaudo en el 4 trimeste de $978,762,982,70 y un total del año por $1,775,735,574,oo, superando la meta del año en un 362%.</t>
  </si>
  <si>
    <t>362%.</t>
  </si>
  <si>
    <t>El cumplimiento del 362% de la meta proyectada en el año, refleja el resultado de la creación de los cargos para el grupo de Cobro Coactivo.</t>
  </si>
  <si>
    <t xml:space="preserve">Al cierre del 4 trimestre se radicaron 301 procesos (40 cartera CSJ y 261 cartera ejemplarizante), llegando a un total de  12,236 procesos para tramite de cobro coactivo. </t>
  </si>
  <si>
    <t>Cumplimiento del 100% de providencias radicadas en el sistema GCC; pese a las constantes dificultades y problemas que ha presentado dicha plataforma en el año.</t>
  </si>
  <si>
    <t>Al cierre del 4 trimestre, se evidencia un importante cumplimiento de metas de prescripción que corresponden a 345 expedientes, los cuales cumplieron con los parámetros legales.</t>
  </si>
  <si>
    <t>Cumplimiento del 100% de las metas estimadas para el año de procesos que cumplieron los requisitos de ley para prescripción.</t>
  </si>
  <si>
    <t xml:space="preserve">Al cierre del 4 trimestre, no hubo ningún proceso que cumpliera con los requisitos establecidos en la Resolución 5148 del 28/07/2019, del Comité de Cartera de la DEAJ, a efecto de declarar la remisibilidad. </t>
  </si>
  <si>
    <t>Se destaca que en el año 2021, No hubo procesos que cumplieran los requisitos de ley para declarar la remisibilidad en los mismos.</t>
  </si>
  <si>
    <t>Ejecución del 120% en el Valor de contratos Ejecutados. Se ejecutó el 100% de lo inicialmente asignado y con nuevos recursos, se adicionó $295.376.553 para ejecutar obra completa de Red Eléctrica y cableado estructurado del Palacio nacional.</t>
  </si>
  <si>
    <t>Se ejecutò la totalidad de los contratos aprobados 100%.  La adiciòn en valor y pròroga en tiempo de obras del Palacio Nacional, seràn entregados en febrero 28 2022, debido a retrasos por parte del Contratista. Si se cumple en su totalidad con este contrato, la ejecuciòn proyectada serà de 123%</t>
  </si>
  <si>
    <t>Cumplido</t>
  </si>
  <si>
    <t>Debido a  recursos adicionales , se ejecutaron 24 contratos  contratos, cuando en PAA inicial,  sólo estaban proyectados 2 contratos.</t>
  </si>
  <si>
    <t xml:space="preserve">Gracias a recursos adicionales se cumpliò en su totalidad con los contratos </t>
  </si>
  <si>
    <t>El comportamiento de pago es muy cercano al 100%.  El 3% faltante corresponde a un factor externo como es el de las variaciones en fechas de corte por parte de las  Entidades encargadas del cobro</t>
  </si>
  <si>
    <t>497/ 560</t>
  </si>
  <si>
    <t>89% de solicitudes atendidas por parte de Almacén.  La virtualidad ha incidido en menores cantidades solicitudes para trabajo en casa.</t>
  </si>
  <si>
    <t xml:space="preserve">Ha aumentado la capacidad de respuesta al usuario, con respecto a vigencias anteriores.  </t>
  </si>
  <si>
    <t>111/245</t>
  </si>
  <si>
    <t>45% de solicitudes atendidas por parte de Almacén.  La virtualidad ha incidido en menores cantidades solicitudes para trabajo en casa.  Aún así sólo se logra atender el 45% de las solicitudes.</t>
  </si>
  <si>
    <t>Todos los esfuerzos se enfocaron en la baja de elementos del siniestro de Tuluá como exigencia para la Aseguradora.  La baja de devolutivos se aplazó.</t>
  </si>
  <si>
    <t>Se produjeron dos bajas grandes:  una de impresoras de comodatos y otra la de siniestro del Palacio de Justicia de Tuluà para la Aseguradora</t>
  </si>
  <si>
    <t>96% de efectividad.  En el Cuarto Trimestre se devolvieron dos inmuebles de Comodato: Andalucía (por Solicitud expresa de Alcaldía) y Tuluá (Siniestro Palacio).  Se Arrendaron dos inmuebles nuevos para dar solución, generando aumento de la cantidad de  facturas de servicios públicos para el trimeste cuatro y adicionalmente se instaló por Equipo de Medida según exigencia normativa de energía,  a CETSA  (diferido en seis cuotas) y reconexión en los nuevos inmuebles arrendados. En Cartago, la Fiscalía devolvió el segundo piso, el cual se procedió a adecuar con energía de soporte a los aires acondicionados,  para su ocupación con Salas y Despachos para la Rama Judicial.</t>
  </si>
  <si>
    <t xml:space="preserve">Este indicador continùa siendo bajo, teniendo en cuenta que la virtualidad  y el covid 19, han disminuìdo la ocupaciòn y la gestiòn para realizar la entrega y recolecciòn de elementos devolutivos  </t>
  </si>
  <si>
    <t>Correos electrónicos invitando a la capacitación, imagen de conectados a la capacitacion, circular citacion DESAJCLC21-61 invitacion a capacitacion, listado de asistencia, flayer de la capacitación</t>
  </si>
  <si>
    <t xml:space="preserve">para el 4 trimestre de 2021, se tenia programada dos capacitaciones (generando habitos de felicidad y trabajo en equipo), igualmente del trimestre anterior se tenia pendiente 4 capacitaciones de las cuales se abordaron 2. Como resultado del cuarto trimestre se tiene un total de 7 capacitaciones (Excel Avanzado, Capacitación Virtual para Conductores de Carros, Motos y Bicicletas, Uso correcto y seguro del correo electronico corporativo, Inteligencia Emocional, Liderazgo y construccion de equipos, Generando Habitos de Felicidad, trabajo en equipo), esto teniendo en cuenta que se continua con trabajo en casa, conllevando a tener mas conocimiento y un mejor manejo de las herramientas virtuales  con que se cuenta para un mayor cumplimiento de nuestras funciones, lo que conllevo a establecer capacitaciones nuevas para los servidores judiciales teniendo en cuenta sus necesidades. </t>
  </si>
  <si>
    <t>De los 288 servidores judiciales citados, asistieron 205, logrando una participacion del 71% de la meta, observando una gran acogida por parte de los servidores judiciales a las capacitaciones programadas. Se reitera que la virtualidad a facilitado la asistencia de los citados a las diversas capacitaciones que se realizan, incrementando su participacion</t>
  </si>
  <si>
    <t xml:space="preserve">Teniendo en cuenta la fecha establecida en la circular de presentacion de novedades para el 4 trimestre de 2021, fueron allegadas 629 novedades, no obstante se registraron 1178 novedades a la fecha de acumulacion de nomina, esto teniendo en cuenta las jornadas extralaborales del equipo de nomina, la virtualidad ha contribuido a un mayor esfuerzo de los servidores judiciales sacrificando su descanso y vida familiar, el apoyo de la descongestion,  lo que permite registrar movimientos que han sido radicados por los servidores judiciales posterior a la fecha establecida,  conllevando  a un cumplimiento de 187%. </t>
  </si>
  <si>
    <t>para el 4 trimestre fueron allegadas 240 solicitudes de certificaciones, siendo atendidas de manera oportuna 147, logrando el 62% de la meta, ello debido a que las solicitudes de  certificaciones (cetil, vacaciones, factores, entre otras) son atendidas por un solo servidor judicial, y se debe dar prioridad a los requerimientos que se tiene del mes anterior. Aunado a ello, que el nuevo sistema de nomina aun no cuenta con los reportes que se requieren para atender estas solicitudes, debiendo realizarse de manera manual.</t>
  </si>
  <si>
    <t xml:space="preserve">De las 177 solicitudes de certificados cetil requeridos en el 4 trimestre, se atendieron de manera oportuna 99, logrando de esta manera el 56% de la meta. Esto debido a que se traen solicitudes de meses anteriores que deben ser atendidas con prioridad. </t>
  </si>
  <si>
    <t>Para el 4 trimestre de 2021, se recibieron 91 solicitudes de cesantias parciales, siendo atendidas dentro del termino establecido, logrando con ello el cumplimiento del 100% sobre la totalidad de las solicitudes recibidas, esto gracias a las jornadas extralaborales del servidor judicial que tiene a cargo el proceso y el apoyo del personal de descongestion.</t>
  </si>
  <si>
    <t xml:space="preserve">Teniendo en cuenta los terminos para interponer recursos a la liquidacion de cesantias, tenemos que para 2021 se presentaron 123, de los cuales 1 fue extemporaneo, 80 estan resueltos, 2 desistieron, 18 eran repetidos, 15 eran peticiones no recurso, 1 no era recurso sino solicitud de cesantias. Para el cuarto trimestre se tenia pendiente la respuesta de 6 recursos, los cuales fueron resueltos en octubre, llegando con ello al cumplimiento del 100%. </t>
  </si>
  <si>
    <t>Para el 4 trimestre de 2021, fueron radicadas 198 solicitudes de prestaciones y cesantias definitivas de las cuales se atendieron de manera oportuna 182, logrando el 92% de la meta, esto por las jornadas extralaborales del servidor judicial que tiene a cargo el proceso y el apoyo del servidor judicial de descongestion</t>
  </si>
  <si>
    <t>Con la colaboracion de los coordinadores y jefes de oficina  de las diferentes dependiencias de las DESAJ, se establecio el cronograma de capacitaciones para fortalecer a los servidores judiciales adscritos a las mismas.</t>
  </si>
  <si>
    <t>El plan de capacitacion se cumplio en un 75% para el año 2021, ello teniendo en cuenta que se continuo con la Pandemia Covid 19 y se dio prelacion a capacitaciones que surgieron por los cambios de normatividad, como por ejemplo las licencias de paternidad, y capacitaciones citadas por la Agencia Nacional de Defensa. Asi mismo, se incluyo el curso de Excel avanzado, uso correcto y seguro del correo electronico, esto debido a la continuidad de la modalidad del trabajo en casa. Igualmente, es importante resaltar que no se conto con personal o convenio que ofreciera la capacitacion de Inteligencia Financiera en su momento.</t>
  </si>
  <si>
    <t>Se cumplio con el 68% de la meta de asistencia de los servidores judiciales convovados, lo que se evidencia una mayor participacion de los servidores judiciale, esto teniendo en cuenta la facilidad que dio la virtualidad.</t>
  </si>
  <si>
    <t xml:space="preserve">Se cumplio con el 107% de ingreso de novedades en el año 2021, gracias al gran esfuerzo y compromiso de los servidores judiciales liquidadores que tienen la responsabilidad de inclusion, liquidacion, revision, de las diferentes nominas  generadas para la atencion de las novedades radicadas en el mes,  no obstante de todos los problemas presentados por el cambio de sistema de liquidacion de nomina (Kactus a Efinomina), los problemas de conectividad y soporte del sistema, el NO cumplimiento por parte de los nominadores a la circular que se emite anualmente informando las fechas limite de presentacion de novedades. </t>
  </si>
  <si>
    <t xml:space="preserve">Para el año 2021, se cumplio con el 63% de la meta de certificaciones atendidas oportunamente, ello teniendo en cuenta que la carga laboral supera el talento humano con que se cuenta, que en esta seccional es un servidor judicial para atender las diferentes solicitudes de los servidores y ex servidores judiicales, aunado por la complejidad de algunos requerimientos de informacion de años muy antiguos y que en algunas ocasiones no se cuenta con evidencias. </t>
  </si>
  <si>
    <t>Para el año 2021, se cumplio con el 55% de la meta de certificados cetil generados , ello teniendo en cuenta que la carga laboral supera el talento humano con que se cuenta, que en esta seccional es un servidor judicial para atender todas las solicitudes de certificaciones incluidas los cetil de los servidores y ex servidores judiicales, aunado por la complejidad de algunos requerimientos de informacion de años muy antiguos y que en algunas ocasiones no se cuenta con evidencias. Asi mismo, que una sola comunicacion recibida puede traer el requerimiento de varias personas</t>
  </si>
  <si>
    <t xml:space="preserve">Se cumplio con el 78% de la meta de atencion de cesantias parciales oportunamente, ello por el compromiso, responsabilidad y dedicacion del servidor judicial que tiene a cargo esta labor y a la creacion de un cargo en descongestion que brindo apoyo, pues es de resaltar que solo se cuenta con un servidor judicial para atender la gran cantidad de requerimientos de cesantias y los diferentes recursos que se instauran sobre las mismas, debiendo realizar revision a cada una de ellas, por lo cual la carga laboral supera la capacidad humana con que cuenta la seccional. </t>
  </si>
  <si>
    <t xml:space="preserve">En el mes de octubre de 2021, se terminaron de atender los recursos sobre las cesantias presentados por los servidores judiciales, esto gracias al compromiso de las personas responsables de la revision, proyeccion y notificacion de los actos administrativos  </t>
  </si>
  <si>
    <t>En el 2021, se cumplio con el 96% de atencion oportuna de prestaciones sociales y cesantias definitivas, no obstante a la gran catidad de inconvenientes que se tienen con el cambio de sistema de Kactus a Efinomina, cuyo modulo aun no esta al 100% de funcionalidad</t>
  </si>
  <si>
    <t>La meta establecida para el cuarto trimestre es del 25%, y lo ejecutado  por concepto de  pago de nóminas, contribuciones parafiscales, cesantías anualizadas, seguridad social del mes de noviembre y diciembre fue de 35,76%, lo que corresponde a $132,722,483,643 del presupuesto asignado para gastos de personal de $371,175,487,258, por lo que se puede establecer que se ejecutó un mayor valor en este cuarto trimestre por el pago de las bonificaciones, vacaciones, seguridad social y los compromisos por los conceptos de las cesantias anualizadas y los intereses. Sin embargo quedó un saldo del presupuesto asignado que no se ejecutó en 0,80%, debido a que las solicitudes para atender los compromisos para pago de retroactivo y novedades extemporaneas no se ejecutó debido  a fallas del aplicativo de efinómina  que afectó que se liquidaran en el mes de diciembre de 2021 todas las novedades y por otra parte a que el decreto que establece en incremento de la bonificación de  compensación de los Magistrados no fue expedido en la vigencia 2021, por lo que los recursos proyectados no se comprometieron, lo que generó apropiación sin ejecutar.</t>
  </si>
  <si>
    <t>Al cuarto trimestre se ejecutó en adqusición de bienes y servicios el 17,36%  en adquisición de bienes y servicios , lo que equivale a $5,406,176,434 de la apropiación total en adqusiición de bienes y servicios, lo que se explica, que en el primer trimestre, se dá una mayor  dinámica de la ejecución del presupuesto, como consecuencia de los compromisos de vigencia futura, reflejando en los trimestres siguientes una menor ejecución, sin embargo se debe tener en cuenta que en este cuarto trimestre se culminó de ejecutar el presupuesto asignado, razón por la cual frente a la meta del trimestre del 25%, hay un menor de ejecución debido a la dinámica del primer semestre que se ejecutó por efecto de los compromisos de vigencia futura un 57,73% del presupuesto asignado,36%, pero al comparar con la ejecución acumulada del 100% a Diciembre de 2021, la ejecución acumulada es de 99,99%, del presupuesto asignado lo que significa que se ha ejecutado el 7,31%  por encima del valor proyectado,</t>
  </si>
  <si>
    <t>Se adjuntan todas las conciliaciones elaboradas entre las diferentes áreas a diciembre 31 de 2021, a saber: Conciliación contabilidad vs Cobro coactivo,  Almacén e Inventarios, Pasivo Litigioso, Recaudos por clasificar, Beneficios a empleados, Incapacidades y Conciliaciones Bancarias.</t>
  </si>
  <si>
    <t>El saldo de gastos de personal planta permanente y temporal del 0,80%, se justifica teniendo en cuenta que la  liquidación del incremento de la bonificación por compensación de los Magistrados y Directora Seccional no se realizó para el cierre de la nómina del mes de diciembre de 2021, por lo que para solicitar la apropiación para la bonificación por compensación, otros gastos de nómina, y las  contribuciones por seguridad social, se realizaron bajo  proyección, y no sobre liquidaciones reales, por lo que al final de la vigencia no se liquidó nómina por este concepto debido a que no se expidió el decreto que establece el incremento, lo que ocasionó que la apropiación solicitada no se comprometiera. Así mismo, para atender las diferentes solicitudes de los servidores judiciales  por errores en la liquidación del sistema, se realizó la solicitud de apropiación proyectando los valores requeridos, los que no se  liquidaron en su totalidad por la premura del tiempo y  por los problemas de conectividad del programa efinómina. Con respecto a las cesantias anualizadas, es preciso indicar que en atención al correo electrónico de fecha 8/11/2021 remitido por la Unidad de Planeación de la Dirección Ejecutiva de Administración Judicial se proyectó el valor de las cesantias anualizadas con base en el valor liquidado en la vigencia 2020, por lo que al final de la vigencia quedaron saldos disponibles por concepto de cesantías,  con respecto a la planta temporal el presupuesto sobrante obedeció a que no todas las medidas de descongestión fueron prorrogadas, por lo que para la fecha de conocimiento de dichos saldos, ya no contabamos con  fechas para realizar la devolución  del presupuesto sobrante a la Unidad de Planeación de la DEAJ</t>
  </si>
  <si>
    <t>La apropiación sobrante en adquisición de bienes y servicos e inversión del 0,01%corresponde a  apropiación no  ejecutada por sobrantes en adjudicación de contratos  por los rubros de servicios de transporte de pasajeros $757.532, sobrante que corresponde a comisión de servicios no realizada, por lo que no se generó gastos de transporte. Igualmente se presentó diferencia de centavos por menor valor en la adjudicación de contrato de combustible de $0,53, contrato adquisición de cajas $1,00, servicios de soporte $1,16, Maquinaria de oficina  $549,856,32,  y menor valor ejecutado en comisión de viáticos $190.062, por comisión de servicios no realizada, impuesto predial por menora valor cobrado $0,50.En Inversión  quedó un sobrante$1,184 que corresponde a menor valor en adjudicación de contrato.</t>
  </si>
  <si>
    <t>Se realizaron todas las conciliaciones existentes entre las diferentes áreas y las pocas diferencias presentadas fueron justificadas razonablemente.</t>
  </si>
  <si>
    <t>Al el cuarto  trimestre por concepto de impuesto predial,  no se tenía cuentas pendientes; en cuanto a la Retención en la Fuente, ésta se presenta a la DIAN y el pago se hace por medio de compensación con SIIF Nación y la Retención de ICA se presenta al Municipio de Cali bimestralmente y se ha pagado oportunamente.</t>
  </si>
  <si>
    <t>Los pagos por este concepto se efectuaron en su totalidad oportunamente.</t>
  </si>
  <si>
    <t>El comportamiento de pago es muy cercano al 100%.  el 3% faltante corresponde a un factor externo como es el de las variaciones en fechas de corte por parte de las  Entidades encargadas del cobro</t>
  </si>
  <si>
    <t>TRIMESTRE 4</t>
  </si>
  <si>
    <t>Al cierre del cuarto trimestre, se efectuaron 1038 actuaciones judiciales dentro de los términos de ley ; en relación al trimestre anterior se observa disminución, ello obedece a la vacancia judicial de fin de año.</t>
  </si>
  <si>
    <t>N° de procesos terminados por remisibilidad en el año.</t>
  </si>
  <si>
    <t>N° de procesos prescritos/N° de procesos estimados en el GCC a prescribir en el trimestre.</t>
  </si>
  <si>
    <t>Lista de convocatoria 2020, publicada a partir del 1 de abril.</t>
  </si>
  <si>
    <t>Una solicitud de exclusión que fue error del juzgado.  dos renuncias aceptadas, dos reportes de un juzgado para exclsión pero finalmente no hubo exclusion.</t>
  </si>
  <si>
    <t>Listado actualizado.</t>
  </si>
  <si>
    <t>Lista publicada en el micrositio de la direccion seccional - ultima actualizacion junio 22 de 2021</t>
  </si>
  <si>
    <t>Notificaciones  los auxiilares y al despacho.</t>
  </si>
  <si>
    <t>Continua lista publicada en el micrositio de la direccion seccional - ultima actualizacion junio 22 de 2021</t>
  </si>
  <si>
    <t>No se presentaron novedades por parte de los auxiliares, cambios de direccion ni traslados.</t>
  </si>
  <si>
    <t>Se atendierón solicitudes de exclusión pero ninguna fue aplicada,  solo 2 auxiliares que renunciaron y se les aceptó.</t>
  </si>
  <si>
    <t>Se revisaron y suscribieron 24 contratos nuevos de la siguiente manera: 1 SASI, 5 M.C., 2 L.P. y 14 C.D.(Arriendo inmuebles) y 2 Ordenes de Compra. Se realizaron 24 adiciones, 5 otro síes, y se legalizó el Contrato de arrendamiento del espacio que ocupa el cajero automático del BBVA.</t>
  </si>
  <si>
    <t xml:space="preserve">Cumplimiento del 100% de las metas estimadas para el año, en el cual fue posible la prescripción de 1086 procesos, de los 1131 que se estimaban para el año 2021. </t>
  </si>
  <si>
    <t>Archivo pdf evidencia cumplimiento plan de tabajo  4T</t>
  </si>
  <si>
    <t>Archivo excel accidentalidad 4T</t>
  </si>
  <si>
    <t>Archivo en pdf Actividades de Bienestar 4T</t>
  </si>
  <si>
    <t>Archivo en pdf Actividades Ambiental 4T</t>
  </si>
  <si>
    <t>En el 4 trimestre del año 2021, el indicador tiene una ejecución del 25%, se realizo la sensibilización por correo electronico  de la Circular DESAJCLC1-21 de diciembre 10 de 2021. Prevencion de accidentes por riesgo electrico, por lo cual se cumple el indicador en un 100%, para el año 2021.</t>
  </si>
  <si>
    <t>Para el año 2021 se presentaron 43 accidentes de trabajo, los cuales todos fueron investigados en su totalidad, cumpliendo con el indicador al 100%.</t>
  </si>
  <si>
    <t>En el año 2021, se desarrollaron actividades de sensibilización por SIRIS del cambio del código de colores para el manejo de residuos a partir del año 2021, la cual se ordenó mediante Resolución N° 2184 de 2019 del Ministerio de Medio Ambiente y Desarrollo Sostenible, sensibilización por correo electrónico y por SIRIS, mediante la circular DESAJCLC21-47 del 13 de agosto del 2021, la cual hace referencia a los temas del ahorro de agua, energía y uso racional del papel, charla Cuida el medio ambiente desde el trabajo o la casa, ahorro de agua y energía, residuos, beneficios del uso de la bicicleta y  Ahorro de papel, sensibilización por correo electrónico de la Circular DESAJCLC1-21 de diciembre 10 de 2021. Prevención de accidentes por riesgo eléctrico, por lo cual se cumple el indicador en un 100%, para el año 2021.</t>
  </si>
  <si>
    <t xml:space="preserve">El plan de capacitación se elabora a través de una encuesta (formato forms) que se envía a los jefes de área para que diligencien las necesidades y temas  de capacitación que requiere cada uno de sus colaboradores. </t>
  </si>
  <si>
    <t>En el cuarto trimestre se superó la meta de dos capacitaciones que se tenian programadas logrando realizar siete capacitaciones, donde se incluyeron temas de gran interes como excel avanzado el cual era un requerimiento de todo el personal, de igual manera se realizaron las capacitaciones que habian quedado pendientes del trimestre anterior.</t>
  </si>
  <si>
    <t xml:space="preserve">Durante el año se logró el 100 % de las capacitaciones , se realizón un cambio de tema, inteligencia financiera por excel avanzado debido a la necesidad manifestada por los jefes de area frente a las necesidades de su equipo de trabajo. </t>
  </si>
  <si>
    <t>Se logro una cobertura del 68% en la asistencia de los servidores judiciales convocados, lo que se evidencia una mayor participación de los servidores judiciale, esto teniendo en cuenta la facilidad que dio la virtualidad.</t>
  </si>
  <si>
    <t xml:space="preserve">Teniendo en cuenta la fecha establecida en la circular de presentacion de novedades para el 4 trimestre de 2021, fueron allegadas 629 novedades, no obstante se registraron 1178 novedades a la fecha de acumulacion de nomina con el fin de evitar nominas adicionales, esto teniendo en cuenta las jornadas extralaborales del equipo de nomina, la virtualidad ha contribuido a un mayor esfuerzo de los servidores judiciales sacrificando su descanso y vida familiar, el apoyo de la descongestion,  lo que permite registrar movimientos que han sido radicados por los servidores judiciales posterior a la fecha establecida,  conllevando  a un cumplimiento de 187%. </t>
  </si>
  <si>
    <t xml:space="preserve">Se cumplió con el 129% de ingreso de novedades en el año 2021, gracias al gran esfuerzo y compromiso de los servidores judiciales liquidadores que tienen la responsabilidad de inclusion, liquidacion, revision, de las diferentes nominas  generadas para la atencion de las novedades radicadas en el mes,  no obstante de todos los problemas presentados por el cambio de sistema de liquidacion de nomina (Kactus a Efinomina), los problemas de conectividad y soporte del sistema, el NO cumplimiento por parte de los nominadores a la circular que se emite anualmente informando las fechas limite de presentacion de novedades. </t>
  </si>
  <si>
    <t>Para el 4 trimestre fueron radicadas 240 solicitudes de certificaciones, siendo atendidas de manera oportuna 147, logrando el 62% de la meta , debido a que estas  solicitudes son atendidas por una sola persona.</t>
  </si>
  <si>
    <t>De las 177 solicitudes de certificados cetil requeridos en el 4 trimestre, se atendieron de manera oportuna 99 debido a que en la mayoria de los casos se debe hacer una reconstrucción del expediente porque  es poca la informacion que reposa en las hojas de vida de los empleados lo que hace mas complejo el proceso de certificacion de la informacion.</t>
  </si>
  <si>
    <t>Para el año 2021, se cumplio con el 55% esto debido a que en la mayoria de los casos se debe hacer una reconstrucción del expediente porque  es poca la informacion que reposa en las hojas de vida de los empleados lo que hace mas complejo el proceso de certificacion de la informacion.</t>
  </si>
  <si>
    <t>Para el año 2021 se terminaron de atender todos lo recursos en el mes de octubre,  gracias al empleado de descongestión y al compromiso de las personas responsables de la revision, proyeccion y notificacion de los actos administrativos.</t>
  </si>
  <si>
    <t>Para el 4 Trimestre del 2021, el indicador se encuentra en el 99%, un 1% por debajo del porcentaje proyectado, lo anterior se generó a la renuncia del profesional encargado del Higiene y Seguridad Industrial, el cual tardaron en reemplazarlo, generando que el indicador de actitud-atención-acción ¡El Brigadista soy yo¡, no se cumplió con el número de actividades programadas y el indicador de Brigadas de Emergencia puesto que los miembros no asistieron a 2 capacitaciones (Brigadistas en acción y Comités de Seguridad Víal.</t>
  </si>
  <si>
    <t>Para el año 2021 se  logró un cumplimiento del 99% en el desarrollo de las actividades de SGSST, lo anterior se generó debido a la renuncia del profesional encargado de Higiene y Seguridad Industrial en el mes de septiembre, el cual fue reemplazado dos meses despues  razon por lo cual no se logró  desarrollar las actividades de actitud-atención-acción - ¡El Brigadista soy yo¡, y las capacitaciones de:  Brigadistas en acción y Comités de Seguridad Vial.</t>
  </si>
  <si>
    <t>En el 4 trimestre del año 2021 se presentaron 11 accidentes de trabajo, de los cuales 4 casos fueron por caidas a mismo nivel, 3 de pisadas- golpes o choques, 2 de caida de objetos y otros 2, los cuales fueron reportados asi: en octubre 3 casos, noviembre 5 casos y diciembre 3 casos, los mismos  fueron investigados en su totalidad cumpliendo con el indicador al 100%.</t>
  </si>
  <si>
    <t>Para el 4 trimestre se tenía proyectado realizar tres actividades las cuales se desarrollaron asi:  1-  Jornada de vacunación  2-  Jornada para la prevención del riesgo cardiovascular (duración una semana)  3-  Se realizarón los examenes medicos ocupacionales en la sede judicial de Cali, dando cumplimiento de este indicador al 100%.</t>
  </si>
  <si>
    <t>El plan de bienestar social tenía para el 2021 programadas  10 actividades,  las cuales fueron desarrolladas en su totalidad de acuerdo a lo planeado en cada trimestre, logrando asi el cumplimiento del 100% en el resultado del indicador.</t>
  </si>
  <si>
    <t>Al cuarto trimestre se ejecutó en adqusición de bienes y servicios el 14,34%  en adquisición de bienes y servicios , lo que equivale a $4,304,333,137,25 de la apropiación  definitiva al final del ejercicio  en adquisición de bienes y servicios de $30,019,507,708, lo que se explica, que en el primer trimestre, se dá una mayor  dinámica de la ejecución del presupuesto en 59,67%,  como consecuencia de los compromisos de vigencia futura en los contratos de arrendamiento y servicio de soporte, que dentro del presupuesto asignado son los que representan mayor valor, reflejando en los trimestres siguientes una menor ejecución del presupusto inicialmente asignado, así como de las adiciones, por lo que se detalla al final del ejercicio la ejecución  definitiva por trimestre: primer trimestre 59,67%, segundo trimestre 5,18%, tercer trimestre 20,80%, cuarto trimestre  14,34%.</t>
  </si>
  <si>
    <t>El saldo de gastos de personal planta permanente y temporal del 0,80%, se justifica teniendo en cuenta que la  liquidación del incremento de la bonificación por compensación de los Magistrados y Directora Seccional no se realizó para el cierre de la nómina del mes de diciembre de 2021, toda vez que el decreto que indica el incremento no se expidió en la respectiva vigencia. Igualmente se debe tener en cuenta que con la apropiación inicialmente asignada se ejecuta los gastos de planta permanente, cuando se crean medidas de descongestión se generan a través de acuerdos y la asignación  del presupuesto es por la planta temporal, por lo que al final de la vigencia todos los cargos de planta temporal que fueron creados para descongestión no fueron prorrogados en su totalidad, lo que generó igualmente sobrantes de apropiación.</t>
  </si>
  <si>
    <t xml:space="preserve">La óptima ejecución de la apropiación asignada en adquisición de bienes y servicios corresponde a la adecuada gestión en la planeación y al  seguimiento continuo de parte de la Directora Seccional  y  de los lideres del proceso, logrando que los procesos de  contratación se  llevaran  a cabo satisfactoriamente, lo que se refleja en una ejecución del 100%. </t>
  </si>
  <si>
    <t>Los pagos por  concepto de retenciones en la fuente y estampillas se  se efectuaron en su totalidad oportunamente. Con respecto al impuesto predial de los inmuebles , se canceló en la vigencia 2021 un valor neto de $416,891,663, optimizando los recursos al máximo, logrando un ahorro de $78,282,316, por el pago  realizado durante el primer cuatrimestre del año.</t>
  </si>
  <si>
    <t>Soportes</t>
  </si>
  <si>
    <t xml:space="preserve">De las 560 solicitudes realizadas por los despachos fueron atendidas 497, debido a que muchos elementos ya no son necesarios por la implementación de la virtualidad. </t>
  </si>
  <si>
    <t>Debido a la implementacion de la virtualidad y la alternacioa no se tiene ocupacion del 100% de los servidores judiciale por tal razón no hay requerimientos de todos los despachos judiciales y solo el 83% hicieron requerimientos que fueron atendidos.</t>
  </si>
  <si>
    <t xml:space="preserve">En el 4 trimestre se digitalizaron un total aprox. de 50'960,333 folios, lo que corresponde a  237.787 procesos,  logrando un avance superior del 80%. 
Para la Fase de Protocolo 2, se ha indexado una cantidad de:  21'047.185 folios. lo cual equivale a 130.861 procesos. 
Así mismo, se consolidó la utilización de la plataforma Mercurio la cual permite la  visualización de los procesos a los funcionarios, la alimentación de estos y descargarlos en formato PDF cuando esto sea requerido.
</t>
  </si>
  <si>
    <t xml:space="preserve">En lo corrido del año 2021, se logró un avance significativo en el proceso de Digitalización, logrando superar las dificultades presentadas durante el primer semestre del año.  Con la colaboración y acompañamiento de personal de apoyo (contratistas), se logró la socialización e implementación del aplicativo Mercurio (el cual funciona como un visor, a través del cual los funcionarios pueden revisar, alimentar y descargar los procesos digitalizados).
Así mismo, se realizó la revisión y validación de los procesos organizados y almacenados por los funcionarios en el One Drive del Despacho, de acuerdo a las características especificadas en el Protocolo 1, para su posterior migración a Mercurio.
Para el año 2022, se tiene proyectada la ejecución de la Fase 2 del proceso digitalización que incluye lo referente a la finalización de la indexación, de acuerdo a las características técnicas del Protocolo 2.
De igual manera, se proyecta la subsanación del porcentaje acumulado pendiente del 20% de 2021.  </t>
  </si>
  <si>
    <t xml:space="preserve"> Para 2021 se asignaron 1529 millones, cuya compra se verá reflejada durante el año 2022, esto debido a las demoras en la entrega por problemas de importación. 
Está compra corresponde al 57% de los equipos de computo proyectados para cambio por obsolescencia.
</t>
  </si>
  <si>
    <t>Durante el segundo y tercer trimestres se cumplió con la renovación del 100%  los equipos adquiridos en 2020.  Mismos que se tardó en su recepción e instalación debido a los inconvenientes generados para su importación por cuenta de los rezagos de la pandemia aunado a la crisis social presentada en el país entre el primer y segundo trimestre de 2021.
Se logró un cambio en el 43% de los 1229 equipos proyectados para renovación.
El 57%  restante se tiene proyectado para su adquisición, entrega e instalación en el transcurso del 2022.</t>
  </si>
  <si>
    <t xml:space="preserve">A diciembre de 2021, se actualizarón y reinstalaron un total de 32 salas de audiencia correspondiente a los Despachos Penales, ubicados en el Palacio de Justicia, se proyecta para el año 2022,  el 100% de la renovacion tecnológica de las salas de audiencia programadas en el Valle del Cauca. </t>
  </si>
  <si>
    <t xml:space="preserve">Durante el año 2021, se recibieron 102 equipos para realizar la renovación de 151 salas de audiencia. Las cuales se encuentran en proceso de instalación.
Durante el segundo y tercer trimestre se renovó los equipos de cómputo (Workstation) en las Salas de Audiencia, de Palacio de Justicia de Cali.  
A partir del cuarto trimestre, se inició la instalación de los equipos complementarios, de audio  video,  de las cuales se encuentran instaladas y funcionales 32 salas de audiencia. Estas instalaciones requieren adecuaciones para mejorar la vida util y proteger los periféricos. </t>
  </si>
  <si>
    <t>Para el cuarto trimestre se efectuó la solicitud de 14 repuestos para equipos de cómputo, los cuales se atendieron en su totalidad logrando la funcionalidad de los equipos reportados.</t>
  </si>
  <si>
    <t>En el transcurso del año 2021, se atendió un 97% de los requerimientos por partes y componentes, el 3% restante corresponde a componentes que ya se encuentran obsoletos, o que ya no hay disposición de ellos en el mercado.</t>
  </si>
  <si>
    <t>En este  trimestre se recibió un total de 1696 requerimientos a través de los medios establecidos, correo electrónico, mesa de servicios, teléfono y otros, los cuales fueron tramitados en su totalidad por los cuatro integrantes del Grupo de Soporte Tecnológico.</t>
  </si>
  <si>
    <t xml:space="preserve">Durante el año 2021, se atendió un total aproximado de 6684 requerimientos, a través de los diferentes medios establecidos para este fin (correo-e, escritos, llamadas telefónicas, presenciales),  a los cuales se les dio respuesta y solución en un 100 %,  por  parte de los miembros del Grupo de Soporte Tecnológico.  Durante el primer semestre se mantuvo estable la solicitud de VPN´s, debido a la incertidumbre causada en parte por la pandemía, y, por el estallido de la crisis social.  Así mismo, ha tenido una leve disminución de solicitudes durante el segundo semestre del año. </t>
  </si>
  <si>
    <t>A través del aplicativo SIRIS, se recepcionó, gestionó y tramitó una totalidad de 24051 de solicitudes de enlace para la realización de audiencias, en el Valle del Cauca. Se recibe la solicitud de agendamiento de audiencía y se  hace el agendamiento permitiendo un mayor control y atencion inmediata a las solicitudes de los despachos judiciales.</t>
  </si>
  <si>
    <t>En el transcurso del año 2021, se recibió, atendió y se dió respuesta a un total de 95033 solicitudes de Audiencias Virtuales, las cuales se gestionaron a través del aplicativo SIRIS, lo cual permitió agilizar dichos trámites, generando un mayor control y mejorando el apoyo a los Despachos.  Es importante mencionar que, como se puede evidenciar,  las Audiencias Virtuales han tenido un crecimiento importante no solo en lo correspondiente a la Especialidad Penal, sino también a las demás especialidades, las cuales  a partir del 2 trimestre, migraron la realización de las audiencias de Teams a Lifesize. Lo que, incremento las solicitudes de ID, para la realización de audiencias.</t>
  </si>
  <si>
    <t xml:space="preserve">Durante este último trimestre, Se brindó un total de 24 soportes referente a la funcionalidad de Justicia XXI WEB, esto corresponde principalmente a resolución de dudas, creación ó actualización de usuarios y gestión de corrección de errores. </t>
  </si>
  <si>
    <t xml:space="preserve">Es importante mencionar que, si bien, durante el transcurso de 2021 disminuyó el número de capacitaciones en las  aplicaciones como Justicia XXI Web TYBA, debido al incremento en la curva de aprendizaje que se ha obtenido, se atendió un total de 256 solicitudes.  Debido a la aplicación de listas y los movimientos de personal en los despachos, se prestó colaboración en: aclaración de dudas (procesos y emplazamientos), gestión para corrección de información en los procesos, actualización y creación de usuarios, instrucción en desbloqueo y cambio de contraseña. 
Así mismo se brindó soporte en el manejo del micrositio web. Durante inicios del primer trimestre se incrementó debido al retorno de vacancia judicial, algunos despachos presentaron inconvenientes al momento de publicar sus estados. </t>
  </si>
  <si>
    <t xml:space="preserve">Se realizó un total de 13 capacitaciones, principalmente en el manejo de aplicaciones utilizadas por los despachos judiciales, (Correo electronico, Onedrive, Mercurio, Publicación en el Micrositio, entre otros, es importante resaltar que en este trimestre disminuyó el número de capacitaciones,en parte debido al incremento en la curva de aprendizaje adquirido por los despachos y el inicio de la Vacancia Judicial.  </t>
  </si>
  <si>
    <t xml:space="preserve">Durante el año 2021, se realizó un total de 385 capacitaciones sobre el manejo de las aplicaciones que utilizan los Despachos Judiciales, actividades como: Uso de las herramientas de Office 365 (Correo electrónico, Onedrive, Calendario, Teams-Atención Virtual), Mercurio, Publicación en el Micrositio, entre otros.  Si bien dichas capacitaciones han mermado sustancialmente, lo referente a Mercurio en cuanto a su implementación y manejo incrementó los indicadores en este ítem. A inicios del 3 trimestre, se dio capacitación en cuanto al sistema de  Atención Virtual, a ltodas las especialidades. </t>
  </si>
  <si>
    <t>Mediante la resolución 0847 del 12 de marzo de 2021, se asignaron  $1,948,991,677 por inversión para adelantar la contratación de los cinco (5) inmuebles diagnosticados por la seccional y  aprobados por el nivel central, se recibió una adicion de 295,376,553 para un total de 2,244,368,230 millones.</t>
  </si>
  <si>
    <t xml:space="preserve">Se ejecutò la totalidad de los contratos aprobados 100%.  La adiciòn en valor y pròrroga en tiempo de obras del Palacio Nacional, seràn entregados en febrero 28 2022, debido a retrasos por parte del Contratista. </t>
  </si>
  <si>
    <t>Del valor de los contratos planeados se ejecutó el 100% de lo  asignado y  la adicion de $295.376.553 para la obra  de Red Eléctrica y cableado estructurado del Palacio Nacional.</t>
  </si>
  <si>
    <t>Para el 2021 se solicitaron recursos para el  mejoramiento y mantenimiento de la infraestructura propia del sector para 5 inmuebles que fueron diagnosticados por un total de 1.867.211.662 , se asignaron 1.948.991.677 millones pero se pidió un adicion con la cual el total del presupuesto fue 2,244,368,230 del cual se ejecutó 2,225,758,065 para un total de ejecución del 99,2%</t>
  </si>
  <si>
    <t>Debido al ahorro generado en los rubros de compra de papeleria elementos de oficina y otros por la implementación de la virtualidad se logró generar traslados prespuestales que permitieron la compra la compra de elementos adicionales para atender los requerimiento sde los servidores judiciales de esta manera se logró la ejecución de un mayor numero de contratos actualizados en el plan anual de adquisiciones</t>
  </si>
  <si>
    <t>Durante el tercer trimestre el 45% de solicitudes fueron atendidas por parte del Almacén,  la virtualidad ha incidido en menores cantidades de solicitudes para trabajo en casa,  Aún así sólo se logró atender el 45% de las solicitudes. en su mayoria corresponde a computadores que no se han podido entregar porque para el 2021 solo se logró un cambio del 43% de los 1229 equipos proyectados para renovación</t>
  </si>
  <si>
    <t>Este indicador continùa siendo bajo, teniendo en cuenta que en su mayoria los elementos requeridos son equipos de computo y en este año  solo se logró un cambio del 43% de los 1229 equipos proyectados para renovación</t>
  </si>
  <si>
    <t>Durante el año 2021 se realizaron 2 bajas como estaban proyectadas la cuales fueron documentadas a traves de la resolucion DESAJCLO21-2840 del 27 de diciembre de 2021 correspondiente a tulua y resolucion DESAJCLO21-1668 de 28 de junio de 2021 correspondiente a impresoras.</t>
  </si>
  <si>
    <t>Para el cuarto trimestre de 2021, el Consejo Seccional de la Judicatura ha realizado diariamente el seguimiento y control automatico del sistema SIERJU, logrando cumplir la meta en un 93,56% , adicionalmente se realizo una campaña de acompañamiento previa, durante y posterior al período de reporte.</t>
  </si>
  <si>
    <t xml:space="preserve"> Para el año 2021, el Consejo Seccional de la Judicatura del Valle del Cauca superó la meta trimestral propuesta y recolectó la totalidad de formularios sierju esperado para dicho año, cumplimiento logrado con el apoyo de la impletación propietaria desarrollada en nuestra Seccional, que ha permitido realizar diariamente el seguimiento y control automatico de los reportes que realizan los funcionarios al sistema SIERJU, generando indíces de recolección trimestral del 89,13%, 93,15, 92,52% y 93,56% respectivamente, resultados positivos durante la recolección y tambien posterior debido la disminución en tiempo en que los despachos extemporaneos realizan el reporte en el sistema, producto de unas campañas de acompañamiento previa, durante y posterior al período de reporte asignado en el Acuerdo PCSJA16-10476 de 2016.</t>
  </si>
  <si>
    <t>En el período enero a diciembre de 2021, no se programaron capacitaciones sobre el Acuerdo 10618 de 2016.</t>
  </si>
  <si>
    <t>Total 117 - Archivo Consejo Seccional de la Judicatura</t>
  </si>
  <si>
    <t>En el período enero a diciembre de 2021, se han realizado las respectivas calificaciones a los funcionarios de conformidad con el Acuerdo 10618 de 2016 en total 117 Calificaciones.</t>
  </si>
  <si>
    <t>Total 150 - Archivo Consejo Seccional de la Judicatura</t>
  </si>
  <si>
    <t>En el período enero a diciembre de 2021, se dio atención a la totalidad de solicitudes respecto al Escalafón Seccional, logrando un avance en el cumplimiento de 100%</t>
  </si>
  <si>
    <t>En el período enero a diciembre de 2021, se dio atención a la totalidad de solicitudes respecto al Escalafón Seccional correspondiente a 150 asuntos, logrando un avance en el cumplimiento de 100%</t>
  </si>
  <si>
    <t>En el período enero a diciembre de 2021, se dio atención se realizó la remision de listas a las vacantes informadas por los nominadores dando cumplimiento del 100%</t>
  </si>
  <si>
    <t>Para el año 2021, el Consejo Seccional de la Judicatura del Valle del Cauca determinó la no realizacion del evento de condecoración por la situación de pandemia covid-19</t>
  </si>
  <si>
    <t>Para el año 2021, las convocatorias 4, se encuentra en la etapa de aplicación de listas de elegibles</t>
  </si>
  <si>
    <t>Para el año 2021, las convocatorias 2 y 3, se encuentra con las etapas superadas y con registros de elegibles vencidos, cuyos cargos vacantes se encuentras disponibles para traslado de cargos de propiedad</t>
  </si>
  <si>
    <t>Total 35 - Archivo Consejo Seccional de la Judicatura</t>
  </si>
  <si>
    <t>En el período enero a diciembre de 2021, se han realizado visitas de manera virtual con el fin de realizar la consolidación del factor organización del trabajo.</t>
  </si>
  <si>
    <t>En el período enero a diciembre de 2021, se dio atención a la totalidad de solicitudes respecto al Escalafón Seccional, logrando un avance en el cumplimiento de 100% correnpondiente a 241 resoluciones</t>
  </si>
  <si>
    <t>En el período enero a diciembre de 2021, no se proyectaron visitas a los despachos judiciales por las restricciones del covid-19, sin embargo, se ha realizado las verificaciones estadisticas requiriendo a los despachos que presentan posibles inconsistencias en el reporte de la información.</t>
  </si>
  <si>
    <t>Las circulares por medio del cual se hacen las convocatorias de los cursos de la escuela judicial, se han difundido satisfactoriamente entre los diferentes despachos judiciales del Valle del Cauca, para el segundo trimestre no se efectuaron convocatorias para esta Seccional por parte de EJRLB, en total se recibieron 7 convocatorias en el año 2021.</t>
  </si>
  <si>
    <t>Se realiza el informe de seguimiento mensual a los Acuerdos 11764 de 2021, 11766, 11846 y 11880 de 2021, los cuales crearon cargos de descongestión en el Valle del Cauca</t>
  </si>
  <si>
    <t>En el año 2021, Se realiza el informe de seguimiento mensual a los Acuerdos 11764 de 2021, 11766, 11846 y 11880 de 2021, los cuales crearon cargos de descongestión en el Valle del Cauca en total se realizaron 11 informes de gestión</t>
  </si>
  <si>
    <t>Total 9 - Archivo Consejo Seccional de la Judicatura</t>
  </si>
  <si>
    <t>En el cuarto trimestre del 2021, se cumple el 100% de la meta establecida, debido a las propuestas de mapa judicial para fortalecimiento de los Juzgados Penal de Circuito Roldanillo, penal municipales de Cali,  Area Laboral de Cali , formtalecimiento del Tribunal Superior de Cali y Buga, Juzgados de pequeñas causas y competencia multiple y el analisis de las necesidades de formtalecimiento del Valle del Cauca</t>
  </si>
  <si>
    <t>En el 2021, El consejo seccional de la judicatura cumple el 100% de la meta trimestral establecida, debido a la atención de la totalidad de propuestas de mapa judicial para los despachos judiciales y el analisis de las necesidades de fortalecimiento del Valle del Cauca, en total se remitieron un total de 17 propuestas al nivel superior.</t>
  </si>
  <si>
    <t>Total 453 - Archivo Consejo Seccional de la Judicatura</t>
  </si>
  <si>
    <t>En el año 2021, se dio atención a la totalidad de vigilancia judiciales solicitadas por los usuarios correpondiente a 2184, logrando un avance en el cumplimiento de 100%</t>
  </si>
  <si>
    <t xml:space="preserve">En el año 2021, el Consejo Seccional de la Judicatura del Valle del Cauca dio cumplimiento con la remisión de asuntos sobre carnet de juez de paz, en total 3. </t>
  </si>
  <si>
    <t xml:space="preserve">En el año 2021, el Consejo Seccional de la Judicatura del Valle del Cauca dio cumplimiento con la remisión de asuntos sobre Judicaturas, en total 60. </t>
  </si>
  <si>
    <t xml:space="preserve">En el año 2021, el Consejo Seccional de la Judicatura del Valle del Cauca dio cumplimiento con la remisión de asuntos sobre licencia temporal de abogado, en total 32. </t>
  </si>
  <si>
    <t>Total 21 - Archivo Consejo Seccional de la Judicatura</t>
  </si>
  <si>
    <t xml:space="preserve">En el año 2021, el Consejo Seccional de la Judicatura del Valle del Cauca dio cumplimiento con la remisión de asuntos sobre tarjeta profesional de abogado, en total 116.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</si>
</sst>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XDR&quot;* #,##0.00_-;\-&quot;XDR&quot;* #,##0.00_-;_-&quot;XDR&quot;* &quot;-&quot;??_-;_-@_-"/>
    <numFmt numFmtId="165" formatCode="0.000"/>
    <numFmt numFmtId="166" formatCode="dd/mm/yyyy;@"/>
    <numFmt numFmtId="167" formatCode="_-* #,##0_-;\-* #,##0_-;_-* &quot;-&quot;??_-;_-@_-"/>
    <numFmt numFmtId="168" formatCode="0.0%"/>
  </numFmts>
  <fonts count="38"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color rgb="FFFF000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rgb="FF002060"/>
      <name val="Arial"/>
      <family val="2"/>
    </font>
    <font>
      <b/>
      <sz val="10"/>
      <color rgb="FFFF0000"/>
      <name val="Arial"/>
      <family val="2"/>
    </font>
    <font>
      <sz val="9"/>
      <color theme="1" tint="4.9989318521683403E-2"/>
      <name val="Arial"/>
      <family val="2"/>
    </font>
    <font>
      <sz val="11"/>
      <color theme="1"/>
      <name val="Calibri"/>
      <family val="2"/>
      <scheme val="minor"/>
    </font>
    <font>
      <b/>
      <i/>
      <sz val="9"/>
      <name val="Arial"/>
      <family val="2"/>
    </font>
    <font>
      <b/>
      <i/>
      <sz val="9"/>
      <color theme="1"/>
      <name val="Calibri"/>
      <family val="2"/>
      <scheme val="minor"/>
    </font>
    <font>
      <sz val="8"/>
      <name val="Arial"/>
      <family val="2"/>
    </font>
    <font>
      <sz val="9"/>
      <color theme="1" tint="0.14999847407452621"/>
      <name val="Arial"/>
      <family val="2"/>
    </font>
    <font>
      <sz val="9"/>
      <color rgb="FF000000"/>
      <name val="Arial"/>
      <family val="2"/>
    </font>
    <font>
      <sz val="9"/>
      <color rgb="FFFF0000"/>
      <name val="Arial"/>
      <family val="2"/>
    </font>
    <font>
      <b/>
      <sz val="9"/>
      <color rgb="FFFF000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theme="0"/>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s>
  <cellStyleXfs count="6">
    <xf numFmtId="0" fontId="0" fillId="0" borderId="0"/>
    <xf numFmtId="0" fontId="18" fillId="0" borderId="0"/>
    <xf numFmtId="0" fontId="30" fillId="0" borderId="0"/>
    <xf numFmtId="9" fontId="30" fillId="0" borderId="0" applyFont="0" applyFill="0" applyBorder="0" applyAlignment="0" applyProtection="0"/>
    <xf numFmtId="43" fontId="30" fillId="0" borderId="0" applyFont="0" applyFill="0" applyBorder="0" applyAlignment="0" applyProtection="0"/>
    <xf numFmtId="164" fontId="30" fillId="0" borderId="0" applyFont="0" applyFill="0" applyBorder="0" applyAlignment="0" applyProtection="0"/>
  </cellStyleXfs>
  <cellXfs count="642">
    <xf numFmtId="0" fontId="0" fillId="0" borderId="0" xfId="0"/>
    <xf numFmtId="0" fontId="1" fillId="0" borderId="0" xfId="0" applyFont="1" applyBorder="1"/>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0" fillId="0" borderId="1" xfId="0" applyFont="1" applyBorder="1" applyAlignment="1">
      <alignment horizontal="center" wrapText="1"/>
    </xf>
    <xf numFmtId="0" fontId="9" fillId="0" borderId="1" xfId="0" applyFont="1" applyBorder="1" applyAlignment="1">
      <alignment horizontal="center" wrapText="1"/>
    </xf>
    <xf numFmtId="0" fontId="7" fillId="0" borderId="1" xfId="0" applyFont="1" applyBorder="1" applyAlignment="1">
      <alignment horizontal="center" wrapText="1"/>
    </xf>
    <xf numFmtId="0" fontId="6" fillId="0" borderId="0" xfId="0" applyFont="1" applyAlignment="1">
      <alignment horizontal="left"/>
    </xf>
    <xf numFmtId="0" fontId="10" fillId="0" borderId="0" xfId="0" applyFont="1" applyAlignment="1">
      <alignment horizontal="center"/>
    </xf>
    <xf numFmtId="0" fontId="6" fillId="0" borderId="0" xfId="0" applyFont="1" applyAlignment="1">
      <alignment horizontal="center"/>
    </xf>
    <xf numFmtId="0" fontId="3" fillId="0" borderId="1" xfId="0" applyFont="1" applyBorder="1" applyAlignment="1">
      <alignment horizontal="left" vertical="center"/>
    </xf>
    <xf numFmtId="0" fontId="1" fillId="3" borderId="0" xfId="0" applyFont="1" applyFill="1" applyBorder="1" applyAlignment="1">
      <alignment horizontal="left" vertical="center" wrapText="1"/>
    </xf>
    <xf numFmtId="0" fontId="1" fillId="3" borderId="0" xfId="0" applyFont="1" applyFill="1" applyBorder="1"/>
    <xf numFmtId="0" fontId="1" fillId="0" borderId="0" xfId="0" applyFont="1" applyBorder="1" applyAlignment="1">
      <alignment horizontal="left" vertical="center"/>
    </xf>
    <xf numFmtId="0" fontId="1" fillId="0" borderId="0" xfId="0" applyFont="1" applyBorder="1" applyAlignment="1">
      <alignment horizontal="left"/>
    </xf>
    <xf numFmtId="0" fontId="13" fillId="0" borderId="0" xfId="0" applyFont="1"/>
    <xf numFmtId="0" fontId="13" fillId="0" borderId="0" xfId="0" applyFont="1" applyAlignment="1" applyProtection="1">
      <alignment horizontal="center" vertical="center"/>
      <protection locked="0"/>
    </xf>
    <xf numFmtId="0" fontId="13" fillId="0" borderId="0" xfId="0" applyFont="1" applyAlignment="1">
      <alignment horizontal="left"/>
    </xf>
    <xf numFmtId="0" fontId="13" fillId="0" borderId="0" xfId="0" applyFont="1" applyAlignment="1">
      <alignment horizontal="center"/>
    </xf>
    <xf numFmtId="0" fontId="7" fillId="7" borderId="1" xfId="0" applyFont="1" applyFill="1" applyBorder="1" applyAlignment="1">
      <alignment horizontal="center" vertical="center"/>
    </xf>
    <xf numFmtId="0" fontId="15" fillId="0" borderId="0" xfId="0" applyFont="1"/>
    <xf numFmtId="0" fontId="19" fillId="6" borderId="1" xfId="0" applyFont="1" applyFill="1" applyBorder="1" applyAlignment="1">
      <alignment horizontal="center" vertical="top" wrapText="1" readingOrder="1"/>
    </xf>
    <xf numFmtId="0" fontId="17" fillId="5" borderId="4" xfId="0" applyFont="1" applyFill="1" applyBorder="1" applyAlignment="1">
      <alignment horizontal="center" vertical="top" wrapText="1" readingOrder="1"/>
    </xf>
    <xf numFmtId="0" fontId="19" fillId="5" borderId="1" xfId="0" applyFont="1" applyFill="1" applyBorder="1" applyAlignment="1">
      <alignment horizontal="center" vertical="top" wrapText="1" readingOrder="1"/>
    </xf>
    <xf numFmtId="0" fontId="22" fillId="0" borderId="0" xfId="0" applyFont="1"/>
    <xf numFmtId="0" fontId="13" fillId="0" borderId="0" xfId="0" applyFont="1" applyBorder="1" applyAlignment="1" applyProtection="1">
      <protection locked="0"/>
    </xf>
    <xf numFmtId="0" fontId="14" fillId="0" borderId="0" xfId="0" applyFont="1" applyBorder="1" applyAlignment="1" applyProtection="1">
      <alignment vertical="center"/>
      <protection locked="0"/>
    </xf>
    <xf numFmtId="0" fontId="20" fillId="0" borderId="1" xfId="0" applyFont="1" applyBorder="1" applyAlignment="1">
      <alignment vertical="center" wrapText="1" readingOrder="1"/>
    </xf>
    <xf numFmtId="0" fontId="17" fillId="5" borderId="5" xfId="0" applyFont="1" applyFill="1" applyBorder="1" applyAlignment="1">
      <alignment horizontal="center" vertical="top" wrapText="1" readingOrder="1"/>
    </xf>
    <xf numFmtId="0" fontId="20" fillId="0" borderId="1" xfId="0" applyFont="1" applyBorder="1" applyAlignment="1">
      <alignment horizontal="left" vertical="center" wrapText="1" readingOrder="1"/>
    </xf>
    <xf numFmtId="0" fontId="19" fillId="6" borderId="1" xfId="0" applyFont="1" applyFill="1" applyBorder="1" applyAlignment="1">
      <alignment horizontal="center" vertical="center" wrapText="1" readingOrder="1"/>
    </xf>
    <xf numFmtId="0" fontId="20" fillId="0" borderId="1" xfId="0" applyFont="1" applyBorder="1" applyAlignment="1">
      <alignment horizontal="center" vertical="center" wrapText="1" readingOrder="1"/>
    </xf>
    <xf numFmtId="0" fontId="15" fillId="0" borderId="1" xfId="0" applyFont="1" applyBorder="1" applyAlignment="1">
      <alignment vertical="center" wrapText="1"/>
    </xf>
    <xf numFmtId="0" fontId="20" fillId="0" borderId="1" xfId="0" applyFont="1" applyBorder="1" applyAlignment="1">
      <alignment vertical="top" wrapText="1"/>
    </xf>
    <xf numFmtId="0" fontId="20" fillId="0" borderId="1" xfId="0" applyFont="1" applyBorder="1" applyAlignment="1">
      <alignment vertical="center" wrapText="1"/>
    </xf>
    <xf numFmtId="0" fontId="18" fillId="0" borderId="1" xfId="0" applyFont="1" applyBorder="1" applyAlignment="1">
      <alignment horizontal="left" vertical="top" wrapText="1" readingOrder="1"/>
    </xf>
    <xf numFmtId="0" fontId="20" fillId="0" borderId="1" xfId="0" applyFont="1" applyBorder="1" applyAlignment="1">
      <alignment horizontal="center" vertical="center" wrapText="1"/>
    </xf>
    <xf numFmtId="0" fontId="15" fillId="0" borderId="1" xfId="0" applyFont="1" applyBorder="1" applyAlignment="1">
      <alignment horizontal="left" vertical="center" wrapText="1"/>
    </xf>
    <xf numFmtId="0" fontId="19"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9" fillId="0" borderId="0" xfId="0" applyFont="1" applyFill="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13" fillId="0" borderId="0" xfId="0" applyFont="1" applyFill="1"/>
    <xf numFmtId="0" fontId="19" fillId="6" borderId="0" xfId="0" applyFont="1" applyFill="1" applyAlignment="1" applyProtection="1">
      <alignment horizontal="left" vertical="center"/>
      <protection locked="0"/>
    </xf>
    <xf numFmtId="0" fontId="19" fillId="6" borderId="0" xfId="0" applyFont="1" applyFill="1" applyAlignment="1" applyProtection="1">
      <alignment horizontal="left" vertical="center" wrapText="1"/>
      <protection locked="0"/>
    </xf>
    <xf numFmtId="0" fontId="21" fillId="10" borderId="0" xfId="0" applyFont="1" applyFill="1" applyBorder="1" applyAlignment="1" applyProtection="1">
      <alignment horizontal="left"/>
      <protection locked="0"/>
    </xf>
    <xf numFmtId="0" fontId="25" fillId="10" borderId="0" xfId="0" applyFont="1" applyFill="1"/>
    <xf numFmtId="0" fontId="25" fillId="10" borderId="0" xfId="0" applyFont="1" applyFill="1" applyAlignment="1" applyProtection="1">
      <alignment horizontal="center" vertical="center"/>
      <protection locked="0"/>
    </xf>
    <xf numFmtId="0" fontId="26"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2" fillId="4" borderId="11" xfId="0" applyFont="1" applyFill="1" applyBorder="1" applyAlignment="1">
      <alignment vertical="center" wrapText="1"/>
    </xf>
    <xf numFmtId="0" fontId="27"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wrapText="1"/>
    </xf>
    <xf numFmtId="0" fontId="10" fillId="0" borderId="1" xfId="0" applyFont="1" applyBorder="1" applyAlignment="1">
      <alignment horizontal="center"/>
    </xf>
    <xf numFmtId="0" fontId="6" fillId="0" borderId="1" xfId="0" applyFont="1" applyBorder="1" applyAlignment="1">
      <alignment horizontal="center"/>
    </xf>
    <xf numFmtId="16" fontId="6" fillId="0" borderId="1" xfId="0" applyNumberFormat="1" applyFont="1" applyBorder="1" applyAlignment="1">
      <alignment horizontal="center"/>
    </xf>
    <xf numFmtId="0" fontId="6" fillId="0" borderId="1" xfId="0" applyFont="1" applyBorder="1" applyAlignment="1">
      <alignment horizontal="left"/>
    </xf>
    <xf numFmtId="0" fontId="6" fillId="0" borderId="1" xfId="0" applyFont="1" applyFill="1" applyBorder="1" applyAlignment="1">
      <alignment vertical="center" wrapText="1"/>
    </xf>
    <xf numFmtId="0" fontId="28" fillId="0" borderId="1" xfId="0" applyFont="1" applyBorder="1" applyAlignment="1">
      <alignment vertical="center" wrapText="1"/>
    </xf>
    <xf numFmtId="0" fontId="15" fillId="0" borderId="1" xfId="0" applyFont="1" applyBorder="1" applyAlignment="1">
      <alignment horizontal="left" vertical="top"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6" xfId="0" applyFont="1" applyFill="1" applyBorder="1" applyAlignment="1">
      <alignment vertical="center" wrapText="1"/>
    </xf>
    <xf numFmtId="0" fontId="1" fillId="0" borderId="18" xfId="0" applyFont="1" applyBorder="1"/>
    <xf numFmtId="0" fontId="1" fillId="3" borderId="18" xfId="0" applyFont="1" applyFill="1" applyBorder="1" applyAlignment="1">
      <alignment horizontal="center" vertical="center" wrapText="1"/>
    </xf>
    <xf numFmtId="14" fontId="1" fillId="3" borderId="18" xfId="0" applyNumberFormat="1" applyFont="1" applyFill="1" applyBorder="1" applyAlignment="1">
      <alignment horizontal="center" vertical="center" wrapText="1"/>
    </xf>
    <xf numFmtId="0" fontId="1" fillId="0" borderId="16" xfId="0" applyFont="1" applyBorder="1"/>
    <xf numFmtId="0" fontId="1" fillId="0" borderId="16" xfId="0" applyFont="1" applyFill="1" applyBorder="1" applyAlignment="1">
      <alignment vertical="center" wrapText="1"/>
    </xf>
    <xf numFmtId="0" fontId="3"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6" xfId="0" applyFont="1" applyFill="1" applyBorder="1" applyAlignment="1">
      <alignment horizontal="left" vertical="center" wrapText="1"/>
    </xf>
    <xf numFmtId="0" fontId="1" fillId="0" borderId="3" xfId="0" applyFont="1" applyBorder="1"/>
    <xf numFmtId="0" fontId="1" fillId="0" borderId="3" xfId="0" applyFont="1" applyFill="1" applyBorder="1" applyAlignment="1">
      <alignment vertical="center" wrapText="1"/>
    </xf>
    <xf numFmtId="0" fontId="12" fillId="0" borderId="0" xfId="0" applyFont="1"/>
    <xf numFmtId="0" fontId="2" fillId="4" borderId="11" xfId="0" applyFont="1" applyFill="1" applyBorder="1" applyAlignment="1">
      <alignment horizontal="center" vertical="center" textRotation="89" wrapText="1"/>
    </xf>
    <xf numFmtId="0" fontId="2" fillId="4" borderId="11" xfId="0" applyFont="1" applyFill="1" applyBorder="1" applyAlignment="1">
      <alignment horizontal="center" vertical="center" textRotation="88" wrapText="1"/>
    </xf>
    <xf numFmtId="0" fontId="3" fillId="0" borderId="1" xfId="0" applyFont="1" applyFill="1" applyBorder="1" applyAlignment="1" applyProtection="1">
      <alignment horizontal="center" vertical="top" wrapText="1"/>
      <protection hidden="1"/>
    </xf>
    <xf numFmtId="0" fontId="29" fillId="0" borderId="7" xfId="0" applyFont="1" applyFill="1" applyBorder="1" applyAlignment="1" applyProtection="1">
      <alignment horizontal="center" vertical="center" wrapText="1"/>
      <protection hidden="1"/>
    </xf>
    <xf numFmtId="0" fontId="1" fillId="3" borderId="2" xfId="0" applyFont="1" applyFill="1" applyBorder="1" applyAlignment="1">
      <alignment vertical="center" wrapText="1"/>
    </xf>
    <xf numFmtId="0" fontId="1" fillId="0" borderId="2" xfId="0" applyFont="1" applyFill="1" applyBorder="1" applyAlignment="1">
      <alignment vertical="center" wrapText="1"/>
    </xf>
    <xf numFmtId="14" fontId="1" fillId="3" borderId="2"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0" fontId="1" fillId="3" borderId="16" xfId="0" applyFont="1" applyFill="1" applyBorder="1"/>
    <xf numFmtId="0" fontId="3" fillId="3" borderId="16" xfId="0" applyFont="1" applyFill="1" applyBorder="1" applyAlignment="1">
      <alignment horizontal="left" vertical="center" wrapText="1"/>
    </xf>
    <xf numFmtId="14" fontId="1" fillId="3" borderId="16" xfId="0" applyNumberFormat="1" applyFont="1" applyFill="1" applyBorder="1" applyAlignment="1">
      <alignment horizontal="center" vertical="center" wrapText="1"/>
    </xf>
    <xf numFmtId="0" fontId="33" fillId="0" borderId="1" xfId="2" applyFont="1" applyFill="1" applyBorder="1" applyAlignment="1" applyProtection="1">
      <alignment horizontal="justify" vertical="center" wrapText="1"/>
    </xf>
    <xf numFmtId="0" fontId="12" fillId="0" borderId="0" xfId="0" applyFont="1" applyAlignment="1">
      <alignment horizontal="center"/>
    </xf>
    <xf numFmtId="0" fontId="1" fillId="0" borderId="1" xfId="0" applyFont="1" applyBorder="1" applyAlignment="1">
      <alignment horizontal="center"/>
    </xf>
    <xf numFmtId="0" fontId="1" fillId="0" borderId="16" xfId="0" applyFont="1" applyBorder="1" applyAlignment="1">
      <alignment horizontal="center"/>
    </xf>
    <xf numFmtId="0" fontId="1" fillId="0" borderId="0" xfId="0" applyFont="1" applyBorder="1" applyAlignment="1">
      <alignment horizontal="center"/>
    </xf>
    <xf numFmtId="0" fontId="1" fillId="0" borderId="18" xfId="0" applyFont="1" applyFill="1" applyBorder="1" applyAlignment="1">
      <alignment vertical="center" wrapText="1"/>
    </xf>
    <xf numFmtId="0" fontId="1" fillId="0" borderId="24" xfId="0" applyFont="1" applyBorder="1"/>
    <xf numFmtId="0" fontId="1" fillId="0" borderId="26" xfId="0" applyFont="1" applyBorder="1"/>
    <xf numFmtId="0" fontId="34" fillId="0" borderId="1" xfId="0" applyFont="1" applyBorder="1" applyAlignment="1">
      <alignment horizontal="center" vertical="center" wrapText="1"/>
    </xf>
    <xf numFmtId="9" fontId="34" fillId="0" borderId="1" xfId="0" applyNumberFormat="1" applyFont="1" applyBorder="1" applyAlignment="1">
      <alignment horizontal="center" vertical="center" wrapText="1"/>
    </xf>
    <xf numFmtId="0" fontId="1" fillId="3" borderId="5"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4" fillId="0" borderId="2" xfId="0" applyFont="1" applyBorder="1" applyAlignment="1">
      <alignment horizontal="center" vertical="center" wrapText="1"/>
    </xf>
    <xf numFmtId="0" fontId="3" fillId="3" borderId="1" xfId="0" applyFont="1" applyFill="1" applyBorder="1" applyAlignment="1">
      <alignment vertical="center" wrapText="1"/>
    </xf>
    <xf numFmtId="0" fontId="34" fillId="0" borderId="1" xfId="0" applyNumberFormat="1" applyFont="1" applyBorder="1" applyAlignment="1">
      <alignment horizontal="center" vertical="center" wrapText="1"/>
    </xf>
    <xf numFmtId="9" fontId="1" fillId="3"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justify" vertical="center"/>
    </xf>
    <xf numFmtId="0" fontId="1" fillId="0" borderId="5" xfId="0" applyFont="1" applyBorder="1"/>
    <xf numFmtId="0" fontId="1" fillId="0" borderId="4" xfId="0" applyFont="1" applyBorder="1" applyAlignment="1">
      <alignment horizontal="center" vertical="center" wrapText="1"/>
    </xf>
    <xf numFmtId="0" fontId="3" fillId="3" borderId="21" xfId="0" applyFont="1" applyFill="1" applyBorder="1" applyAlignment="1">
      <alignment horizontal="center" vertical="center" wrapText="1"/>
    </xf>
    <xf numFmtId="9" fontId="3" fillId="3" borderId="2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29" fillId="3" borderId="3"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 fillId="0" borderId="2" xfId="0" applyFont="1" applyFill="1" applyBorder="1"/>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2" fillId="0" borderId="2" xfId="0" applyFont="1" applyBorder="1" applyAlignment="1">
      <alignment horizontal="left" vertical="center" wrapText="1"/>
    </xf>
    <xf numFmtId="0" fontId="3" fillId="0" borderId="1" xfId="0" applyFont="1" applyFill="1" applyBorder="1" applyAlignment="1" applyProtection="1">
      <alignment horizontal="center" vertical="center" wrapText="1"/>
      <protection hidden="1"/>
    </xf>
    <xf numFmtId="0" fontId="20" fillId="0" borderId="1" xfId="0" applyFont="1" applyFill="1" applyBorder="1" applyAlignment="1">
      <alignment horizontal="center" vertical="center" wrapText="1" readingOrder="1"/>
    </xf>
    <xf numFmtId="0" fontId="15" fillId="0" borderId="1" xfId="0" applyFont="1" applyFill="1" applyBorder="1" applyAlignment="1">
      <alignment vertical="center" wrapText="1"/>
    </xf>
    <xf numFmtId="0" fontId="15" fillId="0" borderId="1" xfId="0" applyFont="1" applyFill="1" applyBorder="1" applyAlignment="1">
      <alignment vertical="top" wrapText="1"/>
    </xf>
    <xf numFmtId="0" fontId="20" fillId="0" borderId="1" xfId="0" applyFont="1" applyFill="1" applyBorder="1" applyAlignment="1">
      <alignment vertical="center" wrapText="1"/>
    </xf>
    <xf numFmtId="0" fontId="6" fillId="0" borderId="5" xfId="0" applyFont="1" applyBorder="1" applyAlignment="1">
      <alignment vertical="center" wrapText="1"/>
    </xf>
    <xf numFmtId="0" fontId="1" fillId="0" borderId="10" xfId="0" applyFont="1" applyFill="1" applyBorder="1" applyAlignment="1">
      <alignment vertical="center" wrapText="1"/>
    </xf>
    <xf numFmtId="0" fontId="3" fillId="0" borderId="1" xfId="0" applyFont="1" applyFill="1" applyBorder="1" applyAlignment="1" applyProtection="1">
      <alignment vertical="center" wrapText="1"/>
      <protection hidden="1"/>
    </xf>
    <xf numFmtId="0" fontId="1" fillId="0" borderId="10" xfId="0" applyFont="1" applyBorder="1" applyAlignment="1">
      <alignment vertical="center" wrapText="1"/>
    </xf>
    <xf numFmtId="0" fontId="12" fillId="0" borderId="10" xfId="0" applyFont="1" applyBorder="1" applyAlignment="1">
      <alignment vertical="center" wrapText="1"/>
    </xf>
    <xf numFmtId="0" fontId="12" fillId="0" borderId="3" xfId="0" applyFont="1" applyBorder="1" applyAlignment="1">
      <alignment vertical="center" wrapText="1"/>
    </xf>
    <xf numFmtId="0" fontId="33" fillId="3" borderId="1" xfId="2" applyFont="1" applyFill="1" applyBorder="1" applyAlignment="1" applyProtection="1">
      <alignment horizontal="center" vertical="center" wrapText="1"/>
    </xf>
    <xf numFmtId="0" fontId="1" fillId="0" borderId="16"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9" fontId="1" fillId="0" borderId="1" xfId="0" applyNumberFormat="1" applyFont="1" applyFill="1" applyBorder="1" applyAlignment="1">
      <alignment horizontal="center" vertical="center"/>
    </xf>
    <xf numFmtId="0" fontId="34" fillId="0" borderId="10" xfId="0" applyFont="1" applyBorder="1" applyAlignment="1">
      <alignment horizontal="center" vertical="center" wrapText="1"/>
    </xf>
    <xf numFmtId="9" fontId="34" fillId="0" borderId="3"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31" xfId="0" applyFont="1" applyBorder="1" applyAlignment="1">
      <alignment vertical="center" wrapText="1"/>
    </xf>
    <xf numFmtId="0" fontId="12" fillId="0" borderId="16" xfId="0" applyFont="1" applyBorder="1" applyAlignment="1">
      <alignment horizontal="left" vertical="center" wrapText="1"/>
    </xf>
    <xf numFmtId="0" fontId="3" fillId="0" borderId="16" xfId="0" applyFont="1" applyFill="1" applyBorder="1" applyAlignment="1" applyProtection="1">
      <alignment horizontal="center" vertical="center" wrapText="1"/>
      <protection hidden="1"/>
    </xf>
    <xf numFmtId="9" fontId="3"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xf>
    <xf numFmtId="9" fontId="1" fillId="0" borderId="16" xfId="0" applyNumberFormat="1" applyFont="1" applyFill="1" applyBorder="1" applyAlignment="1">
      <alignment horizontal="center" vertical="center"/>
    </xf>
    <xf numFmtId="9" fontId="1" fillId="0" borderId="3"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9" fontId="1" fillId="0" borderId="2" xfId="0" applyNumberFormat="1" applyFont="1" applyFill="1" applyBorder="1" applyAlignment="1">
      <alignment horizontal="center" vertical="center" wrapText="1"/>
    </xf>
    <xf numFmtId="0" fontId="0" fillId="0" borderId="1" xfId="0" applyBorder="1"/>
    <xf numFmtId="0" fontId="1" fillId="0" borderId="1" xfId="0" applyFont="1" applyFill="1" applyBorder="1" applyAlignment="1">
      <alignment horizontal="left" vertical="center"/>
    </xf>
    <xf numFmtId="0" fontId="3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2" fillId="0" borderId="0" xfId="0" applyFont="1" applyFill="1"/>
    <xf numFmtId="0" fontId="1" fillId="0" borderId="3" xfId="0" applyFont="1" applyBorder="1" applyAlignment="1">
      <alignment horizontal="center" vertical="center"/>
    </xf>
    <xf numFmtId="0" fontId="1" fillId="0" borderId="3"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 fillId="0" borderId="18" xfId="0" applyFont="1" applyFill="1" applyBorder="1" applyAlignment="1">
      <alignment horizontal="center" vertical="center" wrapText="1"/>
    </xf>
    <xf numFmtId="9" fontId="1" fillId="0" borderId="18" xfId="0" applyNumberFormat="1" applyFont="1" applyFill="1" applyBorder="1" applyAlignment="1">
      <alignment horizontal="center" vertical="center"/>
    </xf>
    <xf numFmtId="0" fontId="1" fillId="3" borderId="18" xfId="0" applyFont="1" applyFill="1" applyBorder="1" applyAlignment="1">
      <alignment vertical="center" wrapText="1"/>
    </xf>
    <xf numFmtId="0" fontId="0" fillId="0" borderId="16" xfId="0" applyBorder="1"/>
    <xf numFmtId="0" fontId="3" fillId="0" borderId="19" xfId="0" applyFont="1" applyFill="1" applyBorder="1" applyAlignment="1">
      <alignment horizontal="center" vertical="center" wrapText="1"/>
    </xf>
    <xf numFmtId="9" fontId="1" fillId="0" borderId="18" xfId="0" applyNumberFormat="1" applyFont="1" applyFill="1" applyBorder="1" applyAlignment="1">
      <alignment horizontal="center" vertical="center" wrapText="1"/>
    </xf>
    <xf numFmtId="0" fontId="3" fillId="0" borderId="17" xfId="0" applyFont="1" applyFill="1" applyBorder="1" applyAlignment="1">
      <alignment horizontal="left" vertical="center" wrapText="1"/>
    </xf>
    <xf numFmtId="0" fontId="27" fillId="2"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9" fillId="0" borderId="1" xfId="0" applyFont="1" applyFill="1" applyBorder="1" applyAlignment="1" applyProtection="1">
      <alignment horizontal="center" vertical="center" wrapText="1"/>
      <protection hidden="1"/>
    </xf>
    <xf numFmtId="0" fontId="3" fillId="0" borderId="0" xfId="0" applyFont="1"/>
    <xf numFmtId="0" fontId="1" fillId="12" borderId="1" xfId="0" applyFont="1" applyFill="1" applyBorder="1" applyAlignment="1">
      <alignment vertical="center" wrapText="1"/>
    </xf>
    <xf numFmtId="3" fontId="1" fillId="0" borderId="0" xfId="0" applyNumberFormat="1" applyFont="1" applyBorder="1"/>
    <xf numFmtId="0" fontId="24" fillId="0" borderId="0" xfId="0" applyFont="1" applyBorder="1" applyAlignment="1" applyProtection="1">
      <alignment horizontal="center" vertical="center"/>
      <protection locked="0"/>
    </xf>
    <xf numFmtId="0" fontId="25" fillId="9" borderId="0" xfId="0" applyFont="1" applyFill="1" applyAlignment="1" applyProtection="1">
      <alignment horizontal="center" vertical="center" wrapText="1"/>
      <protection locked="0"/>
    </xf>
    <xf numFmtId="0" fontId="1" fillId="0" borderId="2" xfId="0" applyFont="1" applyBorder="1" applyAlignment="1">
      <alignment horizontal="center"/>
    </xf>
    <xf numFmtId="0" fontId="3" fillId="3" borderId="3"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2" fillId="0" borderId="1" xfId="0" applyFont="1" applyBorder="1" applyAlignment="1">
      <alignment horizontal="left" vertical="center" wrapText="1"/>
    </xf>
    <xf numFmtId="0" fontId="2" fillId="4"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16" xfId="0" applyFont="1" applyBorder="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27" fillId="2" borderId="2" xfId="0" applyFont="1" applyFill="1" applyBorder="1" applyAlignment="1">
      <alignment horizontal="center" vertical="top" wrapText="1"/>
    </xf>
    <xf numFmtId="9" fontId="27" fillId="2" borderId="1" xfId="3" applyFont="1" applyFill="1" applyBorder="1" applyAlignment="1">
      <alignment horizontal="center" vertical="center" wrapText="1"/>
    </xf>
    <xf numFmtId="9" fontId="3" fillId="0" borderId="0" xfId="3" applyFont="1" applyAlignment="1">
      <alignment horizontal="center"/>
    </xf>
    <xf numFmtId="0" fontId="1" fillId="3" borderId="1" xfId="2" applyFont="1" applyFill="1" applyBorder="1" applyAlignment="1" applyProtection="1">
      <alignment horizontal="center" vertical="center" wrapText="1"/>
    </xf>
    <xf numFmtId="0" fontId="27" fillId="2" borderId="1" xfId="0" applyFont="1" applyFill="1" applyBorder="1" applyAlignment="1">
      <alignment horizontal="center" vertical="top"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0" borderId="18" xfId="0" applyFont="1" applyFill="1" applyBorder="1" applyAlignment="1">
      <alignment horizontal="left"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0" fillId="0" borderId="0" xfId="0" applyBorder="1"/>
    <xf numFmtId="0" fontId="0" fillId="0" borderId="9" xfId="0" applyBorder="1"/>
    <xf numFmtId="0" fontId="35" fillId="0" borderId="9" xfId="0" applyFont="1" applyFill="1" applyBorder="1" applyAlignment="1">
      <alignment horizontal="center" vertical="center" wrapText="1"/>
    </xf>
    <xf numFmtId="9" fontId="1" fillId="3" borderId="0" xfId="3"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43" fontId="1" fillId="0" borderId="0" xfId="4" applyFont="1" applyBorder="1"/>
    <xf numFmtId="0" fontId="3" fillId="0" borderId="0" xfId="0" applyFont="1" applyAlignment="1">
      <alignment horizontal="center" vertical="center"/>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33" xfId="0" applyFont="1" applyBorder="1"/>
    <xf numFmtId="9" fontId="3" fillId="3" borderId="1" xfId="3" applyFont="1" applyFill="1" applyBorder="1" applyAlignment="1">
      <alignment horizontal="center" vertical="center"/>
    </xf>
    <xf numFmtId="0" fontId="3" fillId="3" borderId="1" xfId="0" applyFont="1" applyFill="1" applyBorder="1" applyAlignment="1">
      <alignment wrapText="1"/>
    </xf>
    <xf numFmtId="14" fontId="3" fillId="3" borderId="1" xfId="0" applyNumberFormat="1" applyFont="1" applyFill="1" applyBorder="1" applyAlignment="1">
      <alignment horizontal="center"/>
    </xf>
    <xf numFmtId="0" fontId="3" fillId="3" borderId="1" xfId="0" applyFont="1" applyFill="1" applyBorder="1" applyAlignment="1">
      <alignment vertical="top" wrapText="1"/>
    </xf>
    <xf numFmtId="0" fontId="3" fillId="3" borderId="1" xfId="0" applyFont="1" applyFill="1" applyBorder="1"/>
    <xf numFmtId="0" fontId="33" fillId="3" borderId="1" xfId="2" applyFont="1" applyFill="1" applyBorder="1" applyAlignment="1" applyProtection="1">
      <alignment horizontal="justify" vertical="center" wrapText="1"/>
    </xf>
    <xf numFmtId="0" fontId="3"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16" xfId="0" applyFont="1" applyFill="1" applyBorder="1" applyAlignment="1">
      <alignment horizontal="center"/>
    </xf>
    <xf numFmtId="0" fontId="3" fillId="3" borderId="16" xfId="0" applyFont="1" applyFill="1" applyBorder="1"/>
    <xf numFmtId="14" fontId="3" fillId="3" borderId="16" xfId="0" applyNumberFormat="1" applyFont="1" applyFill="1" applyBorder="1" applyAlignment="1">
      <alignment horizontal="center"/>
    </xf>
    <xf numFmtId="0" fontId="3" fillId="3" borderId="16" xfId="0" applyFont="1" applyFill="1" applyBorder="1" applyAlignment="1">
      <alignment vertical="top"/>
    </xf>
    <xf numFmtId="9" fontId="1" fillId="3" borderId="3" xfId="0" applyNumberFormat="1" applyFont="1" applyFill="1" applyBorder="1" applyAlignment="1">
      <alignment horizontal="center" vertical="center" wrapText="1"/>
    </xf>
    <xf numFmtId="14" fontId="3" fillId="3" borderId="3" xfId="0" applyNumberFormat="1" applyFont="1" applyFill="1" applyBorder="1" applyAlignment="1">
      <alignment horizontal="center"/>
    </xf>
    <xf numFmtId="0" fontId="1"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xf numFmtId="0" fontId="3" fillId="3" borderId="1" xfId="0" applyFont="1" applyFill="1" applyBorder="1" applyAlignment="1">
      <alignment vertical="top"/>
    </xf>
    <xf numFmtId="0" fontId="3" fillId="3" borderId="3" xfId="0" applyFont="1" applyFill="1" applyBorder="1"/>
    <xf numFmtId="0" fontId="3" fillId="3" borderId="3" xfId="0" applyFont="1" applyFill="1" applyBorder="1" applyAlignment="1">
      <alignment vertical="top"/>
    </xf>
    <xf numFmtId="9" fontId="1" fillId="3" borderId="1" xfId="0" applyNumberFormat="1" applyFont="1" applyFill="1" applyBorder="1" applyAlignment="1">
      <alignment horizontal="center" vertical="center"/>
    </xf>
    <xf numFmtId="9" fontId="3" fillId="3" borderId="1" xfId="3" applyFont="1" applyFill="1" applyBorder="1" applyAlignment="1">
      <alignment horizontal="center"/>
    </xf>
    <xf numFmtId="9" fontId="3" fillId="3" borderId="1" xfId="0" applyNumberFormat="1" applyFont="1" applyFill="1" applyBorder="1" applyAlignment="1">
      <alignment horizontal="center" vertical="center"/>
    </xf>
    <xf numFmtId="0" fontId="3" fillId="3" borderId="1" xfId="0" applyFont="1" applyFill="1" applyBorder="1" applyAlignment="1">
      <alignment horizontal="justify" vertical="center" wrapText="1"/>
    </xf>
    <xf numFmtId="0" fontId="3" fillId="3" borderId="1" xfId="0" applyFont="1" applyFill="1" applyBorder="1" applyAlignment="1">
      <alignment horizontal="justify" vertical="top"/>
    </xf>
    <xf numFmtId="0" fontId="3" fillId="3" borderId="1" xfId="0" applyFont="1" applyFill="1" applyBorder="1" applyAlignment="1">
      <alignment horizontal="center" vertical="top" wrapText="1"/>
    </xf>
    <xf numFmtId="9" fontId="1" fillId="3" borderId="16" xfId="0" applyNumberFormat="1" applyFont="1" applyFill="1" applyBorder="1" applyAlignment="1">
      <alignment horizontal="center" vertical="center"/>
    </xf>
    <xf numFmtId="0" fontId="3" fillId="3" borderId="16" xfId="0" applyFont="1" applyFill="1" applyBorder="1" applyAlignment="1">
      <alignment horizontal="center" vertical="center"/>
    </xf>
    <xf numFmtId="0" fontId="3" fillId="3" borderId="16" xfId="0" applyFont="1" applyFill="1" applyBorder="1" applyAlignment="1">
      <alignment horizontal="center" vertical="top" wrapText="1"/>
    </xf>
    <xf numFmtId="9" fontId="1"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top" wrapText="1"/>
    </xf>
    <xf numFmtId="0" fontId="13" fillId="3" borderId="1" xfId="0" applyFont="1" applyFill="1" applyBorder="1"/>
    <xf numFmtId="0" fontId="13" fillId="3" borderId="16" xfId="0" applyFont="1" applyFill="1" applyBorder="1"/>
    <xf numFmtId="0" fontId="3" fillId="3" borderId="2" xfId="0" applyFont="1" applyFill="1" applyBorder="1"/>
    <xf numFmtId="0" fontId="3" fillId="3" borderId="18" xfId="0" applyFont="1" applyFill="1" applyBorder="1" applyAlignment="1">
      <alignment horizontal="center" wrapText="1"/>
    </xf>
    <xf numFmtId="0" fontId="1" fillId="3" borderId="19" xfId="0" applyFont="1" applyFill="1" applyBorder="1" applyAlignment="1">
      <alignment vertical="center" wrapText="1"/>
    </xf>
    <xf numFmtId="0" fontId="35" fillId="3" borderId="1" xfId="0" applyFont="1" applyFill="1" applyBorder="1" applyAlignment="1">
      <alignment vertical="center" wrapText="1"/>
    </xf>
    <xf numFmtId="14" fontId="3" fillId="3" borderId="32" xfId="0" applyNumberFormat="1" applyFont="1" applyFill="1" applyBorder="1" applyAlignment="1">
      <alignment horizontal="center"/>
    </xf>
    <xf numFmtId="0" fontId="3" fillId="3" borderId="18" xfId="0" applyFont="1" applyFill="1" applyBorder="1" applyAlignment="1">
      <alignment vertical="top" wrapText="1"/>
    </xf>
    <xf numFmtId="0" fontId="3" fillId="3" borderId="1" xfId="0" applyFont="1" applyFill="1" applyBorder="1" applyAlignment="1">
      <alignment horizontal="center" wrapText="1"/>
    </xf>
    <xf numFmtId="0" fontId="1" fillId="3" borderId="5" xfId="0" applyFont="1" applyFill="1" applyBorder="1" applyAlignment="1">
      <alignment vertical="center" wrapText="1"/>
    </xf>
    <xf numFmtId="14" fontId="3" fillId="3" borderId="8" xfId="0" applyNumberFormat="1" applyFont="1" applyFill="1" applyBorder="1" applyAlignment="1">
      <alignment horizontal="center"/>
    </xf>
    <xf numFmtId="14" fontId="3" fillId="3" borderId="1" xfId="0" applyNumberFormat="1" applyFont="1" applyFill="1" applyBorder="1" applyAlignment="1">
      <alignment horizontal="center" vertical="center"/>
    </xf>
    <xf numFmtId="9" fontId="34" fillId="3" borderId="3" xfId="0" applyNumberFormat="1" applyFont="1" applyFill="1" applyBorder="1" applyAlignment="1">
      <alignment horizontal="center" vertical="center" wrapText="1"/>
    </xf>
    <xf numFmtId="0" fontId="1" fillId="3" borderId="3" xfId="0" applyFont="1" applyFill="1" applyBorder="1" applyAlignment="1">
      <alignment vertical="top" wrapText="1"/>
    </xf>
    <xf numFmtId="9" fontId="34" fillId="3" borderId="1" xfId="0" applyNumberFormat="1" applyFont="1" applyFill="1" applyBorder="1" applyAlignment="1">
      <alignment horizontal="center" vertical="center" wrapText="1"/>
    </xf>
    <xf numFmtId="0" fontId="34"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xf>
    <xf numFmtId="0" fontId="29" fillId="3" borderId="1" xfId="0" applyFont="1" applyFill="1" applyBorder="1" applyAlignment="1" applyProtection="1">
      <alignment horizontal="center" vertical="center" wrapText="1"/>
      <protection hidden="1"/>
    </xf>
    <xf numFmtId="0" fontId="1" fillId="3" borderId="1" xfId="0" applyFont="1" applyFill="1" applyBorder="1" applyAlignment="1">
      <alignment vertical="top" wrapText="1"/>
    </xf>
    <xf numFmtId="9" fontId="3" fillId="3" borderId="3" xfId="0" applyNumberFormat="1" applyFont="1" applyFill="1" applyBorder="1" applyAlignment="1">
      <alignment horizontal="center" vertical="center" wrapText="1"/>
    </xf>
    <xf numFmtId="9" fontId="3" fillId="3" borderId="3" xfId="0" applyNumberFormat="1" applyFont="1" applyFill="1" applyBorder="1" applyAlignment="1">
      <alignment horizontal="center" vertical="center"/>
    </xf>
    <xf numFmtId="0" fontId="3" fillId="3" borderId="3" xfId="0" applyFont="1" applyFill="1" applyBorder="1" applyAlignment="1">
      <alignment wrapText="1"/>
    </xf>
    <xf numFmtId="0" fontId="3" fillId="3" borderId="3" xfId="0" applyFont="1" applyFill="1" applyBorder="1" applyAlignment="1">
      <alignment vertical="top" wrapText="1"/>
    </xf>
    <xf numFmtId="14" fontId="3" fillId="3" borderId="1" xfId="0" applyNumberFormat="1" applyFont="1" applyFill="1" applyBorder="1"/>
    <xf numFmtId="9" fontId="3" fillId="3" borderId="16" xfId="3" applyFont="1" applyFill="1" applyBorder="1" applyAlignment="1">
      <alignment horizontal="center"/>
    </xf>
    <xf numFmtId="14" fontId="3" fillId="3" borderId="16" xfId="0" applyNumberFormat="1" applyFont="1" applyFill="1" applyBorder="1"/>
    <xf numFmtId="9" fontId="3" fillId="3" borderId="3" xfId="3" applyFont="1" applyFill="1" applyBorder="1" applyAlignment="1">
      <alignment horizontal="center" vertical="center"/>
    </xf>
    <xf numFmtId="14" fontId="3" fillId="3" borderId="3" xfId="0" applyNumberFormat="1" applyFont="1" applyFill="1" applyBorder="1"/>
    <xf numFmtId="0" fontId="3" fillId="3" borderId="3" xfId="0" applyFont="1" applyFill="1" applyBorder="1" applyAlignment="1">
      <alignment horizontal="center" vertical="top"/>
    </xf>
    <xf numFmtId="0" fontId="3" fillId="3" borderId="1" xfId="0" applyFont="1" applyFill="1" applyBorder="1" applyAlignment="1">
      <alignment horizontal="center" vertical="top"/>
    </xf>
    <xf numFmtId="9" fontId="1" fillId="3" borderId="1" xfId="3" applyFont="1" applyFill="1" applyBorder="1" applyAlignment="1">
      <alignment horizontal="center" vertical="center" wrapText="1"/>
    </xf>
    <xf numFmtId="166" fontId="1" fillId="3" borderId="1" xfId="0" applyNumberFormat="1" applyFont="1" applyFill="1" applyBorder="1" applyAlignment="1">
      <alignment horizontal="center" vertical="top" wrapText="1"/>
    </xf>
    <xf numFmtId="9" fontId="1" fillId="3" borderId="1" xfId="0" applyNumberFormat="1" applyFont="1" applyFill="1" applyBorder="1" applyAlignment="1">
      <alignment horizontal="center" vertical="top" wrapText="1"/>
    </xf>
    <xf numFmtId="9" fontId="3" fillId="3" borderId="16" xfId="3" applyFont="1" applyFill="1" applyBorder="1" applyAlignment="1">
      <alignment horizontal="center" vertical="center"/>
    </xf>
    <xf numFmtId="0" fontId="0" fillId="3" borderId="1" xfId="0" applyFill="1" applyBorder="1"/>
    <xf numFmtId="0" fontId="0" fillId="3" borderId="16" xfId="0" applyFill="1" applyBorder="1"/>
    <xf numFmtId="9" fontId="3" fillId="3" borderId="18" xfId="3" applyFont="1" applyFill="1" applyBorder="1" applyAlignment="1">
      <alignment horizontal="center" wrapText="1"/>
    </xf>
    <xf numFmtId="0" fontId="3" fillId="3" borderId="18" xfId="0" applyFont="1" applyFill="1" applyBorder="1" applyAlignment="1">
      <alignment wrapText="1"/>
    </xf>
    <xf numFmtId="14" fontId="3" fillId="3" borderId="18" xfId="0" applyNumberFormat="1" applyFont="1" applyFill="1" applyBorder="1" applyAlignment="1">
      <alignment vertical="center"/>
    </xf>
    <xf numFmtId="9" fontId="3" fillId="3" borderId="1" xfId="3" applyFont="1" applyFill="1" applyBorder="1" applyAlignment="1">
      <alignment horizontal="center" wrapText="1"/>
    </xf>
    <xf numFmtId="14" fontId="3" fillId="3" borderId="1" xfId="0" applyNumberFormat="1" applyFont="1" applyFill="1" applyBorder="1" applyAlignment="1">
      <alignment vertical="center"/>
    </xf>
    <xf numFmtId="9" fontId="1" fillId="3" borderId="1" xfId="3" applyFont="1" applyFill="1" applyBorder="1" applyAlignment="1">
      <alignment horizontal="center" vertical="center"/>
    </xf>
    <xf numFmtId="9" fontId="34" fillId="3" borderId="3" xfId="3" applyFont="1" applyFill="1" applyBorder="1" applyAlignment="1">
      <alignment horizontal="center" vertical="center" wrapText="1"/>
    </xf>
    <xf numFmtId="9" fontId="34" fillId="3" borderId="1" xfId="3" applyFont="1" applyFill="1" applyBorder="1" applyAlignment="1">
      <alignment horizontal="center" vertical="center" wrapText="1"/>
    </xf>
    <xf numFmtId="0" fontId="29" fillId="3" borderId="1" xfId="0" applyFont="1" applyFill="1" applyBorder="1" applyAlignment="1">
      <alignment vertical="center" wrapText="1"/>
    </xf>
    <xf numFmtId="165" fontId="1" fillId="3" borderId="1" xfId="0" applyNumberFormat="1" applyFont="1" applyFill="1" applyBorder="1" applyAlignment="1">
      <alignment horizontal="center" vertical="center" wrapText="1"/>
    </xf>
    <xf numFmtId="0" fontId="1" fillId="3" borderId="5" xfId="0" applyFont="1" applyFill="1" applyBorder="1" applyAlignment="1">
      <alignment vertical="top" wrapText="1"/>
    </xf>
    <xf numFmtId="165"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top" wrapText="1"/>
    </xf>
    <xf numFmtId="9" fontId="3" fillId="3" borderId="3" xfId="3" applyFont="1" applyFill="1" applyBorder="1" applyAlignment="1">
      <alignment horizontal="center" vertical="center" wrapText="1"/>
    </xf>
    <xf numFmtId="10" fontId="3" fillId="3" borderId="1" xfId="3" applyNumberFormat="1" applyFont="1" applyFill="1" applyBorder="1" applyAlignment="1">
      <alignment horizontal="center" vertical="center"/>
    </xf>
    <xf numFmtId="0" fontId="3" fillId="3" borderId="3"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2" fillId="0" borderId="1" xfId="0" applyFont="1" applyBorder="1" applyAlignment="1">
      <alignment horizontal="left" vertical="center" wrapText="1"/>
    </xf>
    <xf numFmtId="0" fontId="2" fillId="4"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 xfId="0" applyFont="1" applyFill="1" applyBorder="1" applyAlignment="1">
      <alignment horizontal="left" vertical="center" wrapText="1"/>
    </xf>
    <xf numFmtId="10" fontId="0" fillId="0" borderId="1" xfId="0" applyNumberFormat="1" applyBorder="1" applyAlignment="1">
      <alignment horizontal="center" vertical="center"/>
    </xf>
    <xf numFmtId="0" fontId="0" fillId="0" borderId="1" xfId="0" applyBorder="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0" fontId="0" fillId="0" borderId="1" xfId="0" applyFill="1" applyBorder="1" applyAlignment="1">
      <alignment horizontal="left" vertical="center"/>
    </xf>
    <xf numFmtId="0" fontId="3" fillId="3" borderId="1" xfId="0" applyFont="1" applyFill="1" applyBorder="1" applyAlignment="1">
      <alignment horizontal="left" vertical="center"/>
    </xf>
    <xf numFmtId="0" fontId="3" fillId="3" borderId="1" xfId="0" applyFont="1" applyFill="1" applyBorder="1" applyAlignment="1">
      <alignment horizontal="justify" vertical="center"/>
    </xf>
    <xf numFmtId="0" fontId="3" fillId="3" borderId="1" xfId="0" applyFont="1" applyFill="1" applyBorder="1" applyAlignment="1">
      <alignment horizontal="justify" vertical="top" wrapText="1"/>
    </xf>
    <xf numFmtId="9" fontId="3" fillId="0" borderId="3" xfId="0" applyNumberFormat="1" applyFont="1" applyFill="1" applyBorder="1" applyAlignment="1">
      <alignment horizontal="center" vertical="center" wrapText="1"/>
    </xf>
    <xf numFmtId="9" fontId="3" fillId="0" borderId="3" xfId="3" applyFont="1" applyFill="1" applyBorder="1" applyAlignment="1">
      <alignment horizontal="center" vertical="center" wrapText="1"/>
    </xf>
    <xf numFmtId="0" fontId="3" fillId="0" borderId="3" xfId="0" applyFont="1" applyFill="1" applyBorder="1" applyAlignment="1">
      <alignment wrapText="1"/>
    </xf>
    <xf numFmtId="14" fontId="3" fillId="0" borderId="1" xfId="0" applyNumberFormat="1" applyFont="1" applyFill="1" applyBorder="1"/>
    <xf numFmtId="0" fontId="3" fillId="0" borderId="3" xfId="0" applyFont="1" applyFill="1" applyBorder="1" applyAlignment="1">
      <alignment vertical="top" wrapText="1"/>
    </xf>
    <xf numFmtId="10" fontId="3" fillId="0" borderId="1" xfId="3" applyNumberFormat="1" applyFont="1" applyFill="1" applyBorder="1" applyAlignment="1">
      <alignment horizontal="center" vertical="center"/>
    </xf>
    <xf numFmtId="0" fontId="3" fillId="0" borderId="1" xfId="0" applyFont="1" applyFill="1" applyBorder="1" applyAlignment="1">
      <alignment wrapText="1"/>
    </xf>
    <xf numFmtId="0" fontId="3" fillId="0" borderId="1" xfId="0" applyFont="1" applyFill="1" applyBorder="1" applyAlignment="1">
      <alignment vertical="top" wrapText="1"/>
    </xf>
    <xf numFmtId="9" fontId="3" fillId="0" borderId="1" xfId="3" applyFont="1" applyFill="1" applyBorder="1" applyAlignment="1">
      <alignment horizontal="center"/>
    </xf>
    <xf numFmtId="0" fontId="3" fillId="0" borderId="1" xfId="0" applyFont="1" applyFill="1" applyBorder="1" applyAlignment="1">
      <alignment horizontal="center" wrapText="1"/>
    </xf>
    <xf numFmtId="9" fontId="3" fillId="0" borderId="1" xfId="3" applyFont="1" applyFill="1" applyBorder="1" applyAlignment="1">
      <alignment horizontal="center" vertical="center"/>
    </xf>
    <xf numFmtId="0" fontId="3" fillId="3" borderId="3" xfId="0" applyFont="1" applyFill="1" applyBorder="1" applyAlignment="1">
      <alignment horizontal="center" vertical="center" wrapText="1"/>
    </xf>
    <xf numFmtId="9" fontId="1" fillId="3" borderId="1" xfId="3" applyNumberFormat="1" applyFont="1" applyFill="1" applyBorder="1" applyAlignment="1">
      <alignment horizontal="center" vertical="center"/>
    </xf>
    <xf numFmtId="0" fontId="1" fillId="3" borderId="1" xfId="5" applyNumberFormat="1" applyFont="1" applyFill="1" applyBorder="1" applyAlignment="1">
      <alignment horizontal="center" vertical="center"/>
    </xf>
    <xf numFmtId="9" fontId="3" fillId="3" borderId="1" xfId="3" applyNumberFormat="1" applyFont="1" applyFill="1" applyBorder="1" applyAlignment="1">
      <alignment horizontal="center" vertical="center"/>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3"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3" borderId="1" xfId="0" applyFont="1" applyFill="1" applyBorder="1" applyAlignment="1">
      <alignment horizontal="center" vertical="center" wrapText="1"/>
    </xf>
    <xf numFmtId="0" fontId="1"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9" fontId="1" fillId="0" borderId="1" xfId="3" applyFont="1" applyFill="1" applyBorder="1" applyAlignment="1">
      <alignment horizontal="center" vertical="center" wrapText="1"/>
    </xf>
    <xf numFmtId="166" fontId="1" fillId="0" borderId="1" xfId="0" applyNumberFormat="1" applyFont="1" applyFill="1" applyBorder="1" applyAlignment="1">
      <alignment horizontal="center" vertical="top" wrapText="1"/>
    </xf>
    <xf numFmtId="9" fontId="1" fillId="0" borderId="1" xfId="3" applyNumberFormat="1" applyFont="1" applyFill="1" applyBorder="1" applyAlignment="1">
      <alignment horizontal="center" vertical="center" wrapText="1"/>
    </xf>
    <xf numFmtId="9" fontId="1" fillId="0" borderId="1" xfId="0" applyNumberFormat="1" applyFont="1" applyFill="1" applyBorder="1" applyAlignment="1">
      <alignment horizontal="center" vertical="top" wrapText="1"/>
    </xf>
    <xf numFmtId="0" fontId="1" fillId="0" borderId="3" xfId="0" applyFont="1" applyFill="1" applyBorder="1" applyAlignment="1">
      <alignment vertical="top" wrapText="1"/>
    </xf>
    <xf numFmtId="0" fontId="1" fillId="0" borderId="5" xfId="0" applyFont="1" applyFill="1" applyBorder="1" applyAlignment="1">
      <alignment vertical="top" wrapText="1"/>
    </xf>
    <xf numFmtId="0" fontId="1" fillId="0" borderId="5" xfId="0" applyFont="1" applyFill="1" applyBorder="1" applyAlignment="1">
      <alignment horizontal="center" vertical="top" wrapText="1"/>
    </xf>
    <xf numFmtId="0" fontId="37" fillId="12" borderId="1" xfId="0" applyFont="1" applyFill="1" applyBorder="1" applyAlignment="1">
      <alignment horizontal="center" vertical="top" wrapText="1"/>
    </xf>
    <xf numFmtId="0" fontId="37" fillId="12" borderId="1" xfId="0" applyFont="1" applyFill="1" applyBorder="1" applyAlignment="1">
      <alignment horizontal="center" vertical="center" wrapText="1"/>
    </xf>
    <xf numFmtId="0" fontId="0" fillId="12" borderId="0" xfId="0" applyFill="1"/>
    <xf numFmtId="0" fontId="3" fillId="12" borderId="1" xfId="0" applyFont="1" applyFill="1" applyBorder="1" applyAlignment="1">
      <alignment vertical="top" wrapText="1"/>
    </xf>
    <xf numFmtId="9" fontId="1" fillId="12" borderId="1" xfId="0" applyNumberFormat="1" applyFont="1" applyFill="1" applyBorder="1" applyAlignment="1">
      <alignment horizontal="center" vertical="center" wrapText="1"/>
    </xf>
    <xf numFmtId="0" fontId="1" fillId="12" borderId="1" xfId="0" applyFont="1" applyFill="1" applyBorder="1" applyAlignment="1">
      <alignment vertical="top" wrapText="1"/>
    </xf>
    <xf numFmtId="0" fontId="0" fillId="0" borderId="9" xfId="0" applyBorder="1" applyAlignment="1">
      <alignment horizontal="center"/>
    </xf>
    <xf numFmtId="0" fontId="0" fillId="0" borderId="0" xfId="0" applyBorder="1" applyAlignment="1">
      <alignment horizontal="center"/>
    </xf>
    <xf numFmtId="0" fontId="0" fillId="0" borderId="0" xfId="0" applyAlignment="1">
      <alignment horizontal="center"/>
    </xf>
    <xf numFmtId="0" fontId="1" fillId="12" borderId="5" xfId="0" applyFont="1" applyFill="1" applyBorder="1" applyAlignment="1">
      <alignment vertical="top" wrapText="1"/>
    </xf>
    <xf numFmtId="0" fontId="1" fillId="12" borderId="5" xfId="0" applyFont="1" applyFill="1" applyBorder="1" applyAlignment="1">
      <alignment horizontal="center" vertical="top" wrapText="1"/>
    </xf>
    <xf numFmtId="167" fontId="3" fillId="0" borderId="1" xfId="4" applyNumberFormat="1" applyFont="1" applyFill="1" applyBorder="1" applyAlignment="1">
      <alignment vertical="center" wrapText="1"/>
    </xf>
    <xf numFmtId="167" fontId="0" fillId="0" borderId="0" xfId="4" applyNumberFormat="1" applyFont="1"/>
    <xf numFmtId="0" fontId="3" fillId="12" borderId="1" xfId="0" applyFont="1" applyFill="1" applyBorder="1" applyAlignment="1">
      <alignment horizontal="left" vertical="top" wrapText="1"/>
    </xf>
    <xf numFmtId="3" fontId="0" fillId="0" borderId="0" xfId="0" applyNumberFormat="1"/>
    <xf numFmtId="0" fontId="1" fillId="12" borderId="3" xfId="0" applyFont="1" applyFill="1" applyBorder="1" applyAlignment="1">
      <alignment vertical="top" wrapText="1"/>
    </xf>
    <xf numFmtId="0" fontId="1" fillId="0" borderId="3" xfId="0" applyFont="1" applyFill="1" applyBorder="1" applyAlignment="1">
      <alignment horizontal="center" vertical="center" wrapText="1"/>
    </xf>
    <xf numFmtId="0" fontId="3" fillId="3" borderId="21" xfId="0" applyFont="1" applyFill="1" applyBorder="1" applyAlignment="1">
      <alignment vertical="top"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16" xfId="0" applyFont="1" applyBorder="1" applyAlignment="1">
      <alignment horizontal="left" vertical="center" wrapText="1"/>
    </xf>
    <xf numFmtId="0" fontId="2" fillId="4"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0" fillId="0" borderId="1" xfId="0" applyFill="1" applyBorder="1"/>
    <xf numFmtId="0" fontId="3" fillId="3"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6" xfId="0" applyFont="1" applyBorder="1" applyAlignment="1">
      <alignment horizontal="left" vertical="center"/>
    </xf>
    <xf numFmtId="0" fontId="3" fillId="0" borderId="18"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2" fillId="0" borderId="1" xfId="0" applyFont="1" applyBorder="1" applyAlignment="1">
      <alignment horizontal="left" vertical="center" wrapText="1"/>
    </xf>
    <xf numFmtId="0" fontId="2" fillId="4" borderId="11" xfId="0" applyFont="1" applyFill="1" applyBorder="1" applyAlignment="1">
      <alignment horizontal="center" vertical="center" wrapText="1"/>
    </xf>
    <xf numFmtId="0" fontId="27" fillId="2" borderId="5" xfId="0" applyFont="1" applyFill="1" applyBorder="1" applyAlignment="1">
      <alignment vertical="center" wrapText="1"/>
    </xf>
    <xf numFmtId="0" fontId="27" fillId="2" borderId="8" xfId="0" applyFont="1" applyFill="1" applyBorder="1" applyAlignment="1">
      <alignment vertical="center" wrapText="1"/>
    </xf>
    <xf numFmtId="0" fontId="27" fillId="2" borderId="4" xfId="0" applyFont="1" applyFill="1" applyBorder="1" applyAlignment="1">
      <alignment vertical="center" wrapText="1"/>
    </xf>
    <xf numFmtId="9" fontId="3" fillId="12" borderId="1" xfId="3" applyFont="1" applyFill="1" applyBorder="1" applyAlignment="1">
      <alignment horizontal="center" vertical="center"/>
    </xf>
    <xf numFmtId="0" fontId="1" fillId="0" borderId="1" xfId="0" applyFont="1" applyFill="1" applyBorder="1" applyAlignment="1">
      <alignment vertical="top" wrapText="1"/>
    </xf>
    <xf numFmtId="165" fontId="1" fillId="0" borderId="1" xfId="0" applyNumberFormat="1" applyFont="1" applyFill="1" applyBorder="1" applyAlignment="1">
      <alignment horizontal="center" vertical="center" wrapText="1"/>
    </xf>
    <xf numFmtId="9" fontId="1" fillId="0" borderId="1" xfId="3" applyFont="1" applyFill="1" applyBorder="1" applyAlignment="1">
      <alignment horizontal="center" vertical="center"/>
    </xf>
    <xf numFmtId="0" fontId="1" fillId="0" borderId="1" xfId="5"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9" fontId="35" fillId="0" borderId="1" xfId="3" applyNumberFormat="1" applyFont="1" applyFill="1" applyBorder="1" applyAlignment="1">
      <alignment horizontal="center" vertical="center" wrapText="1"/>
    </xf>
    <xf numFmtId="0" fontId="3" fillId="0" borderId="1" xfId="0" applyFont="1" applyFill="1" applyBorder="1" applyAlignment="1">
      <alignment horizontal="center" vertical="center"/>
    </xf>
    <xf numFmtId="9" fontId="3" fillId="0" borderId="3" xfId="3" applyFont="1" applyFill="1" applyBorder="1" applyAlignment="1">
      <alignment horizontal="center" vertical="center"/>
    </xf>
    <xf numFmtId="0" fontId="3" fillId="0" borderId="1" xfId="0" applyFont="1" applyFill="1" applyBorder="1" applyAlignment="1">
      <alignment horizontal="center"/>
    </xf>
    <xf numFmtId="0" fontId="3" fillId="0" borderId="3" xfId="0" applyFont="1" applyFill="1" applyBorder="1" applyAlignment="1">
      <alignment horizontal="left" vertical="top" wrapText="1"/>
    </xf>
    <xf numFmtId="0" fontId="1" fillId="3" borderId="31" xfId="0" applyFont="1" applyFill="1" applyBorder="1" applyAlignment="1">
      <alignment horizontal="center" vertical="center" wrapText="1"/>
    </xf>
    <xf numFmtId="0" fontId="33" fillId="3" borderId="16" xfId="2" applyFont="1" applyFill="1" applyBorder="1" applyAlignment="1" applyProtection="1">
      <alignment horizontal="justify" vertical="center" wrapText="1"/>
    </xf>
    <xf numFmtId="9" fontId="1" fillId="3" borderId="16" xfId="0" applyNumberFormat="1" applyFont="1" applyFill="1" applyBorder="1" applyAlignment="1">
      <alignment horizontal="center" vertical="center" wrapText="1"/>
    </xf>
    <xf numFmtId="10" fontId="0" fillId="0" borderId="16" xfId="0" applyNumberFormat="1" applyBorder="1" applyAlignment="1">
      <alignment horizontal="center" vertical="center"/>
    </xf>
    <xf numFmtId="0" fontId="33" fillId="3" borderId="16" xfId="2" applyFont="1" applyFill="1" applyBorder="1" applyAlignment="1" applyProtection="1">
      <alignment horizontal="center" vertical="center" wrapText="1"/>
    </xf>
    <xf numFmtId="0" fontId="0" fillId="0" borderId="16" xfId="0" applyBorder="1" applyAlignment="1">
      <alignment horizontal="left" vertical="center"/>
    </xf>
    <xf numFmtId="0" fontId="0" fillId="0" borderId="16" xfId="0" applyBorder="1" applyAlignment="1">
      <alignment vertical="top" wrapText="1"/>
    </xf>
    <xf numFmtId="0" fontId="3" fillId="0" borderId="1" xfId="0" applyFont="1" applyFill="1" applyBorder="1" applyAlignment="1">
      <alignment horizontal="center" vertical="top" wrapText="1"/>
    </xf>
    <xf numFmtId="9" fontId="3" fillId="12" borderId="3" xfId="3" applyFont="1" applyFill="1" applyBorder="1" applyAlignment="1">
      <alignment horizontal="center" vertical="center" wrapText="1"/>
    </xf>
    <xf numFmtId="10" fontId="3" fillId="12" borderId="1" xfId="3" applyNumberFormat="1" applyFont="1" applyFill="1" applyBorder="1" applyAlignment="1">
      <alignment horizontal="center" vertical="center"/>
    </xf>
    <xf numFmtId="9" fontId="3" fillId="12" borderId="1" xfId="3" applyFont="1" applyFill="1" applyBorder="1" applyAlignment="1">
      <alignment horizontal="center"/>
    </xf>
    <xf numFmtId="168" fontId="0" fillId="0" borderId="1" xfId="3" applyNumberFormat="1" applyFont="1" applyBorder="1" applyAlignment="1">
      <alignment horizontal="center"/>
    </xf>
    <xf numFmtId="9" fontId="0" fillId="0" borderId="1" xfId="0" applyNumberFormat="1" applyBorder="1"/>
    <xf numFmtId="9" fontId="3" fillId="0" borderId="0" xfId="3" applyFont="1"/>
    <xf numFmtId="9" fontId="3" fillId="0" borderId="0" xfId="0" applyNumberFormat="1" applyFont="1" applyAlignment="1">
      <alignment horizontal="center" vertical="center"/>
    </xf>
    <xf numFmtId="0" fontId="3" fillId="0" borderId="3" xfId="0" applyFont="1" applyBorder="1" applyAlignment="1">
      <alignment vertical="top" wrapText="1"/>
    </xf>
    <xf numFmtId="0" fontId="3" fillId="0" borderId="1" xfId="0" applyFont="1" applyBorder="1" applyAlignment="1">
      <alignment vertical="top" wrapText="1"/>
    </xf>
    <xf numFmtId="10" fontId="0" fillId="0" borderId="0" xfId="3" applyNumberFormat="1" applyFont="1"/>
    <xf numFmtId="2" fontId="3" fillId="0" borderId="0" xfId="0" applyNumberFormat="1" applyFont="1"/>
    <xf numFmtId="9" fontId="1" fillId="0" borderId="0" xfId="0" applyNumberFormat="1" applyFont="1" applyBorder="1"/>
    <xf numFmtId="0" fontId="3" fillId="0" borderId="1" xfId="0" applyFont="1" applyBorder="1" applyAlignment="1">
      <alignment horizontal="left" vertical="top"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9" fontId="3" fillId="0" borderId="3" xfId="3" applyNumberFormat="1" applyFont="1" applyFill="1" applyBorder="1" applyAlignment="1">
      <alignment horizontal="center" vertical="center"/>
    </xf>
    <xf numFmtId="43" fontId="0" fillId="0" borderId="0" xfId="0" applyNumberFormat="1"/>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3" fillId="3"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1"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 fillId="0" borderId="16" xfId="0" applyFont="1" applyBorder="1" applyAlignment="1">
      <alignment horizontal="center" vertical="center" wrapText="1"/>
    </xf>
    <xf numFmtId="0" fontId="1" fillId="3" borderId="1" xfId="0" applyFont="1" applyFill="1" applyBorder="1" applyAlignment="1">
      <alignment horizontal="left" vertical="center" wrapText="1"/>
    </xf>
    <xf numFmtId="0" fontId="1" fillId="0" borderId="33" xfId="0" applyFont="1" applyBorder="1"/>
    <xf numFmtId="0" fontId="3" fillId="0" borderId="16" xfId="0" applyFont="1" applyFill="1" applyBorder="1" applyAlignment="1">
      <alignment horizontal="left" vertical="center" wrapText="1"/>
    </xf>
    <xf numFmtId="0" fontId="1" fillId="0" borderId="3" xfId="0" applyFont="1" applyBorder="1" applyAlignment="1">
      <alignment vertical="center" wrapText="1"/>
    </xf>
    <xf numFmtId="0" fontId="1" fillId="0" borderId="1" xfId="0" applyFont="1" applyBorder="1" applyAlignment="1">
      <alignment vertical="center" wrapText="1"/>
    </xf>
    <xf numFmtId="0" fontId="3" fillId="0" borderId="1" xfId="0" applyFont="1" applyBorder="1"/>
    <xf numFmtId="9" fontId="1" fillId="0" borderId="1" xfId="0" applyNumberFormat="1" applyFont="1" applyBorder="1" applyAlignment="1">
      <alignment horizontal="center" vertical="center"/>
    </xf>
    <xf numFmtId="0" fontId="3" fillId="12" borderId="0" xfId="0" applyFont="1" applyFill="1"/>
    <xf numFmtId="9" fontId="3" fillId="0" borderId="1" xfId="0" applyNumberFormat="1" applyFont="1" applyBorder="1" applyAlignment="1">
      <alignment horizontal="center" vertical="center"/>
    </xf>
    <xf numFmtId="10" fontId="3" fillId="0" borderId="16" xfId="0" applyNumberFormat="1" applyFont="1" applyBorder="1" applyAlignment="1">
      <alignment horizontal="center" vertical="center"/>
    </xf>
    <xf numFmtId="0" fontId="1" fillId="3" borderId="16" xfId="2" applyFont="1" applyFill="1" applyBorder="1" applyAlignment="1" applyProtection="1">
      <alignment horizontal="center" vertical="center" wrapText="1"/>
    </xf>
    <xf numFmtId="0" fontId="3" fillId="0" borderId="16" xfId="0" applyFont="1" applyBorder="1" applyAlignment="1">
      <alignment horizontal="left" vertical="center"/>
    </xf>
    <xf numFmtId="0" fontId="3" fillId="0" borderId="16" xfId="0" applyFont="1" applyBorder="1"/>
    <xf numFmtId="14" fontId="3" fillId="0" borderId="1" xfId="0" applyNumberFormat="1" applyFont="1" applyBorder="1" applyAlignment="1">
      <alignment horizontal="center" vertical="center"/>
    </xf>
    <xf numFmtId="0" fontId="3" fillId="0" borderId="1" xfId="0" applyFont="1" applyBorder="1" applyAlignment="1">
      <alignment wrapText="1"/>
    </xf>
    <xf numFmtId="0" fontId="3" fillId="0" borderId="1" xfId="0" applyFont="1" applyFill="1" applyBorder="1"/>
    <xf numFmtId="168" fontId="3" fillId="0" borderId="3" xfId="3" applyNumberFormat="1" applyFont="1" applyBorder="1" applyAlignment="1">
      <alignment horizontal="center"/>
    </xf>
    <xf numFmtId="168" fontId="3" fillId="0" borderId="1" xfId="3" applyNumberFormat="1" applyFont="1" applyBorder="1" applyAlignment="1">
      <alignment horizontal="center"/>
    </xf>
    <xf numFmtId="0" fontId="1" fillId="0" borderId="1" xfId="0" applyFont="1" applyFill="1" applyBorder="1"/>
    <xf numFmtId="9" fontId="34"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20" fillId="0" borderId="2"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20" fillId="0" borderId="10" xfId="0" applyFont="1" applyBorder="1" applyAlignment="1">
      <alignment horizontal="center" vertical="center" wrapText="1" readingOrder="1"/>
    </xf>
    <xf numFmtId="0" fontId="24" fillId="0" borderId="0" xfId="0" applyFont="1" applyBorder="1" applyAlignment="1" applyProtection="1">
      <alignment horizontal="center" vertical="center"/>
      <protection locked="0"/>
    </xf>
    <xf numFmtId="0" fontId="16" fillId="4" borderId="1" xfId="0" applyFont="1" applyFill="1" applyBorder="1" applyAlignment="1">
      <alignment horizontal="center" vertical="top" wrapText="1" readingOrder="1"/>
    </xf>
    <xf numFmtId="0" fontId="25" fillId="9" borderId="0" xfId="0" applyFont="1" applyFill="1" applyAlignment="1" applyProtection="1">
      <alignment horizontal="center" vertical="center" wrapText="1"/>
      <protection locked="0"/>
    </xf>
    <xf numFmtId="0" fontId="21" fillId="9" borderId="0" xfId="0" applyFont="1" applyFill="1" applyBorder="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3"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1" fillId="0" borderId="0" xfId="0" applyFont="1" applyBorder="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31" fillId="0" borderId="0" xfId="0" applyFont="1" applyBorder="1" applyAlignment="1">
      <alignment horizontal="center" wrapText="1"/>
    </xf>
    <xf numFmtId="0" fontId="32" fillId="0" borderId="0" xfId="0" applyFont="1" applyAlignment="1">
      <alignment horizontal="center"/>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3" borderId="2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 fillId="3" borderId="9"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3" xfId="0" applyFont="1" applyFill="1" applyBorder="1" applyAlignment="1">
      <alignment horizontal="center" vertical="center" wrapText="1"/>
    </xf>
    <xf numFmtId="0" fontId="1" fillId="0" borderId="1"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10" xfId="0" applyFont="1" applyBorder="1" applyAlignment="1">
      <alignment horizont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1" fillId="0" borderId="3" xfId="0" applyFont="1" applyBorder="1" applyAlignment="1">
      <alignment horizontal="center" vertical="center"/>
    </xf>
    <xf numFmtId="0" fontId="3" fillId="0" borderId="6" xfId="0" applyFont="1" applyBorder="1" applyAlignment="1">
      <alignment horizontal="left" vertical="center" wrapText="1"/>
    </xf>
    <xf numFmtId="0" fontId="1" fillId="3" borderId="31" xfId="0" applyFont="1" applyFill="1" applyBorder="1" applyAlignment="1">
      <alignment horizontal="center" vertical="center" wrapText="1"/>
    </xf>
    <xf numFmtId="0" fontId="1" fillId="3" borderId="16"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0" borderId="17" xfId="0" applyFont="1" applyBorder="1" applyAlignment="1">
      <alignment horizontal="left" vertical="center" wrapText="1"/>
    </xf>
  </cellXfs>
  <cellStyles count="6">
    <cellStyle name="Millares" xfId="4" builtinId="3"/>
    <cellStyle name="Moneda" xfId="5" builtinId="4"/>
    <cellStyle name="Normal" xfId="0" builtinId="0"/>
    <cellStyle name="Normal 2" xfId="1" xr:uid="{00000000-0005-0000-0000-000003000000}"/>
    <cellStyle name="Normal 3" xfId="2" xr:uid="{00000000-0005-0000-0000-000004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59626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310075</xdr:colOff>
      <xdr:row>1</xdr:row>
      <xdr:rowOff>220394</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9911275" y="50174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17875526" y="439148"/>
          <a:ext cx="42274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21" name="CuadroTexto 4">
          <a:extLst>
            <a:ext uri="{FF2B5EF4-FFF2-40B4-BE49-F238E27FC236}">
              <a16:creationId xmlns:a16="http://schemas.microsoft.com/office/drawing/2014/main" id="{00000000-0008-0000-0200-000015000000}"/>
            </a:ext>
          </a:extLst>
        </xdr:cNvPr>
        <xdr:cNvSpPr txBox="1"/>
      </xdr:nvSpPr>
      <xdr:spPr>
        <a:xfrm>
          <a:off x="8880021" y="38100"/>
          <a:ext cx="1581150" cy="41637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0000000-0008-0000-0200-000016000000}"/>
            </a:ext>
          </a:extLst>
        </xdr:cNvPr>
        <xdr:cNvGrpSpPr>
          <a:grpSpLocks/>
        </xdr:cNvGrpSpPr>
      </xdr:nvGrpSpPr>
      <xdr:grpSpPr bwMode="auto">
        <a:xfrm>
          <a:off x="5514976" y="438150"/>
          <a:ext cx="1914524" cy="0"/>
          <a:chOff x="2381" y="720"/>
          <a:chExt cx="3154" cy="65"/>
        </a:xfrm>
      </xdr:grpSpPr>
      <xdr:pic>
        <xdr:nvPicPr>
          <xdr:cNvPr id="23" name="6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798960</xdr:colOff>
      <xdr:row>2</xdr:row>
      <xdr:rowOff>90079</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a16="http://schemas.microsoft.com/office/drawing/2014/main" id="{00000000-0008-0000-0300-000002000000}"/>
            </a:ext>
          </a:extLst>
        </xdr:cNvPr>
        <xdr:cNvGrpSpPr>
          <a:grpSpLocks/>
        </xdr:cNvGrpSpPr>
      </xdr:nvGrpSpPr>
      <xdr:grpSpPr bwMode="auto">
        <a:xfrm>
          <a:off x="25933676" y="441053"/>
          <a:ext cx="4227444" cy="0"/>
          <a:chOff x="2381" y="720"/>
          <a:chExt cx="3154" cy="65"/>
        </a:xfrm>
      </xdr:grpSpPr>
      <xdr:pic>
        <xdr:nvPicPr>
          <xdr:cNvPr id="3" name="6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a16="http://schemas.microsoft.com/office/drawing/2014/main" id="{00000000-0008-0000-0300-000006000000}"/>
            </a:ext>
          </a:extLst>
        </xdr:cNvPr>
        <xdr:cNvSpPr txBox="1"/>
      </xdr:nvSpPr>
      <xdr:spPr>
        <a:xfrm>
          <a:off x="1417320"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300-000007000000}"/>
            </a:ext>
          </a:extLst>
        </xdr:cNvPr>
        <xdr:cNvGrpSpPr>
          <a:grpSpLocks/>
        </xdr:cNvGrpSpPr>
      </xdr:nvGrpSpPr>
      <xdr:grpSpPr bwMode="auto">
        <a:xfrm>
          <a:off x="1381125" y="440055"/>
          <a:ext cx="0" cy="0"/>
          <a:chOff x="2381" y="720"/>
          <a:chExt cx="3154" cy="65"/>
        </a:xfrm>
      </xdr:grpSpPr>
      <xdr:pic>
        <xdr:nvPicPr>
          <xdr:cNvPr id="8" name="6 Imagen">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825630</xdr:colOff>
      <xdr:row>2</xdr:row>
      <xdr:rowOff>90079</xdr:rowOff>
    </xdr:to>
    <xdr:pic>
      <xdr:nvPicPr>
        <xdr:cNvPr id="10" name="Imagen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1417320" y="339090"/>
          <a:ext cx="154381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a16="http://schemas.microsoft.com/office/drawing/2014/main" id="{00000000-0008-0000-0400-000002000000}"/>
            </a:ext>
          </a:extLst>
        </xdr:cNvPr>
        <xdr:cNvGrpSpPr>
          <a:grpSpLocks/>
        </xdr:cNvGrpSpPr>
      </xdr:nvGrpSpPr>
      <xdr:grpSpPr bwMode="auto">
        <a:xfrm>
          <a:off x="22542776" y="441053"/>
          <a:ext cx="4227444" cy="0"/>
          <a:chOff x="2381" y="720"/>
          <a:chExt cx="3154" cy="65"/>
        </a:xfrm>
      </xdr:grpSpPr>
      <xdr:pic>
        <xdr:nvPicPr>
          <xdr:cNvPr id="3" name="6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a16="http://schemas.microsoft.com/office/drawing/2014/main" id="{00000000-0008-0000-0400-000006000000}"/>
            </a:ext>
          </a:extLst>
        </xdr:cNvPr>
        <xdr:cNvSpPr txBox="1"/>
      </xdr:nvSpPr>
      <xdr:spPr>
        <a:xfrm>
          <a:off x="6785610" y="38100"/>
          <a:ext cx="1578972"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400-000007000000}"/>
            </a:ext>
          </a:extLst>
        </xdr:cNvPr>
        <xdr:cNvGrpSpPr>
          <a:grpSpLocks/>
        </xdr:cNvGrpSpPr>
      </xdr:nvGrpSpPr>
      <xdr:grpSpPr bwMode="auto">
        <a:xfrm>
          <a:off x="1381125" y="440055"/>
          <a:ext cx="0" cy="0"/>
          <a:chOff x="2381" y="720"/>
          <a:chExt cx="3154" cy="65"/>
        </a:xfrm>
      </xdr:grpSpPr>
      <xdr:pic>
        <xdr:nvPicPr>
          <xdr:cNvPr id="8" name="6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3</xdr:col>
      <xdr:colOff>313186</xdr:colOff>
      <xdr:row>1</xdr:row>
      <xdr:rowOff>32929</xdr:rowOff>
    </xdr:to>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1333500" y="129540"/>
          <a:ext cx="1543816" cy="185329"/>
        </a:xfrm>
        <a:prstGeom prst="rect">
          <a:avLst/>
        </a:prstGeom>
      </xdr:spPr>
    </xdr:pic>
    <xdr:clientData/>
  </xdr:twoCellAnchor>
  <xdr:twoCellAnchor editAs="oneCell">
    <xdr:from>
      <xdr:col>5</xdr:col>
      <xdr:colOff>1266824</xdr:colOff>
      <xdr:row>1</xdr:row>
      <xdr:rowOff>57150</xdr:rowOff>
    </xdr:from>
    <xdr:to>
      <xdr:col>6</xdr:col>
      <xdr:colOff>825630</xdr:colOff>
      <xdr:row>2</xdr:row>
      <xdr:rowOff>90079</xdr:rowOff>
    </xdr:to>
    <xdr:pic>
      <xdr:nvPicPr>
        <xdr:cNvPr id="11" name="Imagen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417320" y="281940"/>
          <a:ext cx="1543816" cy="185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a16="http://schemas.microsoft.com/office/drawing/2014/main" id="{00000000-0008-0000-0500-000002000000}"/>
            </a:ext>
          </a:extLst>
        </xdr:cNvPr>
        <xdr:cNvGrpSpPr>
          <a:grpSpLocks/>
        </xdr:cNvGrpSpPr>
      </xdr:nvGrpSpPr>
      <xdr:grpSpPr bwMode="auto">
        <a:xfrm>
          <a:off x="22542776" y="441053"/>
          <a:ext cx="4227444" cy="0"/>
          <a:chOff x="2381" y="720"/>
          <a:chExt cx="3154" cy="65"/>
        </a:xfrm>
      </xdr:grpSpPr>
      <xdr:pic>
        <xdr:nvPicPr>
          <xdr:cNvPr id="3" name="6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40995" cy="405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a16="http://schemas.microsoft.com/office/drawing/2014/main" id="{00000000-0008-0000-0500-000006000000}"/>
            </a:ext>
          </a:extLst>
        </xdr:cNvPr>
        <xdr:cNvSpPr txBox="1"/>
      </xdr:nvSpPr>
      <xdr:spPr>
        <a:xfrm>
          <a:off x="1417320"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500-000007000000}"/>
            </a:ext>
          </a:extLst>
        </xdr:cNvPr>
        <xdr:cNvGrpSpPr>
          <a:grpSpLocks/>
        </xdr:cNvGrpSpPr>
      </xdr:nvGrpSpPr>
      <xdr:grpSpPr bwMode="auto">
        <a:xfrm>
          <a:off x="1381125" y="440055"/>
          <a:ext cx="0" cy="0"/>
          <a:chOff x="2381" y="720"/>
          <a:chExt cx="3154" cy="65"/>
        </a:xfrm>
      </xdr:grpSpPr>
      <xdr:pic>
        <xdr:nvPicPr>
          <xdr:cNvPr id="8" name="6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3</xdr:col>
      <xdr:colOff>313186</xdr:colOff>
      <xdr:row>1</xdr:row>
      <xdr:rowOff>32929</xdr:rowOff>
    </xdr:to>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1333500" y="129540"/>
          <a:ext cx="1543816" cy="185329"/>
        </a:xfrm>
        <a:prstGeom prst="rect">
          <a:avLst/>
        </a:prstGeom>
      </xdr:spPr>
    </xdr:pic>
    <xdr:clientData/>
  </xdr:twoCellAnchor>
  <xdr:twoCellAnchor editAs="oneCell">
    <xdr:from>
      <xdr:col>5</xdr:col>
      <xdr:colOff>1266824</xdr:colOff>
      <xdr:row>1</xdr:row>
      <xdr:rowOff>57150</xdr:rowOff>
    </xdr:from>
    <xdr:to>
      <xdr:col>6</xdr:col>
      <xdr:colOff>825630</xdr:colOff>
      <xdr:row>2</xdr:row>
      <xdr:rowOff>96113</xdr:rowOff>
    </xdr:to>
    <xdr:pic>
      <xdr:nvPicPr>
        <xdr:cNvPr id="11" name="Imagen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stretch>
          <a:fillRect/>
        </a:stretch>
      </xdr:blipFill>
      <xdr:spPr>
        <a:xfrm>
          <a:off x="1417320" y="339090"/>
          <a:ext cx="1543816" cy="1886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a16="http://schemas.microsoft.com/office/drawing/2014/main" id="{00000000-0008-0000-0600-000002000000}"/>
            </a:ext>
          </a:extLst>
        </xdr:cNvPr>
        <xdr:cNvGrpSpPr>
          <a:grpSpLocks/>
        </xdr:cNvGrpSpPr>
      </xdr:nvGrpSpPr>
      <xdr:grpSpPr bwMode="auto">
        <a:xfrm>
          <a:off x="15341876" y="441053"/>
          <a:ext cx="4227444" cy="0"/>
          <a:chOff x="2381" y="720"/>
          <a:chExt cx="3154" cy="65"/>
        </a:xfrm>
      </xdr:grpSpPr>
      <xdr:pic>
        <xdr:nvPicPr>
          <xdr:cNvPr id="3" name="6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333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a16="http://schemas.microsoft.com/office/drawing/2014/main" id="{00000000-0008-0000-0600-000006000000}"/>
            </a:ext>
          </a:extLst>
        </xdr:cNvPr>
        <xdr:cNvSpPr txBox="1"/>
      </xdr:nvSpPr>
      <xdr:spPr>
        <a:xfrm>
          <a:off x="1381125"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600-000007000000}"/>
            </a:ext>
          </a:extLst>
        </xdr:cNvPr>
        <xdr:cNvGrpSpPr>
          <a:grpSpLocks/>
        </xdr:cNvGrpSpPr>
      </xdr:nvGrpSpPr>
      <xdr:grpSpPr bwMode="auto">
        <a:xfrm>
          <a:off x="1381125" y="440055"/>
          <a:ext cx="0" cy="0"/>
          <a:chOff x="2381" y="720"/>
          <a:chExt cx="3154" cy="65"/>
        </a:xfrm>
      </xdr:grpSpPr>
      <xdr:pic>
        <xdr:nvPicPr>
          <xdr:cNvPr id="8" name="6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8</xdr:col>
      <xdr:colOff>332236</xdr:colOff>
      <xdr:row>1</xdr:row>
      <xdr:rowOff>32929</xdr:rowOff>
    </xdr:to>
    <xdr:pic>
      <xdr:nvPicPr>
        <xdr:cNvPr id="10" name="Imagen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a:stretch>
          <a:fillRect/>
        </a:stretch>
      </xdr:blipFill>
      <xdr:spPr>
        <a:xfrm>
          <a:off x="1323975" y="129540"/>
          <a:ext cx="1484761" cy="189139"/>
        </a:xfrm>
        <a:prstGeom prst="rect">
          <a:avLst/>
        </a:prstGeom>
      </xdr:spPr>
    </xdr:pic>
    <xdr:clientData/>
  </xdr:twoCellAnchor>
  <xdr:twoCellAnchor editAs="oneCell">
    <xdr:from>
      <xdr:col>5</xdr:col>
      <xdr:colOff>1266824</xdr:colOff>
      <xdr:row>1</xdr:row>
      <xdr:rowOff>57150</xdr:rowOff>
    </xdr:from>
    <xdr:to>
      <xdr:col>8</xdr:col>
      <xdr:colOff>416056</xdr:colOff>
      <xdr:row>2</xdr:row>
      <xdr:rowOff>96113</xdr:rowOff>
    </xdr:to>
    <xdr:pic>
      <xdr:nvPicPr>
        <xdr:cNvPr id="11" name="Imagen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
        <a:stretch>
          <a:fillRect/>
        </a:stretch>
      </xdr:blipFill>
      <xdr:spPr>
        <a:xfrm>
          <a:off x="1381125" y="342900"/>
          <a:ext cx="1511431" cy="191363"/>
        </a:xfrm>
        <a:prstGeom prst="rect">
          <a:avLst/>
        </a:prstGeom>
      </xdr:spPr>
    </xdr:pic>
    <xdr:clientData/>
  </xdr:twoCellAnchor>
  <xdr:oneCellAnchor>
    <xdr:from>
      <xdr:col>5</xdr:col>
      <xdr:colOff>1266824</xdr:colOff>
      <xdr:row>2</xdr:row>
      <xdr:rowOff>57150</xdr:rowOff>
    </xdr:from>
    <xdr:ext cx="1543816" cy="191363"/>
    <xdr:pic>
      <xdr:nvPicPr>
        <xdr:cNvPr id="12" name="Imagen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stretch>
          <a:fillRect/>
        </a:stretch>
      </xdr:blipFill>
      <xdr:spPr>
        <a:xfrm>
          <a:off x="1417320" y="339090"/>
          <a:ext cx="1543816" cy="19136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19</xdr:col>
      <xdr:colOff>1606826</xdr:colOff>
      <xdr:row>2</xdr:row>
      <xdr:rowOff>2903</xdr:rowOff>
    </xdr:from>
    <xdr:to>
      <xdr:col>24</xdr:col>
      <xdr:colOff>538370</xdr:colOff>
      <xdr:row>2</xdr:row>
      <xdr:rowOff>2903</xdr:rowOff>
    </xdr:to>
    <xdr:grpSp>
      <xdr:nvGrpSpPr>
        <xdr:cNvPr id="2" name="Group 8">
          <a:extLst>
            <a:ext uri="{FF2B5EF4-FFF2-40B4-BE49-F238E27FC236}">
              <a16:creationId xmlns:a16="http://schemas.microsoft.com/office/drawing/2014/main" id="{00000000-0008-0000-0700-000002000000}"/>
            </a:ext>
          </a:extLst>
        </xdr:cNvPr>
        <xdr:cNvGrpSpPr>
          <a:grpSpLocks/>
        </xdr:cNvGrpSpPr>
      </xdr:nvGrpSpPr>
      <xdr:grpSpPr bwMode="auto">
        <a:xfrm>
          <a:off x="24647801" y="441053"/>
          <a:ext cx="4227444" cy="0"/>
          <a:chOff x="2381" y="720"/>
          <a:chExt cx="3154" cy="65"/>
        </a:xfrm>
      </xdr:grpSpPr>
      <xdr:pic>
        <xdr:nvPicPr>
          <xdr:cNvPr id="3" name="6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3333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6" name="CuadroTexto 4">
          <a:extLst>
            <a:ext uri="{FF2B5EF4-FFF2-40B4-BE49-F238E27FC236}">
              <a16:creationId xmlns:a16="http://schemas.microsoft.com/office/drawing/2014/main" id="{00000000-0008-0000-0700-000006000000}"/>
            </a:ext>
          </a:extLst>
        </xdr:cNvPr>
        <xdr:cNvSpPr txBox="1"/>
      </xdr:nvSpPr>
      <xdr:spPr>
        <a:xfrm>
          <a:off x="1381125" y="38100"/>
          <a:ext cx="0"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2</xdr:col>
      <xdr:colOff>0</xdr:colOff>
      <xdr:row>2</xdr:row>
      <xdr:rowOff>1905</xdr:rowOff>
    </xdr:from>
    <xdr:to>
      <xdr:col>2</xdr:col>
      <xdr:colOff>0</xdr:colOff>
      <xdr:row>2</xdr:row>
      <xdr:rowOff>1905</xdr:rowOff>
    </xdr:to>
    <xdr:grpSp>
      <xdr:nvGrpSpPr>
        <xdr:cNvPr id="7" name="Group 8">
          <a:extLst>
            <a:ext uri="{FF2B5EF4-FFF2-40B4-BE49-F238E27FC236}">
              <a16:creationId xmlns:a16="http://schemas.microsoft.com/office/drawing/2014/main" id="{00000000-0008-0000-0700-000007000000}"/>
            </a:ext>
          </a:extLst>
        </xdr:cNvPr>
        <xdr:cNvGrpSpPr>
          <a:grpSpLocks/>
        </xdr:cNvGrpSpPr>
      </xdr:nvGrpSpPr>
      <xdr:grpSpPr bwMode="auto">
        <a:xfrm>
          <a:off x="1381125" y="440055"/>
          <a:ext cx="0" cy="0"/>
          <a:chOff x="2381" y="720"/>
          <a:chExt cx="3154" cy="65"/>
        </a:xfrm>
      </xdr:grpSpPr>
      <xdr:pic>
        <xdr:nvPicPr>
          <xdr:cNvPr id="8" name="6 Imagen">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990600</xdr:colOff>
      <xdr:row>0</xdr:row>
      <xdr:rowOff>129540</xdr:rowOff>
    </xdr:from>
    <xdr:to>
      <xdr:col>3</xdr:col>
      <xdr:colOff>321030</xdr:colOff>
      <xdr:row>1</xdr:row>
      <xdr:rowOff>32929</xdr:rowOff>
    </xdr:to>
    <xdr:pic>
      <xdr:nvPicPr>
        <xdr:cNvPr id="10" name="Imagen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a:stretch>
          <a:fillRect/>
        </a:stretch>
      </xdr:blipFill>
      <xdr:spPr>
        <a:xfrm>
          <a:off x="1323975" y="129540"/>
          <a:ext cx="1484761" cy="189139"/>
        </a:xfrm>
        <a:prstGeom prst="rect">
          <a:avLst/>
        </a:prstGeom>
      </xdr:spPr>
    </xdr:pic>
    <xdr:clientData/>
  </xdr:twoCellAnchor>
  <xdr:twoCellAnchor editAs="oneCell">
    <xdr:from>
      <xdr:col>5</xdr:col>
      <xdr:colOff>1266824</xdr:colOff>
      <xdr:row>1</xdr:row>
      <xdr:rowOff>57150</xdr:rowOff>
    </xdr:from>
    <xdr:to>
      <xdr:col>6</xdr:col>
      <xdr:colOff>831233</xdr:colOff>
      <xdr:row>2</xdr:row>
      <xdr:rowOff>96113</xdr:rowOff>
    </xdr:to>
    <xdr:pic>
      <xdr:nvPicPr>
        <xdr:cNvPr id="11" name="Imagen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a:stretch>
          <a:fillRect/>
        </a:stretch>
      </xdr:blipFill>
      <xdr:spPr>
        <a:xfrm>
          <a:off x="1381125" y="342900"/>
          <a:ext cx="1511431" cy="191363"/>
        </a:xfrm>
        <a:prstGeom prst="rect">
          <a:avLst/>
        </a:prstGeom>
      </xdr:spPr>
    </xdr:pic>
    <xdr:clientData/>
  </xdr:twoCellAnchor>
  <xdr:oneCellAnchor>
    <xdr:from>
      <xdr:col>5</xdr:col>
      <xdr:colOff>1266824</xdr:colOff>
      <xdr:row>2</xdr:row>
      <xdr:rowOff>57150</xdr:rowOff>
    </xdr:from>
    <xdr:ext cx="1543816" cy="191363"/>
    <xdr:pic>
      <xdr:nvPicPr>
        <xdr:cNvPr id="12" name="Imagen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5"/>
        <a:stretch>
          <a:fillRect/>
        </a:stretch>
      </xdr:blipFill>
      <xdr:spPr>
        <a:xfrm>
          <a:off x="1381125" y="495300"/>
          <a:ext cx="1543816" cy="191363"/>
        </a:xfrm>
        <a:prstGeom prst="rect">
          <a:avLst/>
        </a:prstGeom>
      </xdr:spPr>
    </xdr:pic>
    <xdr:clientData/>
  </xdr:oneCellAnchor>
  <xdr:twoCellAnchor editAs="oneCell">
    <xdr:from>
      <xdr:col>22</xdr:col>
      <xdr:colOff>0</xdr:colOff>
      <xdr:row>63</xdr:row>
      <xdr:rowOff>0</xdr:rowOff>
    </xdr:from>
    <xdr:to>
      <xdr:col>22</xdr:col>
      <xdr:colOff>304800</xdr:colOff>
      <xdr:row>63</xdr:row>
      <xdr:rowOff>302559</xdr:rowOff>
    </xdr:to>
    <xdr:sp macro="" textlink="">
      <xdr:nvSpPr>
        <xdr:cNvPr id="8193" name="AutoShape 1" descr="data:image/png;base64,iVBORw0KGgoAAAANSUhEUgAAAMgAAABwCAYAAABbwT+GAAAAAXNSR0IArs4c6QAAAARnQU1BAACxjwv8YQUAAAAJcEhZcwAADsMAAA7DAcdvqGQAAHSISURBVHhe7X0FWFbZ9zXGhN2JYjeCYqAgqWJgYnd319g6do0iKhYoAtIdIirYHaNjd3crts6sb6/zcvGVwTHG+ek3/znPs55z7znn9l5n733qGkCC35618NoWgeevXnIX18/ew+1LD9X23UfP8dv5O2pbP9y5fQfPnz1P3Psv/Be+vfD48ePELeDVq1d48eJF4t6fw6NHj/DHH3+o7Tdv3uD3339X24ogQ/xno/XCYbj58K5KDJ27A5t9D6vtu4+eYd3+S9hx/AZuXL+q0q5dvYaLFy7i+fPnePLkiUo7deoUXr9+rbY/Jmg38G8OfNFXr17F7du31fbNmzfVO2Pas2fP8PTpU9y6dUvlsczDhw/VNj/m2bNn1X5CQoL6ePfv38eFCxfU+2YaYx77fyFogvup4fLly4lbUqHfuYOjR48m7gEPHjxIIgzj8+fPJ8nvvXv3cOnSJbWtCHI34SEu3NYJvwr3BDplosLvv//5Bj/3pvXD2LFjMXToUAwfPvxfi59++gmDBw/GiBEjMGTIEAWm87mZru1r+UznNsHtYcOGYeDAgUnlGPM47XiW0671b8OgQYOwatWqRGn5OsGg0NBaKDSkFooOc4DRkJowHGSHAkPtkbWPOaIObk4s9s8EAwOD//Af/hK1atVKlJb/XfD19cWJEycQEhICg9qzu2NmtDuG+s5Gi0VDMdRnFqZGLEVD534I2rtOHUBVvmLFCmzfvh27du3C3r17VboWmL9y5UrExMQgNjYWERERKuYF9MPx48dVmfDwcOzevRs5cuTA999/j/Tp0/+rkCZNGjRt2hStWrWCpaWlimvUqIEWLVqgWrVqcHR0hJ2dHQYMGABzc3NUrFgRXbt2VXl169ZFzZo1UbJkSfTu3RtOTk5o0qQJ+vTpg44dO6J79+7qGiNHjkTjxo2VJsmYMSN+/PHHP93Ht4QffvgBxYoVg6mpadI3T506tXq+2bNnKzIwjXl8dhsbG5XGd/WlAk0uyu/OnTuVDNLU3bhxo5LFdevWITIyUpXz8fFR5lZgYCAMsvWuhtz9rVB4aG3kH2iLnH0tka1PdeToawH/3THqABamPUxbmLYv7WX9wHzm0c5jTDCNtrJ+oB1Nu5u2OEOGDBnUi9N/kf8G8CNTGEiMOnXqoHr16oocrA0rV66MqlWrwsHBQQk4idO5c2clCLVr10b9+vVVXqFChVRapUqVYG9vj/Lly6vy9erVg4mJiToP9ylMJEi6dOlSvJdvCfzW+hVi2rRp1bshSUgWrUzx4sUVvjRBGOj70v+jL8jAbcor/RDNbTh58qSK6ZcYnLl5CWduXsTpGwKJdfuXcPzaOSS8eKoK/lMhU6ZM+O6771Tt928Dn4sfOFWqVOrja9vULgS3mablafkaeLxWnmUYa2UoWNo5uE2hSuke/n+A9lz6aXx27f2xwviaQTnpXysYGhoqMytPnjz/4T/8CZkzZ1aa92sGA6oagk2LBFXO+8ByVEWaetICVRTzmZfSMfr7NL2YxphqtGDBgihcuLCCkZGRMi20/f+r4Ht4X3pKee8r/ynQf+/cft93YPqnXC+7UQFkKpj/AzBERv19I0N1LEnSunXrJJnRl6N/Gi9fvlTXNKBQP378CKfF7joqTvRfhYdChBviP/AYBs3H4AkZNN9CP7C9WT/QSdIC7fQCBQqol54/f36UK1cO+fLlUx9ASyNYhjHJpH28fyv4jPQxcuXKlfQeCGrbsmXLKnBbS+f7Kl26NPLmzftOeS2P6fppLMP3SWjlGfMcjIkiRYqo2jtr1qzvHM88XpvfTf9bFCxYQCyB9MiVM6N8pzxJ6dlE8N2NbbC/giO2l7TH9tI1sVO2d5R1wE6TehLXxk7T+thiWg+/VnPCDknbJfuHzRohY4F8yJ07N9q2bZsoLf+7QD/l2LFjSmEYkCm3b93Ab/v34vDJs4lF/jpohNCP6eAkJwNbt3gRLbATLCWC8KWz5cbMzAwtW7ZUH5aEoLPKdLZ80CEtVarUv54kJAaddrZwaUKskYb2OMH3wTS+N2tra7i7u6v3xBqX5XkevkO+y3bt2iUJOfN4zipVqiho5yfKlCmTlM/vwgaVpUuXqtY47XjeG/td9u3bpwjENJKjaJFimLvwDkaP34FaDl2TSJKloCF8ytpiv7kTrroH4MKspdhS1Bonh07FLvOmODVyJvbUaIGN5R1wwLwJ9ti0wh6rFjht1gTpDPN+NYIwaFpLaRDilSS8evVSCfuHoGkQLbBLn+nJ1SDL6e8T2oVJFo0gBFtzuE8BIDn4gZs1a4ZGjRqpVo42bdqo5lCW5cv/N4ICb2trI8Jujz59esO8alX1vExnCxiF2NjYWDUHM50k4TujELGZmO+QZXkuCvPPP/+s8pIThO+V4Pb7CMLAZvkePXooQeXxjNlRGRwcrLQL00iQYkVLICQaWLryDzg2HCTfLpfKI0G8S1nheKfhONRxKM7Pc8e28nVxdtoiXHbzx5WVgTjYvC82lK2FfVUbY49DB+yt0xEnKzZKIsjXMrEIyu9XddKLFi2qPghfJgnB2pBp/FBamj60sv9GaIJKYSYBKOiGhvklTWd2UYBJEjaL8l1ox2nvhE3EPFZ7dzymRIkSSX6eVp752vvUyjLWCMJ9XpstjNQSNOn0j8+ZM6fyD/TTChQwRO5cmZE3T3ap3HInnSerECTEuBbOmjbC8fKOOFa2Lk6YNcaxcvVwtHQdhROmDXGoYkNctGyF4xUa4YSQ40aV5l9dg2jB4Nbtuzh37gJu3f7zgMS/G27cvI1Dhw7j9h3dGC/9wBqBH09f6Lmtvdz/e5Da2zAfWrSegmYtJ6FFqylo3W6mpOuccAokBTelSoL5mubQB4/52PeZvBz3tevqpxMppenKM/3teYwEOfPnQ458eT8J2QU89msRhL41OxXZ92dw/cYtnDh5WoT5yw98u3XnHiIionD33ru+CQN9H6pyzfn+Z0FzRGfK6UBBex90ZbRjUj7fP4e8eXOKL8Gm7xxSI+dIvJeUy34M3j7z+5HScZ8DkkL/fIpgnwkeSzPxaxHkyJEjqkPc4N6Dh7h+/boI8f3E7P9NIEG0l0DT4MvhrUmWP7+hgEIgL71gEamViqNwkVJixpURcpZDEdkuXKiExKVRVPaZzrRCUo7lCxQohPyGBdV58uXT+UUEr5HytT8frCh0ZtWXBbU0W6VourJC0gfTCJpiGlhef5vl9PPfBzagsCWM2+zd18ywvwPKBn3P/3WgT81GJ8YGJMbRY8dx9/6fa/l/MpAgrHGoRikcXw6acLD2ZE3E9vjiIgil5YMby4esILGQo2g52NbshUZOU1HTYSCKFTcVYSgr+RUlv7xsl5HjSsjxReRj0S7XmThEvnwknq6l7UuApKNAaKbJlwKFlELL8WAcssLanZWSVsuzWZ2CTRKwvJamCSiFnceRRPRRPhb0W3hOXiv5PX0KvpaJpc0j4bCqJCedrUoM2jgrbT95oOpJKVDgUwrHjrwdg68fvjxBWLtTgLlNU4mCwBddVGrQkooUJYUchQoVg2PjnzFr5g6sC9qDreFbsCF4Fxa67IVTa2cUMiqWSBJqFGqTYqLyC8u5dJpEO79OQ+lf//PxTxCEwkmCUAv07NlTDZn38vLC/Pnz1SC8RYsWwdPTE25ubkkDBpctW6ZGsrq6uqp0Nh+zxYotSRT4lMjwPug3trwPJCqfX3+fFZC2nxJBHorF8+jho8S9d4O+zF7RmwuSXJZvXL2AG3d0EwIZkudrBKGppQjC5iytD+PMiaPgkK0//kh5QtMJ0TYpBW3iVPJw9HDKhGL/iPYSkgvM5+EtQTTtQTOJWoDaoERJU0WUZq3nI8x7E36/fAuPT13Do5PX8Fjw5tItbA7dhs49fOXDFhUyUaPoaxE6wroPqtMiumv++T4+Hf8kQbRWKN4zTRa+b2qJbNmyqRYp9p1ogkpTj2na/RDM+1RyEB8iCM/Lvhg24/Pa3OcgTjbzayThvbIfRz88enAPV67dSNx7N+j3uelPltJPZ7h+/YYayauF5PmaLCuCkD3EPXGkEx5fxpWr13D69GkcOnQIa9asgbe3N1avXo0dO3Zg/PjxCAsLU8OCZ82apWokzr7iie7evauYp43m1fD02dN39lmG5XkcXwI/kL6wfC50NTpNH83Rpnml0x70N4qXKI/KVRtj1bKdQobbuHPkEu6fuJYYX8WDk9fx8sItBK/ajFp1BonJVVZqX2N1vJFoFWojnRYhQXi9L2dmfQ5BKHy5cudF+gxZkTFTNmTPSUF/ew6NINQgHCbP/gxO3uJwedbKCxYswJgxY5SNz8lJ7BCkMPIbc/wTj0tJ8D8WHyII8zTiatsVKlRI6gRlGRKEnZ1s8aTMUH4YU4D1ZUqTK30Z1MokT9fy3pfP82uzCbmdZGI9efII509FCUF07GTnDA/k1E8OUWfHCU/CfWockorNYFr4nBmG/IBfSoNQyPiydU45wY9AJ7SUIkcR8UFadViKK/t+w71jV/D4zE3sDtiAJ+fv4EDoZqxx8cXDUzfw/OxVdOy6QjnzJUrKccppF4KIH1JAaRCaAZoW+ToEoUClS58FXds3wMXjoTi0ww3TR7eDUWEOz9HVvhpB6DCzliZoKrGPhUPlSYhOnTopknBYPjsO9YfU0/9ISfA/Fh9jYjFfvwzfgf57SEmD/FV4n5n/vnQtJM+/du2aipMIcv7sebx6/RLrQhbg7LnzaigBWcua5cyZM5gyZQpcXFzUPrXHvHnz4OzsrGxYLXDSydatW9VkKk5G4cQogj5LUFCQOueePXvUZKqDBw+qiSpsXfmSGkRHkOT+B1tWTGS7BHr39RTT6q7SHIejdmB07e64c/giPH5yVhqE2uTFuRuYOT0eBYyKozgJIgQrXKi4fEg66t8GQbJmzYH5zhNw85gXrhwXDf/TTJzyXYpjO5chn9wXNYkmeDSnSBKCQk+nXWttopagIGstTxRsxnTctXFfnwNe82MI8iGQIJ/ipH8pgmjmlyIIa/47d27j6s07+G1PBI4e3SFCfgCXzp3D4cOHFUEo/NQWtOso8JyOyAnwNLGuXLmSNBTgUwI1kPYSUhKaT8W7BKHtzJdcTGmAEqJBSJDuvVbijytiEp67jfndJsBrlDisU5Zj5Yi5uLbvNO4evYyX529i2tT1ojHYvKnTIN8SQegL5c6VB78/iMXxXYtwYMNEBI2bgWlt+uBQkDjZgX5Jw0AooCldTx+cbpC8yflLgO9Hp8k/H/SHqN0ooxRiWi5/BVo4n5KuQT+f/ghlmiFJg5wWErx69Rr3r7ztCzl26CQWzF2MvTsOYLWHP+7fegxP99U4evAE9u86iNioDZg8fhre6PHi7u3reJpwHzevX8bF86dx89olcapu4/7dG7h35zpev3gsaefx8ukD3Ll1RQSw+D9oYr31QdgiRWe7RdtFOLfzAB6Ktji5YT+eX3mAU/G/Km2yxSNKpT89fQltOi4VAeOsNvFBqEEKc/TquwQhEb8GQXj9GtVMcfO0Lw5sWoTItSsQ94srnLv0R0xogFRcB5AxY6YUj00JvDZNMW1fM3u+Nngv34SJpTVxXb95DU6TzdBhpg3azrDCWM+u6LWwHnrMryNxfXSZW0vF3Z0d0F3Sei6oh76LG6LzHHu0n10NXUbNRtu+81Gp3k/oMWIRmnafDYc2P8O84ShYNhmDxl1noYjlIBgUbAuDAm2QoVR75MiZF/m/oJBRaHUaREeQQoV0rVhFi7FdvgyMTezhOn8zcOUu7h2/okwq+iN00ml2vbl0B97LNqCGdScUFc2hWrGEYDyP8kHkvLzW13TSqR1LlCqNK0HNpaKKxhy3pejYczwq2vRFu9YNBPXFbH07VutDYG3PmELJ1iqaXQTNLu4z1qC/r5X5FHzoGJ5fuwbviQSh38Th519VgzDcvX8HNsMKoMnEimg03gT9FjVVMffrjSkNh1ElUH9sWRU7jCou22XQcHx5ld90cmk07vszqtbpj9I1uqNyrW4ws+uC6vX7oXDFFiht1RvGlu1QqFJHGGSrC4Psdsheth3y5M4lAvJlhOzdZl5dRxg7CakJqAWKiRYxKlgYdRuMhceiNWJq3caT09fx+NR1JEhM0oR7rkOz1i4wFJKx5Yudi4UK07xirzqbebVWrK/XzEtBzpQ1N1bPaYc1qydLBZMfQ+ZGo1LfYLRv6SD+RYmPPhehTxD6HmxJ0uaGsJOQeRRsCi5bmKhtCJZlTGGmL8kyjJnGWDuO+1rMIftM1y/Ha9H3YawNw+c2874JH4Qb27dux+OEh7AdbgSnSZXQ9OeKGLi4ORpPMFXk8I5dhI1712Ca92DE7gzF1gPr4RI0EYNdW6LRBBMhSBl0GzMb3UesRP/xq1C7/Ww06DoPXYYvx/cle2LIJG+UtB+NdgMXI1O5PjDI1xFZTfogt9R0/wRB9P0QmllKi4iws6ecZW3se2L4iHCEeO3AWr84hHlvxYQJMXCoP1IEJo8qx/K6PpCiInCFE8nx5c0r4lMIQnCsUu68+dHOyRaN2vQVzT0VfrH7UcRIVzmkdMz7oE8QCjtbuSZMmKCae8eNG6caaNjCxVav5cuXY+rUqarli/GkSZNUi9e0adNUKxmPmz59OkaPHq0acRo2bKj2tTyekzGP51D8yZMnK6KRECRR8+bNFTTSfRME0Uysazevoqlog9ZTqyvN0F80SJc5tdFnfiMVd55dCy2nmKPjTDu0FzOs6xwH9JzniL4ujdF2ZmV0GT0Lpe3HoVF3Z9RqNwu1BS37LkSjbs5w6uUCxy5zFWlK2o1ECbtRqNr4ZyXQ+fLpxiH9fZAgjEkSgsLM9nVqEQ57KI5cuWgiseXMEJkzZ0HJ0taoXK0dipW0QZas2VS/Qt68IjhCDJJD9aLL8TrtwWN1BPyS5hXxqQQhSJI8eeU4iY0KFkD2rJk/+RyEPkEoqFrtrQ8KLEETk8NWWF7TAJowa7GWzjh5XkrQbxrWbwlj3jdlYt24cw0/LeuIwPgV6LegKXrOr4+ZPsMwbfVgjFreGSuj52F1rCt6OTfA8sjZmOo9EKvWuGDSqr4Yvrw5ek2YDd/QbeJ7zMPClWswaV4gxsz0RYMuv6DdgEWiRTzh0H4WDHK2gkH+DqJBen9hDUKkpEUo3EYoW6Y8/PwCMGTIcPTo2QejRo1D9x69MHjwEIQEB6NLlx7o3bs/Fi5cLKZApSTNoY3Derf1SnetlO/h0/E5BNFAwdaQUv6HoE8QTbj/CiyXUvqXAK+v3QOv882YWAz0QayG5ofjuHLKbKKJ1SBxu/FEU9k2Rp3RJYUYg1B3TCmVzjSaYU2nlEadrmNQwmaUaIifYFx7NHKb9Udx6+HIXqEfzBzHI7Nxb5R3GAODPOKkp2uKdKW7K2fyyxNEJ8S62p5CrSNJ0aL0JYqiXDkTGBtXkFqtrNjblaW2MkVx2TavVkP8lFKi8suJ7V1VEYNNqiSZvvZg/CXNK+LvEOTvQiMIr09zh30Y+jW5Pqhdktf0/wR4DyTKpxKEGiCl8L50LSTPfy9B7EcURvPJVZJ8EMbc19BkYgWMde+uYv30ZlPKocuoWTCpMwEt+7goktRoNhlOPZ2RplhXtO63UKXZt56OKS4hOHnuOvqMcUemzDlEQL68sOkLM4VbJ+QUdmoTtgRRM3B81VvQX9H5GjqNwbIpk4Pxv5MgmoOeEtiByFUgWYZEYi2vdQYSPJ4xzTDG9Cm0PC2NQq+Vo9Of0nUIzeT61Pkg/xhBNm7agoSnj2AxJBccx5dFvbGl0HthA1BjsLVKH1oLlj4aTCyK8g36osOgZShqNRzGoinqd5qDnqPcldZIKyTJU3kADPK2xWLveNy9fQ1TFoQh7Q8ZkCNHJuTMkSUJOZLhfekfQs4cWZErpw45c2aXl50duXPlkFoppyCXakHLkyf3WySmqfxcOVV5dVzSObLKeYmUr/f3kFmumU3uQzdR6n+F3LnfrlpCwWUrlb6A6oOEoHPNBcd5zMyZM9G3b181pmvOnDlqlPCMGTNU5zGdea4o6eHhocbscfTFL7/8ohai4Lg+LlPLMWAkSUrXIngfJMin9IMkH3SohfelayF5/jv9IFx55P69+6p3fNay8XDxmKHgvHIaPGLmi+/h/EF4xMzFEk9/uHnHwD9iB4LX7MKqgDiErd0pcTx8Qrdi884jWOq9Dh6SvuvACSzzioJJRQe0aD0bDvWGo079ESpODi29toa6fwfDVOxQb0RSWi1Jex/eHqeVFdSRvHcwFDUdhsDGfgBq2PQV9PksWFrrYG3bD/a1BsG+9mDUrD1EnVuDvezbM3bgNT8Ccm+8x7f3z23dfq06g9FnYAiyZc3wJ4KkBDraHGnL1VOoOaysrFTrFJ12gsLPZUI5Ipcxj+EaAyzPsV9snSJpOK+eS6kyTWvBSgkkCQnCwYocWMiRHBxx/lfgVI1PSdegn8/rpDhYkYMR9cPF87pCHxvi4zbg2NHDWBMVgbj1sdgYvwFBgf6IjgxHbEw0Av19sXypqzjEgVLjzFLHWNu1R9cuveG+fAGWLp6PFcsWwdN9EbxWLsZqz6Xw8VqOhS4z4bFiEXy9l8PXcxn8vd3h573sLbyW6uC9OAn+q5fATxDkvQSBetD2XedNho/HfPh7LUSw72KE+C2ReAlC/ZcqhAjCApZJ+lKVriEiyB0x4auwNsIPMRG+su2D6DX+WBsbjtOn/3pNsU8Jh48dwvad8di0OQZxG8KxOS4MW+LDsW1jGLYLtsWFYvN6f8Sv9cXGWD9sXCeI9UVczGqF+LV+iFvjh/XRPup+A1cvhs/KBbp34LMUvl6L5J0tQL8Bi5Ely1uC0P7nqin0AVKCJrzcpgDrCzhNKu5r6TyXlsc0bYyXlqb5GimB90ASfhMaRG1JYFOXfqBG+ZTAUb4M77sZrTlZazF4+vSx1Jht0LVzPyx2cYbLXFHTv8yReBYWOM+GyzyB8xzMnDZJ4tlYsmg+lrrOxzJXF7gv1bBAkUoHbr8LDw3LF8LDjViExfNnYdG8GVixZB5WLJ2HVW4L4LVioRBzAbxXCjllm7HPqiUKfkJUwtdzCbyFqKslb7WHkFWIGujjAV8fLxw6rPvZ0N8NR48fw9p1a7FmbQwiIkPENAmSCiYQ0RGsaAIQE+mfSExfRId7IzLUE+FBHggLXInw4FUKYbIfGuCJID8PeSZXuC+ZL8+0WJ5pOVYtXyz7Llg0fzbmzhqPHr0WIGuiBtFI8q2Afso35aT/XYLEx8djw4YNat5IVFSUWk5+y5YtaoRvQECAGuHLv1DRPj137pwQ5ZkQpC26dOqDxQvmYsG8OVgoRHB1ma32XV1+UR9y1vSfMWPKeMyePgm/zJyMeXOmwXXBLCHML3ATreO+2Fk+urMIu4tATEIhxMplLlip9hMhBFnpvhBuku88a7KQQ7TVUh6XMkFWeyQSxEM0kpDDXzRVwOrlCoE+blIDuynttkoEz8tjJaI3rMexy1fx5M3n/TXrvqj19Zs2IzYuDmvWRCIqOgJRkWFCjECsEYKsEY1FksRE+mFN+GohyWqsCVuNqDBPRIYIKYQgQX5u8Pd1Q4Cfu9zTEnlmeZ5Vy7B6Fe9zqVQmrvI+58p7nIwpE8fJu5yAXn0WvUOQfwIpCf/HgMf+qwjy22+/KduNw9o5j4S/C2Maz7tt27bEUm8DNUgNIUjnjr3hOv8XRZAFojEWsoaXfZJkycJ5iiAuc2di6SJn2Z8r+bNF00wTokyB85ypWCDbxNIFc7B80Vwl/CSMjjRCBMYkjAiMy7zpWOQs2kPS3YUgHgIvIU7KBBGzRAjir8w3HUlIDiLI1yNRCBciJCgQ4RGRCF+7HuEbt2LD/iM4de0OXnzkL+b2c2LauvWCdYiIjka0kCN6TZTE4YiJChRQiwhBBDGR1B5Cjggx7YQgkSRIqBcigj0R7LdCiLAIK93kWUVbeoqZ6u2xTJ5zobzLXzBv1gwhxxTRHDPhIg7zcte56NtfZ2KxtqZQskWNLU7c1jWV61acYRqhn6Y1dScnhD5YTvNr6MNozbia2UVzivvc1je7tElT3wZB/gC4oMmTJ3+PIJzjwWP4b4UbN26oofGM+c+Q5D/cYdAI0kUIQkK4zKVZNVNIMkM0yQylPahN+FFdfqHGEIIsmqM0hz5IDJpNLkIWl0Sy0IRatlCEYPE8uAlBqDm4PWXiSEUWdxJEYg8x0TzdXVIgiKsQRPweT4GXq5CDvs0SVUMH+a9Q5FjlvhihgX4IDvJFcEgwwiLCERkTg7Ub4hC9eScit+7CpgO/4eilK3jy+s//brxx6w4ihVRrY+NFa8QIIXSaIzJKTCtBdHQwYqKFINEB4tcJIQQkhiKIkCNaTK0oMbOC/D3V/awW/yzAdyX8fVYIMZbLu6PJOgPOc6djvlQwC51Z6fAdiqkqpKFf12/AUmTOnF75Bhwn1aBBgyTnmY43HWxuc3wUhZeL1nFoCf0Jzjpk+b8iCUnF89JB5+/UeG6el849f5DDfVtbW/XTIJbhypB08rUVNL8Jgpw7Dfkg9A3+HkG45i7nj9DE4mQoTtWlecV0zenRDy9ePEUNm7bo1LEXFs6bJdpgpnzIaUKSaRLPEKLQF5mlTCtqisUL35JjcSJIGGoNwt3VGctFw5AYS4RYrs4z4fzLVDl2igjKVMydPVmBZCFBFFFojkmN67FStIg+QST2ES3iKyTx8xSCeIkmoYMv5PCUskRwwEqEBHojJGA1wkIDEBkRgvDIcKyJjUbs+vWIjt+AtfFxiJHtiLXiV2zdhiMXziPh5Sts3bNfykYjPCZK3n2EaIkIIUGoaIlQMa0CBQFCCEG0mFVR9D/eEkRnYvmI5lqB1UJev9Xuci/iiPutFL/ITZlWi4Qc1LqL5vOdzZVKghp0sfhgS0XLLMMq8Uf8fN3Rf+Ay0SDplTCzj4KzCflXK8bdunVTY6xICk6U478Subwpp+1SuPv166fKaM3EKYFCTm3A1i9OuOM4LDYJc31frvtLYnTp0kWlc9EIxlyXmKT6HIL8Qz3pdJ5fqzni+uFTCbJeBIHt3dqEKu5zmzGJQ83CdE3LHD58EBY1WqNTByGIaIx5s6Wm+2W6IoiLaACdNiFBJkreZKn96JsIhBRLhSxJSDStlgphlonZQE2hYVkiFrnMwi+zJqkyPAdJRs1CU8TDfZEiiLcQw4sEWekqtjtb0XTw1UwsHwqXkMl9fiI5PAVeCA3yQniILyIigkXoQxEpPsTa2DVCjFjEiMMdESXmV6T4FEKSMPHNPHxWIzAsFGGSFi5+RlQiOdaIxlgTHSL7ojHEGV8TJf6GxDoHXQgiGiNSNEdI4Ar4r+b9uMl9eAgxPBRJ+Bw0IfkuXeUdLWMl4OYq9yw+iIeb+CIrhEBS1ttLjvcSZ94LAwa5JRGEZhbNJs7w1GK2ItGsoqASTGNMrcHtvyIHQTOJJhPNK+7rDyXhPtPZF6LtM2ZrGI/RTKxvZizW3/VB6JBzSi1nH1KDhIZKbSgCcfHiRWze/Oefgeo0SDt0aN9DNMgMsY2nKgectT41iU6bTBcfZILkTRKTgb7JTHHQRcClhlwsWMJt0RjLhCSsKZXJJSTRoBGEpOCxFCKSgrUsTSySxH2ZCNLy+eKsu4gwucJT/I7VbLESMPYV38PfZ7k4+VJm5QJxgpeLWeMuWKVq7tAgTyHIaoSHByIiMlg0gjjXMZGIiY0SRCuzKULSQsKC4Bfgo7bDw0XbCKGiROtESLpqqSIZqDlIDnHKo1RLFc0oHyGGlyKDHxsKfJcrgvLa/qtXqufhsy1ymYnl8jyr5Bk9Vy2V+xct4SPHiIbz8/eGv8QBgULOwAAE+AcgIjxIRxAxsTSBJkgOzuQjMfTTPxcU9M8Bj/1GNIgu/F2C7N+/Xznj9D34bwV2QNJRp//Bzhe2cFGjMI9B80E6duihTKg5M+lATtE53zSNEokyfcpYyftZCQH9E8aLhSwKSqOQIKIZhCgkhc4Me0uWZa7zlAYiKZI0hmCVaAo6soTHCvoiC4QktM0XSp5olFU6TUKh9JA8mmKB/itFQHV+CAWWQhoSuEpMLG8BtYiYWuJUR0WHISaGzrb4JeJPBAb5IEh8lUjRFFH0MYRIUZEhQoRgIYEQRLREVJgQIVQcbzlXhMREuGzz/L6iMQLEJAqS6xO8J5qKrlIxLGNzNVusPETTrV4h5USrBHiLb+SD0GA/hIj5RwSHMA6UiitErXUVLUQdOPhdgmTPnl2ZTxMnTlT9ECQLtQQJQ3Bb0xyaRtGHZhZp+9ymFuI2j+H5uM9zMU+Ddn2CxNTIybx/TSsWlwkiKdiEy/npbMHihWhO0Xwjgdi6RZIwKIKID9JRNIiLEMFZT3tQc5AMC4QMs6eOx6wp4zBPtAgd8YXihC+mjyGOuSIIzaxEYix1JeYJnBVoe7O5eIFoKGoH9oWsFGLoINpEHFUP0Rje4msoQohJRVJoIFGWLeY558CHptbqZYocFFISJCSQEDMrmAQR7RDuJ8LvrwgQGRWM0DB/+PqJlpGYWiIq4l2wGTcqnGZUgNIYOmKIcAd4CilWwMtrOXxWk5CrlAPuLZpBRwwu8iYaTe6d+f7ifwQJKQKD/IQAgQgTrRQuxKOmiogIUwgPF5NOIVxh7dpIDBzinkQQCjB9AobHCbp1oSjQFFAOF+G8Ds4PZ495+/btlV9Cn4R+CP0I+iT0HTgUhUsMsQyHonB4Cv0a7nOBOs4V4VwSnoe/UqBPQ2LSxCMx2ENPaKbd1yQIe/C/GEHi4uKS+j64dhaddfok7wv6GoRONLUE/QTW9nSmqUnmzxWza+YkRRKaU4oY4nzPlzwXEmo2m3pZTkgjRNE58rrmYY0k82ZPVUKlNIdGEDaHJsKDzaEkiDjlNKmU7yHkoGlFzUHzi9vK7JJ0Hy+dycX+Bh1RxB8J9kKImFmhQpLwMF9FlgA/T6nFvURj+IuAiqkURrNJIPkaIqk1wrwVSAyCBPTxXKYEn/DyXJrkW6nnkGfw9lgiTvYK0RQeCBJfKFSuHREWIGabEEI0U7RoMGLNGvF92KcSzWZjNiHrQNN3w4a1GDR0hWrFIkGyZs0GXx9PnD75K44f2YO7z5+ibcdOyk/gIEWCgstWKA4VoRnENbYsLCxUzNYn9oBTA7F1iwRga5X2EyT+9ppNuRx+wjQ6/2y14jlZnhqLC0hwTBcdek3LfA2CcOgJQcvHIOERcFQq9UcisPrhUwny66+/Jm69DXSu9IP+/vPnT3TNvJ37KD9igQg+HUwN1CLULC5zGRPULlNEG0zDwvnTxeaeIRpkpqrdF86fkaR9FshxjOmY08lf5Dxb/IfFOjIoQogm0SMJa2FPEXz6Hl7K9xAyiLZY6abzTag1fIUUfkIKNvNqnXGBftQkOm2iiEJBFU0S4O+hBDskmH6JrxBGtIsgPITOvFcSEXSQfEkLC/ZUJpSPlwi+t1xHfIfV4kOscFugfKilNKPYXyNp/mJCUVuEhvjLuWmehSBGzKUYIcMa0Qox66JUb7yG2HWxEscmxusQu34d4uPjsGvnFgwZ5pGkQWgG0SF++fIVrj24j3llLGFdvAwqm1dV/x4hASjoFGoKN9NIBrZSac48TSw68NQ8FG7G3CeYT1Ix1vY1cJ8ahMeTZMTXbMUiMWheMd3g1o03iIx5jQeP/l4rFu1ajt6kymTMHnPasgsXstZeqdbS4ppYVO80uS5eOAcLq9bo1rWfCPlcMRt+UVikYmoDmk+iMURz6DBLMENhgTPNMNEi86aqbabRSVUOvJhadFZ5zplTJ4opJlqFZtfSeVguZgnJQVIQ2rbnqiUqZm3t7eUmxFko55intAZNK4JahLa/PlEClT+iM7eChDDe7H33FnIEie8g2iNUNAud+NBgna+iD50P4ynndJfr6M7vI+TwEl+CQ2joU5EcNA29haA+PqKx5LzBQqowMc2oKagh1sZGC0iKaMRuiMG6OCFD3AaFdYING+MRt3Ejtmzdgm3bt4mWXy/fZBG6d+uM1u1mIFs23QooFNAsWbKoxeQWuS1HV8PSqFC4GEqX1XXocQAip+NSeEkQbpM01DA8luf4EiAxCG6TINrq7hyqxBam94FLT3GBQ8Yfk/6+fF6Hgxa1li2DPxKbee/f/3sEYVMu1y8ieDGCGkO7MGMykhflDd25fROWVm3kQw2E+/KFIsTz1YBFYplguQYRdh1EwJeKqSFwF2F3X0aTgy1VFCSaVgTJJWQS7bGQ/suMn8UkWayaO5cvd4G71MgEm0Dd2JIl5gprZhKFJCFBuM982vurOVRD0jQB1uDH4SZ62oRahv4LtYDOcReTS4Sf2zoi6LQMtQ7TuE2y0bH20YatuLsqUi9eOFeea4EQY7FKDxSNERyY2AgQLj5LdKhqACAp1gsh4uLWIS5+HTbEr0fcpjjEbYnHxi2bsXnbVuzYtRO79uzBejF/F7suQY9uPWBZ3RrG5cxgXLYCWrWZIfb/2yWC+H+UjJnSIU1aA2TJnQ2Gev9H0dcCmhATX5IcyaGvQShXlKe/An3fT0nXoJ/P67xDEHV1CX/XB/nU8s+eJajBij16DBIBXS5CuRjLRZg1uLktUXAX4V7htkiwUAm0Eurk4DgrIYAGNuGq1i0RODbjsvWKxNBMKs3MWpFocunOuwBLpMZeJFqL6WwqJbzE5PIUeLEWT9QmPiSKaBIfIcYq0Tb0TUiOQCGLzvzSTDCNGO5iNq0U02256qSkZuDQF2oHdli6iu+0UK5LErPRYDVHLrM1Koh+DcexBYnfIH7Fmkgxo9gRKabThljRDBsEcdi0ZaNgE7aJ37dn314xd/eJpogRe95ZNEJnVK9mhbLlKsG0ooX4D/UwfNhw8Zl88NMozyQfpECB/ChawgwD+s2Dj9tGNG85BoYFOATlXRJwWx8kjJanTxgtT79scmjHcls7h2aScftr+SA0sb46QeikU4P06j0UXt4eWLHSHR6rlmOlh5g4Ao9Vblgl8FjlLoLqJhCnWWxwQie8S95CTKGVUhuvlDKrxIHlcHmSRJlbajCjaKKlQp5Ekiis1JGDMYWfebT19QnEctq2h4eYOomtXV6eItgrF4jJJmaYkEOZXoIkDZO4rw8SiWTQ+mDYoMCWOt6jW2KLFE0pOt/BNMtEgMPZyiUag83FseJbrBPHen2iptgg5NiyfTN27tmBfb/uxX4hxdroNZg+dSqaNWsuvkFFlCljjIoVzNGoYQvMmjYL62LX4sqF07h+4TDuXv0NI4UgmURjUBhz5MyKn8d5Afee482VB3h94SYaNB4q/gUnm+VSLU1aaxP3CQow9+lcc5/DUejLcOV4xuz0Y0zwGvRJ2FrGsiQBzTOuAqmRhWkcekJw+/88QSyEIIMHjBYnMxL+ocEICAlGoDifAQGrsTpwNbz9veDjuwpeUvsy9vVdKTW3bLM21ou92STqLT6AxN4Sr5bYQ4jyy6yJmDdnEpznThbHf5py6Fl7U0A5upeahf0gTGMtvop9IkIGCmvKIGlogokpJGbdKo+FApJItAhbv8TJVi1hollWe5PEQiR3ajUxBwXLljqr62igT0QSUkPxWfzledlfEhYqPoY435FrwpTjvU5MqQ0bxbneHKdIsWf/bvz222HsFvOJM/RGjhqNWjXronjR0ihSqCTKlzZBu5atwAGfu7etxfVLR3Dl3AFcOL0LZ47uwOnDO3Dt7H7RIKsUQbgqSqGiJtgatQeblobAe/QC/HHrmfhwfujTt6domxA1c5C+JJfyWbJkiVrCh77mpk2b1PI/bMnif0XoY3LJH84sZEsWO4y5RjMnPvFemc+R32z25drO/CcJh7GwF51E47HE12zF+kcJwo7B8+fPq18IawMX2QdCv4Mxf63AQILY1uqMGsYV0djEED0dqmJwiwYY17szZvzUH8t/mYLVohUixcyIigpEaGQwQqJ1vdD+4f7wD/YRInnDx2+VwAOrxSQhWRRk21PMmcXKsafzzlYxjsfSNSUTbB5WLWWC2TMmKnNs6WKBCDH7GKhRCGV+CZlogi0XYi1fTqHW+S0eon3c3aUMIcdoWCx+0aKFs8Tun6PO6eo6Gwtc5B7mz1AmHInCc1L70Zzyl2cIoGMf6o/QsCDVIx/FVimO6xJTatPWOOzaux2HjxzGLvEr2PDRqmUbmFetLk6zKUqXKgsT4/IY1K+n6j85d3Iv7lw/iWuiKS6e2i2k2I5TR7cpkBwnf9uF6+d/VSbWWw2SDTMn+wN3n+HBuVuYZlgOzao3gqFRAaUZCC4kx5G37O9g7c/56YzpsLMJl4MPOZSEgw3pXHNQI5tvWY5ahMfxPIxJCK3FivlsDaOPo12L5to3QZCb14DFbsDzF1+GIKwdODhx586dqied/SHsYee/F9hHopWjD1KzTlcUK1gK+X9MjaJZM8I0TxZYFswJu8K5UbdYXjQskRsNi+VDc5Mi6GxXGQOa18O4Hm3xy7hhcHeZCX8xXSI54nVtOCLWhqpe66AgH/gFeIkmcVfCyqZaDW7LnEVg56nxXGwhY1OwBtUxKedcIKSiP7CQzr6YP0tE2BXYCcmGApJHfAXGdOZJAGogmko0m9hEPXfuVDgL8ebMnoRZMyfqiMHxUSSQEIPk8qTjLxoxwF+cdrlnkoMdfOxtj4mJVE739p1bsf/QAeVjzJw9E/XqOiJ/HhGcHHmRL28BIYgFqlapDrNKVXDx/Ekk3DuFW5d/xaXze3D21A6cPbEdZ47vwJlj23Hu+E6Fs8d24fSR3WJmvUsQ+iDFS1XF2FHuCPbbg37G9jAW04eOuuaQ6zvpWqyfrh/TlNIvRzNKK6+frr+vuw/dPrc/lSBfspk3iSDPnrzBleuvxXP/e61Y+uXZY855IRxesnbtWtWrTpWrH65duwwb+44oWrAMMqVOhXSpU8PAwOBPSCfIJvn50xqgxA8GMMmYFhaZDWCX3QA1c6ZFnbzp4VQ8F7rXMEXvhg5YLQ5+aHiAmGQeynxRPeiaHyFwFzPJTWp+OuLUCmzNShL2JdQgJAKHq7DJmE3NHOc0XcUkz3zn6YoAc+ZMxlzRcmpuyuzJmCVaaMYMjkr9GdOnjVeYJ+UWcnIXNRMJKppnpZhinnT4/WhS+ST1fpMYa8UB37J1Pfbs2aUc8tGjR8KiuiUyZcgpyIEsmXMhZw5D5M5ZUGrmkqhkxqbWaihZthTWx0Xj8vkDOHdqD86d2YuzYk6dPLkTJ0/sVjhzbC9OC04e3YOjokEunCVBvJIIQvAf5+kz/oAMGX9E5pxZFDm0vK8BEuR/PViR17l///5bgiTKKxISvpwPwqYymlSMtam2NLX0AzWIXe3OsKpQDS2qVUBHx7ro27I5BrRphT4tmqFDw3poameNetWronrZ0jAuYIjCWbMgx/ffIb1BKqQV4nwnYJxekEFQPVcWrBIhjxTH1lfMLvoN7HX2YmtUIjyk5vYQ02YVnXvJ0/wLzWTyEOd7JeHG1i861dQ+HNQo2kc0CEfKuoimcZ43DbNn/oxpk0ZjwpihmDBuOH76aQAmThihtAaJtEA0E7WPal2jWSb+iZeYVKt93REQ6Ikg8bdIjLj4tdi6LV7S/NC3b3+UER8iTer0SJsmPb5Lmwnpf8yGjEISmlQ/TxyLbVvWyht8jsriiJtXsYBRkWLw9vXCnTvncPHiYdEe+3Hy2G6cEG1x4tgOHDuyFUeO7BGiHMCli2dUBcYw/ucgZBQyUBipQUqVscCoodPh1HwYuvaYhYLq13Nva3SCmoDQ9lnza7W/lv++vI/B32nF+kc0SGKaStAPf4cg/v7+SnNwqDuXh+HcED8/1pShiSV0PggJUqGkGaoaGaKWqQnaWFuhV6OGGNquDUb37IafB/TF5AG9MKFPV4zq3A5DWzdD97r2aGVhBkeTErAumh9lc2ZCEakFDb9Piwalioo974aomHD4i5NPx9dP4Osrjjt7qgWMvX3cFFYnguaYwmpd7OXtJrW8ONms7cXRpjPOAY30NdyEONQwrqJdlF8xd5oabUwNMnb0EMwSzUENQ3NtMc0vmnlCvFVyPu/VbkJcTzWqloMH2Trl5rZcHNZOapHstN+REBmRThEiq9jpRdGjR3dlht2+zUU0EuS93cD9exfw+4s7aFqvMcxMqqKQUXFMmToV12+dwbnzB3Hh/DGB+IAnDgphTuHh/dt49fLPdvgEPYLkyp0TPw1dgNkD6mNpn5aYOH4U2rSbgDy5cyj/gJ2I2r9EKMBsfSLoSxDMZ+sVzSu2drGstlK7dizT9cmQHDwvVz0h/mvFIkFqdULFyjaoWKUCKlSpCLPKpqhQ0RgVTY3lw5dFBeMyqFy+DKpWKAcL0/KwLlcOdqVLwLaUIazEP6lRLA+qGOZA+VxZUSFvLjQuWwSxMeLgro0QJ94PviJYdID9JOY2odumUy/OvJg5q/1WKHNMQbQOY+Z5C6m82QEofo6X91KsErKwqXelxyIRahcsXSbahM44zS7xNzh2jCOPaW5ReyhnnD4Hm4oTNYePXMs/wBtBcm/sAW/fvq0yI9OkySCmTQ7kyWukJhfNnTsXBw/+ihcvnyLhyT3cu3tRNPBpXLl8ApcFjJ88uo5BffrBpJwZihcrg669e+PJ8we49/CG+JNP5Q1/eMqvRhC2YhUvWQVuixajWcNqGDlrHnp06gbnXwIxdOhg1Uq1atUq1UrF1iiO5WKLFCs+DjhkaxQrP7ZuMZ3luEYWHXWW8fHxUetiMe+vSMKWKz478a9txfrYoAhSsyMqm9dEdTsb1KhZE1a17WFTpzbs6teFTf06sBGzq2aDeqjpWA+1GziilqMjHGrXhI2dFapZmqNquZIwL5ATlfPkkDgvWlcqia3x67Bm3RoEhQaIMHopsLUrIFC0mICdb2pb0nVgje4tGkfK6cW+EvsJkYiAIDmP7FPAPUXQKfDuohXYysUWKTrg9E/olHPCF/fZGkaHfIWQiv0s1Fx+Aez8o0MegFi5x8GDBwtBUqO8SWXsP/Cbei9vfn+BG7cu4dTpIzh8ZD+OnfgVp0/9hrNnj+CUxNw+c+Yw7ty9igXznWFcrgJMjCuhQ7++6vhPCfoahAvmjR69GOXKFUcBIW2nyVXRoFUj5M+bX/27kGALFrWFtioiW6NoQlFLsDWKeWy5Yv8HW7RYhq1aWh7L65trycFz8RoEt78pgnxJH+RjgkaQqtVqw8LeGtZCDluSo14dIYQQQwhix7hRfdRq3AC1BQ4NHVFb4NCwPuzr10ONKqawLpIXZvmyw0I0SVdLE+zasglrN8SqCUrBIZwv7ouQED+J/RVpgkJ9ERgqznEiuB8crEPQO9ARiWOfpk6fiPFjR8Jl0UxlkpE01Aj0Z1aKCbZMNAqx0HUOnGlaLXUR0CkXv4baQ0wrNj/7CxkDea2wAKyJjcKMmZOROlVaWNnYJr6VdwOH59y9dwfnL5zFwUP7ceXqRfWdfv9d59ft270P5cpWROWK5rBt3ESlfUx4mmhu6ROEPkjpMtUxZtxyTBqzDG0GNUCJMkYooJZhfbe1iUhpXz/WWrSS5yUnRXJox3D7myDIuZPAzxOEIK/+HkFOnTqVuPVxgTMK7Wp2QtXqtWBZ0wZ2dR1E6OuIpqiniKChTqMGqNu4Ieo1aaRi7hM1G9SHRaXyqFE4jyKIZYFcGGxvhp17tmPtpg0IU3MguOIIh2oEIjQiGCEKQpywQISEB+khUKUFM04EW5aCgulLRcLKvDxmju6Dfj2cxASpiQrlTWFqUhH2NWuje89eGD1uNHr26o7u3bti5MjhcFkwVw2XWbFSTDOv5WJmiBkn5hwJFyRk5fWixQxcvtxVnPHvUd60Al7+8Wn/eGS4fes2jMtUQGWzajAxt8DNZyn/qz55ePFat3aZPkEIkiS3+By5comvkTsfChZ463B/DXwjTnriYMW/OSed/R8kCY/7ELQ56TZ27cVUcoCNQ00hRn0dGcRJrytkqNOkIRxEa9RzaoR6zRqjfvMmKuY+iWIn5KlRrhTsC+VGpTzZYJk/K8Y2tcf2vbuwfvMmIUgoIiLDBOGIjA5TLVsRawSMBeFRRJhoECGRlAuLlH2JNYRFhSis37AWta2rYaXrz6jfoIE4zxn0mqHTIF2mjMgkTmhSmmiE0qXLolu3ruKz0OF3Fz/HA74BPgigJhMikqxRMVFCwhB8/11GFCtZGg9Fo35OKFNaCFLJUkytSth76uO+GYe0MyT5IIl9FBwKwmEg2vAQ7jOmoBJaHh1obbhISoL9pcBrfjPNvEzQDxTkTwmfp0E6orpVXTGb6um0RNNGqN+0MRybNYFji6aKFA1bNUcjonULNGzZDA0E9SW/ppDHrrQQxCinIohFvkyY1qEhduzbjU3bNyMyNhLhMeEKEbIdtS4KUWLWRK+NVnFU7JokRIvDTEStlfQkCLGklt8QH4u6Na2w0HmSCP/bvpofBCULGqKY1LqZM2WStFRvSZIIW1sb0V7B4s94wi9IzLZQf6WxSMaoNVHYuDEOGdJnhWHBwjh36Zy8lT8vD/ShULWyFSpVtECpMqbwiotNTAWOX7mCA5dTXj424aXuOuOEIBky/KB8BQ5d59I7nO3HGYK9evVSDQYDBw5Uswc5Y5CzATmDkPNAuAIJh538kyT5RjSILvxdgmhDSD420Aexte8IC+u6Qg5HODoJGZo7oWELJzRqqSNEY4FT+zZo1qGtglP71mjarhUatm4OByFS7RLFYWuUAxVzZ4FlnoxY1K89dh3YLwTZhuj1MYhep0OMaIEY8Uv0sWa9Dmvj1sv+uhSwVvLXYNuOrWjYoI44qzmTBL+xvSXcJgzG6on9sWREV4zt2AQt7WugcK63ZTRMnDhO/KEAnfYQHyg0Qrc8EDXI7l07kD1bLuTMlQ/7DuxBwtObeJxwC69fvbtO8l+F5s3aw7R8VRiXNcPIadNV2nH5FodOHMHR86fx4PkzPH3zGk9ev8Hj3//AdTEYzj55jdtS7qeJQciUqEEo6HTEtf8EcmIUnWumcegIJ0hpswCZzpmFnGX4MX7F5+JTCUKBTim8L10LyfP/EYLExsaqWYUci6Ut2kCtwoXjuMoJl1LRX0AuiSCiQWo1qKs0B0lRv3lTpT2oORoIUUiIJm1aoknblmjatjUaSdyABBFS1SmRH1aGWWGaPRPqiAbxGNUX2w4exOYd25SAK0EXAqyTmnrdxniFtXEbFGLj9bApXsBYQ5ykr8O6Teux59f9KGNcLkng2zja48h68WHmjsKqsd2xYlhbzO/TEtO7NsGwZjVhKVpNnyBFihVVGiMoTLSH+D+KIFFCEPFt9u3djcKFiyBT5uyIFbI+f34XCQ/P49H9s3j86JrUbH9BlD/+UNGQwaPFUTeDmWk11GnYBHcf3FCTp9ZvjsfB0ydw/PI53H78EE/4H/s/fsfB+79j771XOC5W1vDxQcis54PQOaZzrYHCr4EE0k/XYn2B/tL4VxGEy/1wQQb6F1zZ5OjRo2q5Hw5a5IIOHMDIMlpITpAGzZoqEjhSgwg5qD1ImKaS1lgI0aSNbCdqj/qtnGBTtxYcShRAjfxZUD5LOjgaZUbI7HHY/ethbNmxHetF0EmIDZs2Ik58Eg3c10H2mSdYt2UT1m/Z+A7WbY1D3I5NiBWSacJuX9kYm/yWIMhlItxGd8eCga0wp1djTOlUD1M71sXY1vYY0MAahllociWSJE1qDB0xTDRGJEIjdeZVRHS4mHpR2LV7m+qE+/6HDPD28RZC3MeThIuCS4ILSHh0AY8eX8WLV+zX0PVs0Ht4Ltx4IUiQ7dlzXFG6pIkys0xNK+PuvVuICAnCWiHc4VPHcfbSBeWUv/ldZ1Ydv/UcB+88w/GE138iCDVJ9uxZkSlTBvExcqo0koDE0e8h18rqtzjpQ0vTzC/ua2TicfrnSqmMhm+CIGzQ4MKHT5I5iZ9KEBLjU4JGkBrW9D8aoFGLZsqcatiqmSKH0hoCpw7t0Fg0h0K7NqJBWqN+SyfY1aoJhyJ5lQYpl/EHNCmcEWGL52D7oSPYsnMH4rcmEkOEP37bFsRtFzDetlmHpP0t2CD7hEpLxDrZ3/PrAWWXa8IeOGcEgpzHYOX4fnDp2wIzuzTBz+3qYFK7uioe36Y2hjWpCfOi+d8SJFUacaKrwD/YH2FrQhEu5IjiAtVCGBKE87zTpPkev8ydg9dvHuPZk6sKz59eU3j25DqePGHn30M8+v05br/5Hbflmz1OeIkH8h49AsNQpng5mAg5Spcuj6g9O3Dq/BlEx0RLZbEfCS+e4RH/r5G4tOyxWwnYee0hfnv8EsPGBSYRhEKbJUtmuDi7Y8f24+jVcyAyZ86YtBQpNYY2J4S94nTg2R9CwWYPupbO3nWW5zYXY8iYMaPycTgSmD3qGhGYz85ArQz7Pjiql+m81jdDkGuXATc34O7f7Af5XCfd0qYe6jVpgMaiNehnaARpRK3RVnwQIQhJ0aBNK0WQBq1bKS1Tq44D6osgWhXIirIZv0OrEtmwwXsFdhw8hK1i22/cvlFIshkbhQDxIvAfBfE3Nu7YItgq2oM//dmeJOhVy5bE2iXjEL9qAXwnDYXb8A5w7t0S0zo1wEQhxpgWNTGqmQ1GipnVwqoC0iQel1aEP3u2HJg2Yxqi1kUigiuNCDmIbULCVq1aSrlU+GnkT6IhnurIkSBaQ4jx4tl1PHt6HU+f0dx6gDev7+OFkOjh8wT8/uYF7r7+A2t27EaZEsYwrVgFpcuY4MztW4lvWCqt82fx8o83eEo/JFEITt19gp3XH+PXB891BMmkI0jOnDkwbtw0nDz2EFs3ncJjYV/1ajXg5NRUzQVZsWKFGmbPtQa4vgDnc3Db3d1dzQtZtGiR6i1nzznXJ+AqJtpxXMp05MiRqhzneriJwHH1EjYCaPNMuCRQhw4d1O+h6d+QJN+Ik/5xc9I5IpdDCriCO2OuGaQfPqeZ19q2vSKIo1NjNBMStOrSQaF1105o270L2nXviva9e6Jdrx5o16M72vbohjbdu6FV505wqOeAOoVywiJfZpQRgrQslhW7I0LFSf8V23bvxKYdOnLQYd8kJheFfqP4Jm/BfQ366Sy/Dbt++xV9Bg1IIsiAlvUxu7/co4MVujvaYm6vFpjWzhHT2jtiTncnTO/UCFPa1cOEtnXQ29ESuTKmV8d99933SJM6LZo0baqad7nqoiKIaJHNmzei/wBeIxXad2yPP/AsUYNcE3LcwIvnojmEIM+eC0Fe3BWCPMTvvz8UW+sRnjy4LkR5iNMXz6Nk4TKoUrUGSpYyRviG9Xj08C4uXbmAyNi1uCea4+XL53j5mkLwB24/eYmdV+/jwL0EDB3jn0SQbNmywt3NH/Hrj2P54hhERexAw4bNkjRH5syZxfTKpGp7blNraPvUGlz+hzHTCZpO1AY8Vms+1rQMY2oPpmv7HONFkBT6GuT/q2ZeTmbnUqIkB29aP2g/0PnYoGkQCzGxmrRuhtaddMRo062jkKMrOvTsgY69eqJzn94KnXr3UujYo4ciSZ16dqiVPz2q5MwI4ywkSHbs3xiDnfv2YfseEkQ0gRBk8/bt2CwaZZNoA2KjkEUX6xEiMV0Dy+8S8ySjar41QIb06VDKKB9qlS+D2sbFUEHMuvbVTTCuqR2GNbZBdTE12IJlUqgA2thWRRcHC+TOqOsvSZ06DVJ/9wMKGBph9qyZWB8XqwgSKZpk06Z4jBs7Vsqlhl1te9EgL8X0FII8vy4V0RG8enVPTKvbePbsluAmXlGLvHkk2uOxOPPXcPfaCVw7vgNlC5eDeRVrMVNMMfbncbh+9QT2HNiBBctdcV0c9D9+f7eG3H7uCm4kPJXaOkT1g1AY+ZNS43Llce82cOFcAi5fvwanFi1hbW2lxl9xPSuueEKBZa2uLQQ3dOhQNbRE8yW+JL4RDaILGkE0wScROB2SrVNUnVxZj61QHITG0bpUi5wMRRXKheK4ijunZlKLrFmzRhEmKChItWhx8hSX/OGMQk65ZNqrl8/EB+kAC9EgTuKAtxRTqmWn9kKQzqItdATp0PMtQUgWEqR99+5o3a0r6thZwD5fRlTJkQEmWb5Hi5I5cOjgViHIXkWQzTsTtYdAIwhjRYokgui0B9P1y5Acc10XKQFn7W5a2AgzerfBuK7tUF2EqGDWLGhoVgaD6lVHB8vysDcujsaVSqF3nepCjhpoUM0YuTK/7VBMk+ZHRQJOS2UnJB10apD4+PVqtfNU4shzeR1q8yeJBHnz+z28fn0PL1/dVeRQBHl1R6X9LqZWwsMruHPtOK6d3AK7KpaoXMEc5cuZoUv3znj88CwO/7oLPp5uOHLlovqe+uHlnQScvX0d48cFqGZeTSB1NXp28TvMUax4CSX0BNNZq7OG11+SlDE7DjWn/Evjm/BBEtOSCEIB5uw/rV+DK8yxIOd3UPVo//xgSxWZx+M474OtVQzM01QUSUJtQ9JwDgI1EJd1VOd8/lQRxNK2viJIi/Zt0apjO9EiHUVDiHklJOnYqzs69yVJhBx9dBpEEUQ0TB1bc1jnTQfTHIJMadHZ2BBHj/6KHfv2Y8feXeKoiw8hBN4qDvsWMbmSsEsIwTwBOxQVkaQMibFl105s3bMLew8dFA1VL0nA7csVwcQuDWBb2QwZM+RCqlTfI+v336G5TRUUypIJGcQRNxIToni+vMifIyuKFRDhERNCOz5VqrQq5vCUpcuXYe36GESKFuEq8LTj06RJgwJGBfDw2UMxqYQMz0mGuwovX9zBczrpglfP7+LurQt4lnALCffO4+6FfbhzajvaOzVChfKVUcmkCqxq2uLF44vYuiUW64KDsOW3A+q7cAzXkycJQsAE3Lt3H09fPcWY8e8ShKCwU5vQkU7eckUkb4X6J/FNESQhkSBaoFCzL4PTZTkbkMuIkjzUFpw6Sw3Cplz6IwzUJpMnT1bago4a//dATULNw2be5EHXitUBNYQgTcQhb962FVqJBmnVVUytbmJqSU3YQXwORZC+PQSJBBETq7UQyMGiAmxzZxSC/Ihy6VOjn3kpIelviQTZnUSQbRR6PYJs3b1dfJTtiN+2CXEC7msahOTYtk+Ole3cefMkCXgHh+oY0bgynEcPEQ1iAnPj8siZOSPSpTaAYc7cSGuQFqlE02Rja4yRfFwhy/ci9NrxOqRClizZxRkficioSOWLrImJUlqWBMktNfGFK+el4kg0pxIJ8kKPIC+f3caDe5fwWojy+PZZ3Dy1E/fO7MTYIf1QtpQJqlSoiqIli+PRvdPyPdbj5O7diJXnY3j95rWYZ7qm3jevdYMd9SdMfYv4Jghy7xaweYtokGd/7YPcvHlTdQSyw4/E0FZp18KZM2cStz4u0AdhM6+VnSOaUoN0EA0iBGndhT4IHXQhSE+NIISOIDS9mkuZmpXKwCZXBpTL9gNMMqTB2NrmOHb8sCLIdhF0EoTNvSTIFmVSbVX9G5u3bVYdgBHh/mISekn5PTriiFlG7Pp1H1ZKhWAoNagm3EbZs6B/bTMMbmSJBSPED6prj64O5ujrWB3GRvnhWNkEFTnEu0RJ1ChbAiZGBfWIoUOqVKmRLl0GtGvXQc2tWKP+KBWuOlFJkEzi4O45uFdMT/E7hCQvX97RQXyQF0/FYRfN8lJ8kecJOrK8eCwm1tk9uH9mLyb+NEQ19VYoVxGFihTG6VM7sFsIcvXcGQQIEZOHZ0+fiaZ69K8jyD/ig9y/9wbHTr4Ws+r9rVgsyL9F0YegacVtzhjUb8n6vFasdrCu2RDNOrRGC2oPcdTbivB3oJMufkZHiTv17o5OokHa9+yqzK/WnTugUZuWqGVsBMtcP6B01rQwy/AdZjWvi9+EILv27hGCUCOIKUWHm075diGHOMRRa8W0iRAfYF0MhnS0RIjPPNEi4otI/g45ZtvuHdixfx8mTJmMrFkzJwl3M7sqGNjIGjVKFYSJYV7UKlsQUTNHY2o7R2RN9yO61rJAd4eq4oNYoINtNRTM9vbYt0iFH35IB3v7WuLbuYk2DhNNEi7vcptq/UknTj3nsbx5c18IImQQzfFKiPLqBVuzrgtBZFsI8oIEeSz7j67i8dXfsCnIE43q1EHZYmVgUlb8IxGsTev98dvh7dh3cB/ChIhPXiTg4YPbYvreFFP3mpjBV4SIdzFmnO+fTKxvCSTI/+nBikqDkCAd2+gI0pEE6YB2XTujfdcuQhKBaBGCPkkbIQg7D+s6NUbNUoYwz/k9iot5VT3bj5jfoQl+O/abIgjNpo3iX7AfhOSgox4bHyd2f7T6Rzs7EacNb4LokOVY6euD8DVrsV3METYHbxPzbOjIEe8It1ONSoiY1g/zezVG0/LF0MOiHAbXroruNuXhVLkssn33PSqIJrEpWwwVxT7P/MMP7xyvId2PGVCxopnqTwgM9Fdk3bZtq5pMlOa7tHD3WoE/fhc/hAQRM+rVM8Hz23gp5KD2IEFePrmpI8mj67h/9TiOxUdh5MC+KGZUGOXKGaOgYREsCXLB/SuHxVm/hpjIYFyUcreuH8K9uydw/94phdevLmDsBJ93Fm341vBNaJDEtL9NkM/rSe+gNEhz0SBsxWohTnor0RDsC2kjJKGpRXK06NRO7bcRrdK0bRs0aNoEdqXyoXKWNCia7jvY5fwBC/u0w8ETx7Bz7161Nm1s3DqsjYvFhs1xiN8cLw7xWrjMn4t58+ejboPGWDJvLII9Z8E3MAih0dHYvn8X4sS32rx9J/oO6P+OYFcrZQT/MR0x0rEKelqVxuC6ldDWvASaViiCJhWLoWXl0uhmY4ZWVUrBSVChYN53jtfww/fpxPktiJkzZ8DXbzXCwsWJ3rIJVatUVvnTZk3HH3iqzCk664zZWfhUYs5FZxq1B/Hs0WXcvXwYN07vwNC+nVE4rxFKFS+NvLnyoWH9+pg8biymT5qM4QOHYPzosZg0bgymTBiHn8cJxsr+2JHo3tNFtFfGFIXzW8A35aT/XYLQ/OIiwCkFzoxjYGuXFjSC2JAg7XUEUT6IaAnlqKs+EdEkojmaC3HYBNy8g5hXrVqhXuNGsCiZH2bZf0DhH1LBXgiyckRPHDh2GLv371VNqcFhHPcUpsyWdRs2YNlSV7Rs1QyLFy+Du4c3urdvgki/BVjutgCONS2wcpW7+CK7sPPIbxg6dsw7gl0sTxasGt4Sg2qVxwhHC/S2MkMXS1P0dqiGXrUro0sNYwyoZYbe9hXQuno55Pr++3eO1/Bd2h+QOVMWjBgxDAGBPoogcXHr4ZjYYtZ/0ABFkCdiPiU8vopnCYm96eK0PyWEJE8ljU28j++dx4Orx3D/4l6MESfdqIARihUvBrNKZihVugwKFCyIvHnzIXfO3Mgq1/zxuwxIkyoNUhvowOs1aDQGOXJkTlE4vwX8qwjCFqvAwEDVgsXWLvoonMTPn+pwGAKdUcZaeKtBGignvSnHXbVvg5ZKg3RM6g8hSBZqFqf27eDUprWQyh4bN6xHc3trFExlgJo5UiNg8nAcOHJEEcTDywNeqz0REOArZkw43Je7Ymiv1jAuVwbjx4xD8wZOsKteCYN7t8WQYf3Qr3dHBMRvRtiBY4j89Zhorh7vCHbGtKngNqgp+tmboAoXe5Y00x8yoahBWtQwzI1u1hXQ164CetpWhF3JQu8cq4+0ab5Duh/Si6PeVv3shgvFxYo/1E60IvObNW8mb+almEZX8PDeRTy4dwH37pwRUlxTrVtPSI7H14Qg4n8IQW5fPIgbJ7dh7qSRyJUtC7Zs34K9+/dg5749qiWP5ubuPUL6XduxXczHLWLObRH/kT872rZtI4YM90j6P8i3iG+KIE/+5lisz5sP0gFW9hyo2FTNBWnQwkm0hJCgQxtdaxY1iDjn1CLtxNwieZq3bY269Wtji5hOpgXzo6AIVl0hSJjzJOw/JE76nt1Y6rYEy92Xgev1rlrlCdfFC1GhdE7ky5kNNcyqwLxwadS3scKQvr3RrVtfNG/ZTsp4Y8OOwzh09CIqmlb5k3DP69EI7aoaYUoLezgVLgSTdJlQhAMRs2dDiwol0L+mmFjijxTInPFPx2pILeUZ13Gog4jwUISGBarF4viLMqZXNa+i3s3zJ9cEYkopXMPDu6Itbp/FMzGtnjy6hidCkkd3z+DOpV9x9fhmPLm6F5VLF8cqqRTYSseFrXWIw4b4eAXOe1mzYZ2aAxMtlVfcxth3/jD1LeKbIMjlC8Di+cCtrzBYUTnpegRxbOmEpmpSVOsks0oD/ZPGHPreshk6ik/Cn8UYpkmFAqJB6mQzwLplc/ErByqKQ75gkQuWikm1YsVyMWd+wpD+VujSwgoOtlVRtbo5GjZtilw5s6Br80aYPXkyPD1XYOHSBTh3/jw8PDyRKvWfZwc2rG6K4fVNMKJRJbQ0KYJaRjnQoFxBtKleVnyQIuhqawr7En9u3k2OnNlyIr+YPuGhIWoiVUxMFMaMGa3yihcrKm/mpSLG04QrSEi4qrTHo7vn8OTBJSTcvyS+xzU8Ew3z4JY429eP4crJ7eKHbEODmjaYMXuG0iI6cqzXxXFCEIGaGCZ+GX9PvUb8sfhN6/91BPlHnPQ3r97g6o3Xkvi/n5POZl4SpL5TQzVg0VGEn0241CA0t5qzb0Qcdo0gTVu3kHJN0X9gX6xetRR5RKgMUxugNgniuRQHftuv1rF1dp4L10ULMG3yRDRt4IjmtS1RQJz5CkZ5YGyYF/aVKsC+XHE0qlIW1iWMUNkoLyzFNLIpb4w8WbL9SagJjs4dWK8Klvdvhhnt6mNA7SroU7MiOlmWRttqxVHftBjypk+59UofNjZ2KnZdvAibRYA3b4qFq+sClZZNtNHDF/fx7MlNJDy6KJriMp4+uYT7QpDnz0ST3L+MRw/ExHp8B/dvXsD180dxeGc4Dm6NQMeWDTB42BBs3bFZTQhTk8TiOVFMh9iN8VjPpWATtUj8lrj/Lwjyr1l69HM1SA1bR9RrIgRp1gT1RZM4crg7Zw+2a6VI0qqzOOdCDpLFiU28jRtiws/jMH3yaOQSocovGsQugwE2B6zA7gO71TinWVKTsjl3yKB+KFG0MJra2qBagTwwy5UFpll+hHH6tCj1Y2qUFy2SI00a5VRnTZMaWb7/awEvnC0DfmpkgYG1KwpBKopTXhGtq5ZEzeKGKJMza4rHJEf69LoxWsblyqGmrS3q1amDunXq4ocfflAjXm/evY5Hj26KOXUDj25fwu1Lx3H19AFcOLwJZ/dG49zeCByIWYED4S7YGzgbuz0nYuGIDqhnUQFt5V1t2bFFTCn+hi2RIFJx6Yiii2MTpxhv3BYvBFn5nwaR8JcaJDFNJeiHTyXIp5Z/O9TEEfWbNtIt1CDgogzs69AIQu2h5qSL2cU5I1z9ZL7LPPTv1U4RJJ/A/DsDbAhajY2iPQID/TBj2hQMGzIIfXt3R8liRVDNxBhG6X4UMqVCiQw/Iu+PaVA4fbo/Ce+HwHWArYvlQsMy+dFUzKs6JQugaoFcKJw1g1pkO63Bn02z5ChRvCRSyX2klEf4BQbgwu5QnNq8BCfWzcelTXNw89dgXNnkiuubFuBsrAtu7/PFscg5OBY6FZuXj0Dg7H4Y1MpBNLKtEGSrGn+mRhNwCA0HY+5gzL6hbaI5xATbtBFbd29RTvp/PsgHfJDEtK9KkAZcvaS5+CGiQZq0agGntq3QrGNbnR8iznpz8TmaidnVRNRtbcf68PLxRKt6tsgpApVfTCxzwS6pNXfs36maeKdO+hkd27fF4IEDUNTICCYliiOv+BUkUzbBJb9BWNzd+h3BNKtWDSYVKryTlhIq5M+ORhWLoIV5adQpXxjmhfIh13epkTNDOqRKoXxyDB06DGZmZrC1s4Olje2f8nv0G4A7J9bj5ulNuLJ/Da5sccP136JxcdtKXN3phau7vHF9rz9uH1mDWwdDceNQEO4f9scG9ykwzJNfTKxt2L5zu1r+aMuu7UKWLdi+axe2796DnXv3Yfe+fdgn8W9HD2LEaG8hyL+no/BfSBDdsj8VqlQSVIaZeVVUsaiGqpYWqGZbA+Y2OlS3s4K5tY2YJNYoWrw4mrdogbqSn1EEKpOAza6jhwwQ570j6tSpDdPy5VAwf35BXuTJkQNGefMgb7bM6NGpLbq1a4cdEW6Y2K66TmBHjYLrCg/Y1Kz5J2FNCdnSpoajOOltLUqgRfUyMMuTA0WyZET2HzmkPeVj9FGyZCm1PCf7KTZt24F+/Qe9k9+4RTM8u3NctIgfLh0Kx/nD0bh+cgMu7g/GvRPr8OTcZjw8vRW3T23Dw/PbcO/4Wklfg0g/N0yZNEGtIMnfQ69fF6Na+uI3RCImOhwhAd66P+guXojF4qM5T5uMWg5D/usHkfBBgty6wwFsX0eD2NZyQr0GDdG2fSfUrueI2nXroZW8FMdG4rQLuvfqBSsxHcytLVFIBL5h7fJwsK8uNXBt5MueFcYli6BhjUoY37MpNi4dA+cRHZEqzXdi62dB2nQZkDpdJhik+R6NndrAvP4ATJ+9BEdOnELfji3hsmQ5ps2eje79+mGSmGUWQkx9YU0JqQVVC+dGQ5PCqF3SEFXyZ0OxbLrZgx8Dmlecm50hQwbMc3bGqXNnUc7YOCm/uo0VXtw/gTM7V+HsLl8hRiiuHY9RGuXmmW24fDQed8/twv3zuyTegsdnNuHe2Xh4ujpjXVgIwkL81Lq/a8O9EOE1CcGLhyHMdz6ioyIRERaMkMBAeCxbARd57qZOE5A9+38E+UuCnDsDuC0Grj/63xKE/wfhyooOjuJntO+IQcNH4pe58zBuwiQMGTYSk6ZMx8jR49G3/wAsWboU3Xv3RN++fTFpWG/UtjFH+zbtMHjIYIzp0Q3jBnWHXeF0cO1ojTn9m6NU/iyoXSYnWlcqhP7WJfBzIzPMGdobpnadMW++G7Zt3YhNkcE4ePIYImKiEMD/t0dHooaV1TvC/D6UFqGqUTQXahTKBZuieZDrh+RD2/8aadOmVT+q/GXOLwgOD8OBg78m5RkVLS5v5x6eXIjF00sb8fziZtw7sxaPr+7Dg/O7kXBpF55f240nV3fi2fXdeHltF97c3os/bp5Eybx5EcnlVYND4LtqFryXDIXPkuEI9pqFBb/MxZgRwzGgT1+MHTMeVSqZoXnLKf8qgvxDTrpuTvqDv/mf9E8tzz9M1bDpgEb168GxdkXUta8EB9sqqG1XCXVrVYZTI2s0bVADlhZmMDUtjzo2ZnCqZoSmFXOhpXkhWFYojqwiUHSUTcvkQXmjrBjdtREGj+yHieMmYllHG8xoXR3T29jCtVc9/NS5OQYMGAjn2VPhPKYX5o/qjqVickyfNQUzfpmBydN+Rt58f174LSUYZfoeVeR6lsVywKJwduWgp1TufUiVykBMmyxyP70xYuRQeK9eJX6JicrjSiIHdq1FfNAcbAp1weYQF4nnIz50ATaGLxIsxOYIV2wSM3FTxGJsCpdtSd8T642fRw5G29ZOGD2iH/p07wRHh9qoV9MetS0qooGtJZwc7DFn6mS4zp+PhfPnoFdf129+LNa/ZjTvp5Z//folChqVEpIMEj+kDywE1Wv0lm0BY0E1y16S3xeWTJP8atb9YGE7ENUltrTpB+uasi2xhexb2Q8U/6UXKpt3Q5Xq3VFRtqta90cli96oWL0nKlbtCrMqnWBi1kHQCeUJ07YwqdgeZpU7oYKkW8h1rO36fxC8tqXdANSQazK2F1vertYg2NcWSKxtM9Y/rladoaiZWNZG9s3lPitX7YKKcn1L6z6J5fqhtHFrlC7fLhnaKhhX7IiyJu0VjCt0RDnTDihrKvum7WAm56pm2VM9v1mVzqhcTd4FUb2HSjOXPNNK8vzyzCYV24l5O1yRMn369EiXLt2foC3QoC3YwHKMUypLsHxK6Z8LmqNc3vRjwz+kQXThf02QhIQEhHCBs7ViG3NcUiiHXUSpH1gSfn5eWCe29KpV7ti4cR3WrInAuthorHBfmlSGWL8+BlvFZPL0dEdUVKhsx8PX1wubN22Ai8tcdQ5e4+RJTvI6hDNnTuDcuVM4dUq3z/ToqLCkfH2cPcuyJ5PKamDZWLkXXif5Pa7lPUlajGzHxka9c11X1/nqmA0bYtS9BwWJvyBlgiWOi1srZY6/916IU6eOITjYD7t3b8PuXdvUe9uyJV7t79i+WaWtXLlcvYvTp4+/c2xKz3n06EE1AY7ToPnDVU5608CF/jh+jj/G4axHzijlJLno6Og/ldXKc9wd4+R5nwtOzOP96Q9y/atAgU4pvC9dC8nzvxmCsEedi0PwJfDlc9764cOH1RJDnIzFG+RLOnfunPpzLpcc4jx3luX8dm6zg/LevXs4ePCgmi/P8gTPwTKcI6+/4go/Otdt0k973zgyfnAuNsGPlTzweM7df/XqlVpRUv8etREFyacA8MemvHc+84EDB5SgcS4/J6FpHa0fGtPG6c6cwsxj+JNUno+jGPgO+ax8dp4/pZDSubnQBgeY8rjkgc/Ed8p75HPxfXJQ6vvCp47H+1DQRoF/bPhHCZJ8Tvo/TRDeBAMFjcK8Z88eNc+dgYJD4aRAcVQwPx7nwvM/hxQGLmnKZUw5xJ4jU319fZXgU5iZlzzo3xuFmoJEaOF9907C8j65yETywPvmFGQKDOfhk9isabn9vsDVYPhM/BUZCZ1S+NB75BoBJCQJxevz3fBetm/frkZL8365+ow2A5SCrYWUzs2p1Kxgrl+/npjyNrBiIEl4z7wmf73Gc5IIfN8kqX74VBn4UPiQaZQ8/CME4c+G9uwCHvzNoSafWl4jCB0w1kz8GNp8En581szMYw3GP+VSzfIYpvHG+QCsYbjPFVdYnsKfXBMyfGgy16dO9mKgkFCw+BF5f8+ePVPbvJf3BQot7/evTAbtXvg+WQmQyBRO7hPUIHwPXFCD12TM+2Dgs/MdUtiZR2eT71YLn/qc/CbUinyvfC6touD1+F14Df3wqTLwofAhwU4e3lf+Q+dJnv8OQV4/+QMHfgWu3X2UmK0Ln/qwWnmqfKpkvkRehB+LF+SL1rYZWDvzpRP8qLwZvnDGrBkp8NxnHuPk2ylBy6d5pkE7H2P99I/NTwnaMSRo8ntIfn0NJAY1CG14/tSStTF/dqmteM9zaucl4WiCcV4N1yWjtqEpRE3Lc1BTceEHvnMu3cm1ylizcwkhnpvHcZUZBo20n/qcLEftRE0xduxYNdeH1+XSodTkMTExSpuNHz9eXYfltdVr+KxfAvyeKaW/D+8r/6Hz6Oez8mKlkkSQP/7gQnG/46FeTcPwuQRhrbNp0yb14akJSBiaIawF+UI1W5c1EEmTHKwRWUvyJlljkWiMNbBG1bZZlkRLnk4S8vzasTwfy/7V9d6XnxI+5xjeCwWYJhiFi9qEphEFnPsUaD6Ldl6C+9pzcZvvhMTiIn2shGjWUSvQyaaJSkea5inz+d5JGoKm0KfeM8vxnvjNWLGRnPyumjbjefmtSWSatbw/jZSs3P4uWPmQ2IxTyk+O95X/0HmS5zN+hyDqiSQwQT98LkE+NlBtvy/QbubHoBCwNqQ5ozm4/PisUfmhaB+TfLw2BU9LnzJliqqFWZsyfMh51BzkTwmfcwyfgcJHLaNpWQbet/Y+PnReCjmdcFY09DsooCQR03lOkoHCrL0PEkfzLz71nvl+SU6aerx3xnyXvBZjEoT3Qi3D8Dmm6l+FT/VB3lf+Q+dJnv+OiZWY9j8nCG+KU3JJBJoRdFxZA7FZkbWTFqgJKAAUKjqUZDgFi2YA88h+ChfBB9PsbhJEI8aH7u1T752BzZkkL++Vz8GYDQqsTfk8bGRgK5N+oGnC52MeGx3YqKCV0xoXPnQvrNGpnTWC8Jp8bzRvKNAkDIU6pfCpz8ln5Pn5PGwM4TtnpcOKiiTkNXltNpyQ+B+qiD41UEA/Jbyv/IfOkzz/myCI5ovwpWuBws/AD80PQ+1AAtHeZtMsayi2dAUEBCiw9YrCSa3CZfiZz1Uguc0PStB84fm0QDuay+7wo2rhfffO5k8u1c/zJA/6x9BuJVEZNDuWdm3ymonCRALrB31Vz/Ch90itQPKzPN8dycDraL2/rEzeF1I6N028WbNmKbInD5pG4Lm1Z+I2r62RkM31NMf4/J+jVf8q/EcQCVTTdFy5hCn/GcGQkqqmUHxu+NC9feq9M2gahCQimUlk+hgpCZoWmEdNoS1ikVL40L3wHxusGOiLUCPxvZHsPB99EO6zMuHSr3Toly5dqrQWa32+608JrFg0bcdnY+XCmJUGn5eVFbXL+vXr1fv4V2oQ/i8yJpYmz7fjg9COpvlBAeAHolDxY9CxpYqnMFC980NRCD4UPvThPufDfs4xvH8tsBZmrUzoB+28NKOoDblPDan1/9AZ/tzwqfeslde024fCl9YgH/Idkof3lf/QeZLnkyAEzXqD509+x+Mnb8Ruf1f1/9MEYc8vj6G2IPhyGbNlh6YVW2borNMJZMsMScOYaYxZYzGN+9qx+uC5CX5kaijGWpo+PpSfErRjWCMnv+77wHvmryLoa7GplLX8tGnTVA3Md8Hn1p6dz0ZHmKadtlg4m3lJGlYKAwYMUJprzJgx6vcJ1BJsmKBm4fvg8dr5CL4f7dyMU7q/5GA5Xp8mLH8NTZOWo6mpoXhN/hJj7ty5Ko/N1fRBNFOUAvd3QbOTJiTjlPKT433lP3Se5PmsDGgynjx5SkcQzkV/+iRBOby0J6laaE/S1mXM/ZTAshpYjjU6Y/10IvkxWszr0ablTWjgPm/06JEj6mZ16c+TyjHWPyb5PsF74Dn0w5XLVxK3Ug5XhGifGrThHFTDvKb+PTBNf5+gpqB5QiebmoQagQSnyUQS0Lmm/8JWOD47z6F9QC3mOXgc+zNoMpGsJCnfJRsJeB6NXMznOelMs1GDH56OPc+jvbe/AsuxIqDQU2tRi/GZmUbQF+G9suGErWS8Fu+Hx+p//88FhZbXYJxSfkrgc35Kugb9fF5P86kIA+0D8sF+f6XrESb4UZiWtC8fjB+NJ2P6IxF0zVZTH1TA5fX5D4rHCU/wRNJpRnFbEUS2+aKfyrleycfiOQjtfE/lxh7I+UjYFy91H5HlXkh8//4DvHr5Anfu3VdDYhIeP8JzOc8dOZ+6vnzMFy/ekkgzQ64/uImbD+/h1qM7SJB7v/PwNp7JOe/J/rWH9yW+jWuyfeuxzh86ce0Mnr7W/UCIP79MHvgLAQZd35Eu0CnmNbX3xPuh4DPW0jRQwOlLaeB7YxqJQYFkGaYlP04fFHSC5Qn17uXZmMbzcJ/bjJnPPIL3ye+l9alw/0OggPIbMuaxbB3UwO/GmHmEtp3SeT4Xye9TE2QlTyngfXl/dQyhkYPX4HOQJNo3TSIIybFyU0gSSViAZg7jl89f4MjFU7h5T9ch91o+7o5N8YheF4fY8FDsO7QbyxavQlSgP7wDQrA+dj22bY9DeMha/Hb4CHbv3IU3fyTA3zsMsesi4LXSD4cOH1MfULXCSHz21HH4+fpht9RUa9asQ9yGKPiuDoH3EleErFkvjvB67NuyARHrt+LWtcs4efYCNkeFiQ8SjpDoCMRv3CqCoRMyrdNzcvhcDHYbj4nRKzA8YAmmB81Bl5UzMcprEqZHusF7VzhmBC2F67Y1WL8nCLPiYkT6nyD66CFM8puCmRtCMCfaHdNDF2F29EpMC1+BmWFz0WfVFIwKXqqucV8+mvYOKYg0l2gOMea+lvc1wG/H2pD3wffMGp/b/78GaipqrH8C1MIkCzUvicl3pzRI4rU/Prz4/NakFMOXPp+EyzeuYh/XjLp8GkevnsXRK6dx/NpZHLt2Dievn8MxSTty5Yykn8EJ2f/t0klJY/oZbD+xGzFHduPUjQs4JOlH5Fie48iVU+oYgsfznHvPH8Htu8maVUXJPL3/WMXfREhsA/j9mZidz1/jzVNxSF9J4kvRgt8ieG+CP17IC1T7cvMqTzRugmh15vPdCv4Q2VHlEvffC71j/gpvnkjlIZdScwgTg4GTy0A4/tIbdef0hOPcPmg0rx+aSloT5/7o7TEJLRYOQZP5A+DkMkgwEE4LEmO1rw+maena9l+lJSLpfIR2ruTlk5fRz/szeM+tFg1Da8I1Mf5ItHEdjraLR+j2P3Asr8FrvXN9eZ7mCwej2TvP9fXB+9Hw7nv+dtB8wWA4zOqO+nN6oeeKiUoW7aZ1Vnmdlo9BP8+paLN4uJLPxiKfg7xnYFTAPDRy7qfee0MpT1llngaVJ8c3ENnWT0/C/P6oL/LP4/huuE3U+6WXHDcQBtn7WqDjstEYFeiMNktGwG5mF+TsZ4m8A2zgvjkYnd3GInuf6sg30OY//Id/FIaD7JCqQzmUGF4XE0IWwnRsUxi0Lobc/a3QfNEQTBRT12xCc7WfsWcVeG2PwKSwJcjSq6qS2RZSpuzoRrCa2gGWU9srmI5zws4zh1BrVjdYTGmXlE7UEFQc31xkf54ql1nOM9hnppjQkzFE4mx9qsHAaFQtVJneCiZTnFB+chMUHu2gkLqzsTpJkeF18F1XU/zYveI3CjMUHiP3/BVgJO8pq3zM5Mgxoi6KSH5KKPCTPQxHvIsCP9VU50up/BfB2GRIKe0bQLHxdZGhfyXkGFId5jNbI+9wK6TpaYwi4xxQbXYbtPUYAePJjeVd1ZZ3Xwvms1qjpks3FBxdUx1fYJQ9Co2pJXk1k5B/pC1snDsht5zLcKSdKmM0RvISwWNLTKinyhYeWxvlpzSBydSmEjdWaQZFK9mhcEVr5CtXHTlLVkZRM1tkMCqv7K+XT57rfASxAf94JkbaC12stp9Luti02v7bdB3eSU8p7QtAXUtC+oLlwecwMrVCIVNrFKlkiyJmNvIsAtnOUcYOOcvIMxpLXmJakYq2KGBihawlKiNbySpqv0hFG11saoFC5asiV8lKiWmJKC8oJ7VdqeowMrFBKTnXlv6m2NCzLLb1KIqY7mUR07sCfNuXRnZj+VimNshsbIXM5aykvDUMy9VA4zY94dReVHq77mjURsyHDmLaNuuEIpJfoJw1fixQG+kKOiBbsZooJGkK5ZPDBkbyLIzVvrHESdDtM19B7tdIzvsuJK0sIfdVVvYTUbCMFQpKWkF5V9wuUFq2S8u2QG2XkjSB2ldxYlpJ7gskNiyZuF9SNEIJvfgd2KBAcRvkKWyJrPmqInvBajDkfhFLlc7tjLnNkL+YnK+YpBeyRK5CFshRsDpyGFZHHqMayF/EBrmNJF1gWNQWhkWskV/ifJKet5C1HGONvIUlrYh8/wIWKFOhIcpWaISiZeoiS+5qyGlYA9nyiGVU2FbKC4xskKuAlZy/huzLuQtao1T5BkKQanYwrGiJlr0GYsEKL+QxMcePRcopwaMnz/4Qtn9z+9LFS7omxBcv8fAB/6X3Aq9Us6Ru3JFqonySgIQnuhYd1cwoaexneSZltTSe69XLV0nNa5+LJwKGdEWMYVTZCvXadUONxq1gVEWIYG6DYvJsOUztEDqzJFynN0DPvo2Rz4x5Qg4pb2lbF1vDIrFltQ+yGVdFUXM7FKligcJ1RqBYI2cs8YlELmMhj5Qn6Qq3rIkcvSwwfOEsFKxigxJyjbj+ZdGjX28Y9NuGRSM7wqd3Zbh3LItsFUQ7VLXF2UZ2ONTEEgXluvkq1IBj+25o2KEP6reegu7DYlGv/TTUbdkWBYWAJatbA5cNgLMGCF6WB1nLCEkqi9BX+gCEqBoKSwXHmOcrJNtGFSQW0hvJ/jtQ6bpYByGCghwrpCwoFc2fwPQUUEBIqqGgkFZtC0kLGst7FjKqWMjKNEMhaO6SFshdwgJW9dpjmqsLOvSbgKyFq6CaQ2vkL2ODTAUqwXmxJzIWMEPJynVh27AjKlg1QfGKdeHYsjdq1G2PrIXMUbqKI0qY1UX+4tWQj+QsVlUqL/kuZvVQslJ9FC5fG3klPX9pW/yy0AN9hk5Gy87DMHayC+o374OJ012Rs6gV8gphS1duAJv6nVHXqRdyqTRblKqUSJBMJUxFuHWda+mLGiOdgIHCzKEc7AR6/eo1NmyKR2x4CDZu34m9GyMRvm4zQsLW4PTxwwiP5J+c4rF+XSxOnTqOzfHx8A0IxOZ1a3Dq2CGErI/H9s27EOgfhEOHfoWPr58Q6f0dkR8LBt5vvgrVMW7WPMxe7IY8ptVQpJotigoylbLA71cmYP0Bf2wL6yBEsFJ5mctWxtUNcTh/4jTGT1kiFUNVRYT8ppXRfUoYJi7fiRuPgMwlyqv0giLcdSf2xACfafA9GgOj6rYoXtUacX1LouOE+Rix4REiLgJuo9vAvX0J0SCitXrUxlCvw9h1ZDsmDBVNVcYSDTp0Ru1mM7BkxQP81CUKvRpPRa1WbZRAl7KoASQYIMatAGaPKoocxh9HEI0U+jDSoEcKEkCR5h1iaBDh1pASOYgUyKFDIikUOUSDaNtCCH2QHAXL26LbwLEi+HUwbIIzpu34BQcDZ8AghwmWevijtlM3ZC9irr5rtsLmaNF5MJq074+GbfqgvEVjRMduRv8RU1GzURcMGTMD/QaPR8bqPZDZB8jX1RXZ8lfA0DGz4OkXjuq12woRrYQElkiXV8zxPGYSV0J6Qbo8OuQsWgO5i1ujZsNuyJC3MqzqdlT7+UrqEcTQzBLtBwzDMm8/5BbTIl2iBmHPqNIKz3Q91KdOn8aVyxdx4uRpPLh3C6fPXsDFCxdw/dpVnD13FvsO7MeFS1dwWgjCgW5nzl3A5QvncPfePZw+dx6nTxzDeYlPnjqF8xcuqnOmJPQfC2oRBhJE0yDWTdugUFUxo4QEFOzc5Sqj+fDhGPSTE5p2aSpE0JGnoJS3dmiIco6dkNlpBIpWttRplgpVUMBuCArVnYl5K0KQvZSpSjcyFVXepAYyd6mMbhNGIV9FCyGIDdb3N0bb3gNQ7ecI4OQCXAgbjUWtSiCrCclWHQYLnHAsprqYc9WQp3x11G3TCfXadIdVqwU4bNUDl22bw7xFW7mulZh+IhjnDLBkeB74TsyKLGVE8P+CIIUrSz639YhBFBZtZyTpyQmSRI4kgohppWJJTyKIEOkdYujtJyOGEfMkLkAkahBCEUae/12CSHoiaahBcpWoDlvHthjnvA4deo5G1iJVYVm3rWgQa8mzUKQoUE6+YYVasGvYCfkkPVvhamjWcRCyGpkjZzELlKvWCCUr1YNhqRryzRvJtWsjv2gQEiKrUTURdCvkKmaJpu0GomPv0Rj58zzMdfVEi45DMXehJ/oPn4pmHYYoklCLNGk7EDb1xF8R0+4dgmhmVi6aGbJNgfv99as/9YyyJ5NgOjtT2Emmn6b1sN6T7Xv3mabL08qyjAam65/7c8H7TF9UfBC5bwo9zStuKxPLwh6NB4xFzS6DYdtlKGp1H466PYehYCUdGVT5yjWSyFFQKgrm1+85GHW794e1mEKN5PjCck67Dn3h2PMn1O86ArU6D4FNuz4wtnHAwUGFsbNPQezvlx/7RpbH7mFlENHJEMXrdYRj71FiQg1BtTbDUE+2yzs4ofuE2eg7bT56TZ2DfuNmYuC4OegydjrK2NRHvV6jUbHFOFh0GAPz1sNg3rQjClSUj59IiPciGUGIlDQIQRK8JYg+RIA1vEMQPeiRQx/65HgLfXLoCMKYWkTti+mVp5QlsheWWrx4dUnnfg0Yim9E5CpuochC5JV0ml6GUmHkKi4VlcREPvF78pfWpRvKtqH4RjSnkoNmF8lUoKy9+Jd1ULKSI0qaOaKceWOUqdJQmVP5S9kp0yqPaA9u6wjSAP8PfXJRGsZnvrMAAAAASUVORK5CYII=">
          <a:extLst>
            <a:ext uri="{FF2B5EF4-FFF2-40B4-BE49-F238E27FC236}">
              <a16:creationId xmlns:a16="http://schemas.microsoft.com/office/drawing/2014/main" id="{00000000-0008-0000-0700-000001200000}"/>
            </a:ext>
          </a:extLst>
        </xdr:cNvPr>
        <xdr:cNvSpPr>
          <a:spLocks noChangeAspect="1" noChangeArrowheads="1"/>
        </xdr:cNvSpPr>
      </xdr:nvSpPr>
      <xdr:spPr bwMode="auto">
        <a:xfrm>
          <a:off x="1638300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workbookViewId="0"/>
  </sheetViews>
  <sheetFormatPr baseColWidth="10" defaultColWidth="10.5703125" defaultRowHeight="14.25" x14ac:dyDescent="0.2"/>
  <cols>
    <col min="1" max="1" width="37.28515625" style="21" customWidth="1"/>
    <col min="2" max="2" width="6.140625" style="22" customWidth="1"/>
    <col min="3" max="3" width="39.42578125" style="19" customWidth="1"/>
    <col min="4" max="4" width="5.28515625" style="22" customWidth="1"/>
    <col min="5" max="5" width="46.5703125" style="19" customWidth="1"/>
    <col min="6" max="16384" width="10.5703125" style="19"/>
  </cols>
  <sheetData>
    <row r="1" spans="1:8" ht="12.75" customHeight="1" x14ac:dyDescent="0.2">
      <c r="A1" s="29"/>
      <c r="B1" s="542" t="s">
        <v>0</v>
      </c>
      <c r="C1" s="542"/>
      <c r="D1" s="542"/>
      <c r="E1" s="30"/>
      <c r="F1" s="29"/>
      <c r="G1" s="29"/>
      <c r="H1" s="29"/>
    </row>
    <row r="2" spans="1:8" ht="12.75" customHeight="1" x14ac:dyDescent="0.2">
      <c r="A2" s="29"/>
      <c r="B2" s="542" t="s">
        <v>1</v>
      </c>
      <c r="C2" s="542"/>
      <c r="D2" s="542"/>
      <c r="E2" s="30"/>
      <c r="F2" s="29"/>
      <c r="G2" s="29"/>
      <c r="H2" s="29"/>
    </row>
    <row r="3" spans="1:8" ht="12.75" customHeight="1" x14ac:dyDescent="0.2">
      <c r="A3" s="29"/>
      <c r="B3" s="185"/>
      <c r="C3" s="185"/>
      <c r="D3" s="185"/>
      <c r="E3" s="30"/>
      <c r="F3" s="29"/>
      <c r="G3" s="29"/>
      <c r="H3" s="29"/>
    </row>
    <row r="4" spans="1:8" ht="12.75" customHeight="1" x14ac:dyDescent="0.2">
      <c r="A4" s="29"/>
      <c r="B4" s="185"/>
      <c r="C4" s="185"/>
      <c r="D4" s="185"/>
      <c r="E4" s="30"/>
      <c r="F4" s="29"/>
      <c r="G4" s="29"/>
      <c r="H4" s="29"/>
    </row>
    <row r="5" spans="1:8" ht="54.75" customHeight="1" x14ac:dyDescent="0.2">
      <c r="A5" s="50" t="s">
        <v>2</v>
      </c>
      <c r="B5" s="544" t="s">
        <v>3</v>
      </c>
      <c r="C5" s="544"/>
      <c r="D5" s="50" t="s">
        <v>4</v>
      </c>
      <c r="E5" s="186" t="s">
        <v>3</v>
      </c>
    </row>
    <row r="6" spans="1:8" s="49" customFormat="1" ht="16.7" customHeight="1" x14ac:dyDescent="0.2">
      <c r="A6" s="46"/>
      <c r="B6" s="47"/>
      <c r="C6" s="47"/>
      <c r="D6" s="46"/>
      <c r="E6" s="48"/>
    </row>
    <row r="7" spans="1:8" ht="54.75" customHeight="1" x14ac:dyDescent="0.2">
      <c r="A7" s="51" t="s">
        <v>5</v>
      </c>
      <c r="B7" s="545" t="s">
        <v>6</v>
      </c>
      <c r="C7" s="545"/>
      <c r="D7" s="545"/>
      <c r="E7" s="545"/>
    </row>
    <row r="8" spans="1:8" ht="13.35" customHeight="1" x14ac:dyDescent="0.2">
      <c r="A8" s="42"/>
      <c r="B8" s="42"/>
      <c r="D8" s="20"/>
      <c r="E8" s="20"/>
    </row>
    <row r="9" spans="1:8" ht="21" customHeight="1" x14ac:dyDescent="0.2">
      <c r="A9" s="42" t="s">
        <v>7</v>
      </c>
      <c r="B9" s="52" t="s">
        <v>8</v>
      </c>
      <c r="C9" s="53"/>
      <c r="D9" s="54"/>
      <c r="E9" s="54"/>
    </row>
    <row r="10" spans="1:8" ht="21" customHeight="1" x14ac:dyDescent="0.2">
      <c r="A10" s="42"/>
      <c r="B10" s="42"/>
      <c r="D10" s="20"/>
      <c r="E10" s="20"/>
    </row>
    <row r="11" spans="1:8" s="24" customFormat="1" ht="12.75" x14ac:dyDescent="0.2">
      <c r="A11" s="543" t="s">
        <v>9</v>
      </c>
      <c r="B11" s="543"/>
      <c r="C11" s="543"/>
      <c r="D11" s="543"/>
      <c r="E11" s="543"/>
    </row>
    <row r="12" spans="1:8" s="24" customFormat="1" ht="12.75" customHeight="1" x14ac:dyDescent="0.2">
      <c r="A12" s="25" t="s">
        <v>10</v>
      </c>
      <c r="B12" s="25" t="s">
        <v>11</v>
      </c>
      <c r="C12" s="34" t="s">
        <v>12</v>
      </c>
      <c r="D12" s="34" t="s">
        <v>13</v>
      </c>
      <c r="E12" s="34" t="s">
        <v>14</v>
      </c>
    </row>
    <row r="13" spans="1:8" s="24" customFormat="1" ht="12.75" customHeight="1" x14ac:dyDescent="0.2">
      <c r="A13" s="25"/>
      <c r="B13" s="25"/>
      <c r="C13" s="34"/>
      <c r="D13" s="34"/>
      <c r="E13" s="34"/>
    </row>
    <row r="14" spans="1:8" s="24" customFormat="1" ht="38.25" x14ac:dyDescent="0.2">
      <c r="A14" s="539" t="s">
        <v>15</v>
      </c>
      <c r="B14" s="35">
        <v>1</v>
      </c>
      <c r="C14" s="36" t="s">
        <v>16</v>
      </c>
      <c r="D14" s="35">
        <v>1</v>
      </c>
      <c r="E14" s="37" t="s">
        <v>17</v>
      </c>
    </row>
    <row r="15" spans="1:8" s="24" customFormat="1" ht="45" customHeight="1" x14ac:dyDescent="0.2">
      <c r="A15" s="541"/>
      <c r="B15" s="35"/>
      <c r="C15" s="36"/>
      <c r="D15" s="35"/>
      <c r="E15" s="37"/>
    </row>
    <row r="16" spans="1:8" s="24" customFormat="1" ht="41.45" customHeight="1" x14ac:dyDescent="0.2">
      <c r="A16" s="540"/>
      <c r="B16" s="35"/>
      <c r="C16" s="36"/>
      <c r="D16" s="35"/>
      <c r="E16" s="37"/>
    </row>
    <row r="17" spans="1:5" s="24" customFormat="1" ht="84" customHeight="1" x14ac:dyDescent="0.2">
      <c r="A17" s="546" t="s">
        <v>18</v>
      </c>
      <c r="B17" s="35">
        <v>2</v>
      </c>
      <c r="C17" s="36" t="s">
        <v>19</v>
      </c>
      <c r="D17" s="35">
        <v>2</v>
      </c>
      <c r="E17" s="38" t="s">
        <v>20</v>
      </c>
    </row>
    <row r="18" spans="1:5" s="24" customFormat="1" ht="30" customHeight="1" x14ac:dyDescent="0.2">
      <c r="A18" s="547"/>
      <c r="B18" s="35"/>
      <c r="C18" s="36"/>
      <c r="D18" s="35"/>
      <c r="E18" s="38"/>
    </row>
    <row r="19" spans="1:5" s="24" customFormat="1" ht="103.9" customHeight="1" x14ac:dyDescent="0.2">
      <c r="A19" s="546" t="s">
        <v>21</v>
      </c>
      <c r="B19" s="35">
        <v>3</v>
      </c>
      <c r="C19" s="36" t="s">
        <v>22</v>
      </c>
      <c r="D19" s="35">
        <v>3</v>
      </c>
      <c r="E19" s="36" t="s">
        <v>23</v>
      </c>
    </row>
    <row r="20" spans="1:5" s="24" customFormat="1" ht="75.75" customHeight="1" x14ac:dyDescent="0.2">
      <c r="A20" s="547"/>
      <c r="B20" s="35"/>
      <c r="C20" s="72"/>
      <c r="D20" s="35"/>
      <c r="E20" s="38"/>
    </row>
    <row r="21" spans="1:5" s="24" customFormat="1" ht="38.25" x14ac:dyDescent="0.2">
      <c r="A21" s="31" t="s">
        <v>24</v>
      </c>
      <c r="B21" s="35">
        <v>4</v>
      </c>
      <c r="C21" s="36" t="s">
        <v>25</v>
      </c>
      <c r="D21" s="35">
        <v>4</v>
      </c>
      <c r="E21" s="38" t="s">
        <v>26</v>
      </c>
    </row>
    <row r="22" spans="1:5" s="24" customFormat="1" ht="46.5" customHeight="1" x14ac:dyDescent="0.2">
      <c r="A22" s="31" t="s">
        <v>27</v>
      </c>
      <c r="B22" s="35">
        <v>5</v>
      </c>
      <c r="C22" s="36" t="s">
        <v>28</v>
      </c>
      <c r="D22" s="35">
        <v>5</v>
      </c>
      <c r="E22" s="38" t="s">
        <v>26</v>
      </c>
    </row>
    <row r="23" spans="1:5" s="24" customFormat="1" ht="48.75" customHeight="1" x14ac:dyDescent="0.2">
      <c r="A23" s="31" t="s">
        <v>29</v>
      </c>
      <c r="B23" s="35">
        <v>6</v>
      </c>
      <c r="C23" s="36" t="s">
        <v>30</v>
      </c>
      <c r="D23" s="35">
        <v>6</v>
      </c>
      <c r="E23" s="38" t="s">
        <v>26</v>
      </c>
    </row>
    <row r="24" spans="1:5" s="24" customFormat="1" ht="12.75" x14ac:dyDescent="0.2">
      <c r="A24" s="543" t="s">
        <v>31</v>
      </c>
      <c r="B24" s="543"/>
      <c r="C24" s="543"/>
      <c r="D24" s="543"/>
      <c r="E24" s="543"/>
    </row>
    <row r="25" spans="1:5" s="24" customFormat="1" ht="12.75" customHeight="1" x14ac:dyDescent="0.2">
      <c r="A25" s="32" t="s">
        <v>32</v>
      </c>
      <c r="B25" s="26" t="s">
        <v>11</v>
      </c>
      <c r="C25" s="27" t="s">
        <v>33</v>
      </c>
      <c r="D25" s="27" t="s">
        <v>13</v>
      </c>
      <c r="E25" s="27" t="s">
        <v>34</v>
      </c>
    </row>
    <row r="26" spans="1:5" s="24" customFormat="1" ht="47.1" customHeight="1" x14ac:dyDescent="0.2">
      <c r="A26" s="39" t="s">
        <v>35</v>
      </c>
      <c r="B26" s="35">
        <v>1</v>
      </c>
      <c r="C26" s="36" t="s">
        <v>36</v>
      </c>
      <c r="D26" s="135"/>
      <c r="E26" s="38" t="s">
        <v>26</v>
      </c>
    </row>
    <row r="27" spans="1:5" s="28" customFormat="1" ht="45.6" customHeight="1" x14ac:dyDescent="0.2">
      <c r="A27" s="39" t="s">
        <v>37</v>
      </c>
      <c r="B27" s="35">
        <v>2</v>
      </c>
      <c r="C27" s="36" t="s">
        <v>38</v>
      </c>
      <c r="D27" s="35"/>
      <c r="E27" s="38" t="s">
        <v>26</v>
      </c>
    </row>
    <row r="28" spans="1:5" s="28" customFormat="1" ht="45.6" customHeight="1" x14ac:dyDescent="0.2">
      <c r="A28" s="539" t="s">
        <v>39</v>
      </c>
      <c r="B28" s="135">
        <v>3</v>
      </c>
      <c r="C28" s="136" t="s">
        <v>40</v>
      </c>
      <c r="D28" s="35"/>
      <c r="E28" s="38" t="s">
        <v>26</v>
      </c>
    </row>
    <row r="29" spans="1:5" s="24" customFormat="1" ht="39.950000000000003" customHeight="1" x14ac:dyDescent="0.2">
      <c r="A29" s="540"/>
      <c r="B29" s="135">
        <v>4</v>
      </c>
      <c r="C29" s="136" t="s">
        <v>41</v>
      </c>
      <c r="D29" s="135">
        <v>1</v>
      </c>
      <c r="E29" s="136" t="s">
        <v>42</v>
      </c>
    </row>
    <row r="30" spans="1:5" s="24" customFormat="1" ht="51.6" customHeight="1" x14ac:dyDescent="0.2">
      <c r="A30" s="33" t="s">
        <v>43</v>
      </c>
      <c r="B30" s="135"/>
      <c r="C30" s="136"/>
      <c r="D30" s="135">
        <v>2</v>
      </c>
      <c r="E30" s="37" t="s">
        <v>44</v>
      </c>
    </row>
    <row r="31" spans="1:5" s="24" customFormat="1" ht="79.5" customHeight="1" x14ac:dyDescent="0.2">
      <c r="A31" s="539" t="s">
        <v>45</v>
      </c>
      <c r="B31" s="135">
        <v>5</v>
      </c>
      <c r="C31" s="137" t="s">
        <v>46</v>
      </c>
      <c r="D31" s="35"/>
      <c r="E31" s="38"/>
    </row>
    <row r="32" spans="1:5" s="24" customFormat="1" ht="51.6" customHeight="1" x14ac:dyDescent="0.2">
      <c r="A32" s="541"/>
      <c r="B32" s="135">
        <v>6</v>
      </c>
      <c r="C32" s="137" t="s">
        <v>47</v>
      </c>
      <c r="D32" s="35">
        <v>3</v>
      </c>
      <c r="E32" s="41" t="s">
        <v>48</v>
      </c>
    </row>
    <row r="33" spans="1:5" s="24" customFormat="1" ht="41.1" customHeight="1" x14ac:dyDescent="0.2">
      <c r="A33" s="540"/>
      <c r="B33" s="135">
        <v>7</v>
      </c>
      <c r="C33" s="138" t="s">
        <v>49</v>
      </c>
      <c r="D33" s="35"/>
      <c r="E33" s="41"/>
    </row>
    <row r="34" spans="1:5" s="24" customFormat="1" ht="33.950000000000003" customHeight="1" x14ac:dyDescent="0.2">
      <c r="A34" s="33" t="s">
        <v>50</v>
      </c>
      <c r="B34" s="35">
        <v>8</v>
      </c>
      <c r="C34" s="38" t="s">
        <v>51</v>
      </c>
      <c r="D34" s="35"/>
      <c r="E34" s="41" t="s">
        <v>52</v>
      </c>
    </row>
    <row r="35" spans="1:5" s="24" customFormat="1" ht="29.1" customHeight="1" x14ac:dyDescent="0.2">
      <c r="A35" s="33" t="s">
        <v>53</v>
      </c>
      <c r="B35" s="35"/>
      <c r="C35" s="38" t="s">
        <v>26</v>
      </c>
      <c r="D35" s="35">
        <v>4</v>
      </c>
      <c r="E35" s="41" t="s">
        <v>54</v>
      </c>
    </row>
    <row r="36" spans="1:5" s="24" customFormat="1" ht="50.1" customHeight="1" x14ac:dyDescent="0.2">
      <c r="A36" s="33" t="s">
        <v>55</v>
      </c>
      <c r="B36" s="35"/>
      <c r="C36" s="38" t="s">
        <v>26</v>
      </c>
      <c r="D36" s="35">
        <v>5</v>
      </c>
      <c r="E36" s="41" t="s">
        <v>56</v>
      </c>
    </row>
    <row r="37" spans="1:5" s="24" customFormat="1" ht="39.950000000000003" customHeight="1" x14ac:dyDescent="0.2">
      <c r="A37" s="33" t="s">
        <v>57</v>
      </c>
      <c r="B37" s="35"/>
      <c r="C37" s="38" t="s">
        <v>26</v>
      </c>
      <c r="D37" s="35">
        <v>6</v>
      </c>
      <c r="E37" s="73" t="s">
        <v>58</v>
      </c>
    </row>
    <row r="38" spans="1:5" s="24" customFormat="1" ht="29.25" customHeight="1" x14ac:dyDescent="0.2">
      <c r="A38" s="33" t="s">
        <v>59</v>
      </c>
      <c r="B38" s="35"/>
      <c r="C38" s="38" t="s">
        <v>26</v>
      </c>
      <c r="D38" s="35"/>
      <c r="E38" s="40" t="s">
        <v>26</v>
      </c>
    </row>
  </sheetData>
  <mergeCells count="11">
    <mergeCell ref="A28:A29"/>
    <mergeCell ref="A31:A33"/>
    <mergeCell ref="B2:D2"/>
    <mergeCell ref="B1:D1"/>
    <mergeCell ref="A24:E24"/>
    <mergeCell ref="A11:E11"/>
    <mergeCell ref="B5:C5"/>
    <mergeCell ref="B7:E7"/>
    <mergeCell ref="A17:A18"/>
    <mergeCell ref="A19:A20"/>
    <mergeCell ref="A14:A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
  <sheetViews>
    <sheetView workbookViewId="0">
      <selection sqref="A1:F1"/>
    </sheetView>
  </sheetViews>
  <sheetFormatPr baseColWidth="10" defaultColWidth="10.5703125" defaultRowHeight="18.75" x14ac:dyDescent="0.3"/>
  <cols>
    <col min="1" max="1" width="52.140625" style="11" customWidth="1"/>
    <col min="2" max="2" width="5.5703125" style="12" customWidth="1"/>
    <col min="3" max="5" width="5.5703125" style="13" customWidth="1"/>
    <col min="6" max="6" width="44.42578125" style="11" customWidth="1"/>
  </cols>
  <sheetData>
    <row r="1" spans="1:7" ht="22.5" customHeight="1" x14ac:dyDescent="0.25">
      <c r="A1" s="555" t="s">
        <v>0</v>
      </c>
      <c r="B1" s="555"/>
      <c r="C1" s="555"/>
      <c r="D1" s="555"/>
      <c r="E1" s="555"/>
      <c r="F1" s="555"/>
    </row>
    <row r="2" spans="1:7" x14ac:dyDescent="0.3">
      <c r="A2" s="548" t="s">
        <v>60</v>
      </c>
      <c r="B2" s="548"/>
      <c r="C2" s="548"/>
      <c r="D2" s="548"/>
      <c r="E2" s="548"/>
      <c r="F2" s="548"/>
    </row>
    <row r="3" spans="1:7" x14ac:dyDescent="0.3">
      <c r="A3" s="549" t="s">
        <v>61</v>
      </c>
      <c r="B3" s="550"/>
      <c r="C3" s="550"/>
      <c r="D3" s="550"/>
      <c r="E3" s="550"/>
      <c r="F3" s="551"/>
    </row>
    <row r="4" spans="1:7" ht="28.5" customHeight="1" x14ac:dyDescent="0.25">
      <c r="A4" s="556" t="s">
        <v>62</v>
      </c>
      <c r="B4" s="552" t="s">
        <v>63</v>
      </c>
      <c r="C4" s="553"/>
      <c r="D4" s="553"/>
      <c r="E4" s="554"/>
      <c r="F4" s="23" t="s">
        <v>64</v>
      </c>
    </row>
    <row r="5" spans="1:7" ht="46.5" customHeight="1" x14ac:dyDescent="0.3">
      <c r="A5" s="557"/>
      <c r="B5" s="45" t="s">
        <v>65</v>
      </c>
      <c r="C5" s="45" t="s">
        <v>66</v>
      </c>
      <c r="D5" s="45" t="s">
        <v>67</v>
      </c>
      <c r="E5" s="45" t="s">
        <v>68</v>
      </c>
      <c r="F5" s="44"/>
    </row>
    <row r="6" spans="1:7" ht="75" x14ac:dyDescent="0.3">
      <c r="A6" s="139" t="s">
        <v>69</v>
      </c>
      <c r="B6" s="8"/>
      <c r="C6" s="9"/>
      <c r="D6" s="8">
        <v>4</v>
      </c>
      <c r="E6" s="9"/>
      <c r="F6" s="41" t="s">
        <v>70</v>
      </c>
      <c r="G6" s="55"/>
    </row>
    <row r="7" spans="1:7" ht="56.25" x14ac:dyDescent="0.3">
      <c r="A7" s="65" t="s">
        <v>71</v>
      </c>
      <c r="B7" s="8">
        <v>2</v>
      </c>
      <c r="C7" s="10"/>
      <c r="D7" s="10"/>
      <c r="E7" s="10"/>
      <c r="F7" s="41" t="s">
        <v>70</v>
      </c>
    </row>
    <row r="8" spans="1:7" ht="150" x14ac:dyDescent="0.3">
      <c r="A8" s="65" t="s">
        <v>72</v>
      </c>
      <c r="B8" s="8">
        <v>4</v>
      </c>
      <c r="C8" s="10"/>
      <c r="D8" s="66">
        <v>5</v>
      </c>
      <c r="E8" s="66">
        <v>5</v>
      </c>
      <c r="F8" s="41" t="s">
        <v>70</v>
      </c>
    </row>
    <row r="9" spans="1:7" ht="56.25" x14ac:dyDescent="0.3">
      <c r="A9" s="71" t="s">
        <v>73</v>
      </c>
      <c r="B9" s="67">
        <v>5</v>
      </c>
      <c r="C9" s="68"/>
      <c r="D9" s="68"/>
      <c r="E9" s="68"/>
      <c r="F9" s="41" t="s">
        <v>74</v>
      </c>
    </row>
    <row r="10" spans="1:7" ht="43.15" customHeight="1" x14ac:dyDescent="0.3">
      <c r="A10" s="71" t="s">
        <v>23</v>
      </c>
      <c r="B10" s="67">
        <v>3</v>
      </c>
      <c r="C10" s="68">
        <v>3</v>
      </c>
      <c r="D10" s="68"/>
      <c r="E10" s="68"/>
      <c r="F10" s="41" t="s">
        <v>74</v>
      </c>
    </row>
    <row r="11" spans="1:7" ht="112.5" x14ac:dyDescent="0.3">
      <c r="A11" s="65" t="s">
        <v>75</v>
      </c>
      <c r="B11" s="67"/>
      <c r="C11" s="68"/>
      <c r="D11" s="68">
        <v>1</v>
      </c>
      <c r="E11" s="68"/>
      <c r="F11" s="41" t="s">
        <v>74</v>
      </c>
    </row>
    <row r="12" spans="1:7" x14ac:dyDescent="0.3">
      <c r="A12" s="65" t="s">
        <v>76</v>
      </c>
      <c r="B12" s="67"/>
      <c r="C12" s="68"/>
      <c r="D12" s="68">
        <v>2</v>
      </c>
      <c r="E12" s="68"/>
      <c r="F12" s="41" t="s">
        <v>74</v>
      </c>
    </row>
    <row r="13" spans="1:7" ht="56.25" x14ac:dyDescent="0.3">
      <c r="A13" s="65" t="s">
        <v>77</v>
      </c>
      <c r="B13" s="67"/>
      <c r="C13" s="68"/>
      <c r="D13" s="68">
        <v>3</v>
      </c>
      <c r="E13" s="68"/>
      <c r="F13" s="41" t="s">
        <v>74</v>
      </c>
    </row>
    <row r="14" spans="1:7" ht="56.25" x14ac:dyDescent="0.3">
      <c r="A14" s="65" t="s">
        <v>78</v>
      </c>
      <c r="B14" s="67"/>
      <c r="C14" s="68"/>
      <c r="D14" s="68">
        <v>4</v>
      </c>
      <c r="E14" s="68">
        <v>3</v>
      </c>
      <c r="F14" s="41" t="s">
        <v>74</v>
      </c>
    </row>
    <row r="15" spans="1:7" x14ac:dyDescent="0.3">
      <c r="A15" s="65" t="s">
        <v>79</v>
      </c>
      <c r="B15" s="67"/>
      <c r="C15" s="68"/>
      <c r="D15" s="68">
        <v>5</v>
      </c>
      <c r="E15" s="68">
        <v>5</v>
      </c>
      <c r="F15" s="41" t="s">
        <v>74</v>
      </c>
    </row>
    <row r="16" spans="1:7" ht="37.5" x14ac:dyDescent="0.3">
      <c r="A16" s="65" t="s">
        <v>80</v>
      </c>
      <c r="B16" s="67"/>
      <c r="C16" s="68"/>
      <c r="D16" s="69" t="s">
        <v>81</v>
      </c>
      <c r="E16" s="68">
        <v>6</v>
      </c>
      <c r="F16" s="41" t="s">
        <v>74</v>
      </c>
    </row>
    <row r="17" spans="1:6" x14ac:dyDescent="0.3">
      <c r="A17" s="65"/>
      <c r="B17" s="67"/>
      <c r="C17" s="68"/>
      <c r="D17" s="68"/>
      <c r="E17" s="68"/>
      <c r="F17" s="70"/>
    </row>
    <row r="18" spans="1:6" x14ac:dyDescent="0.3">
      <c r="A18" s="65"/>
      <c r="B18" s="67"/>
      <c r="C18" s="68"/>
      <c r="D18" s="68"/>
      <c r="E18" s="68"/>
      <c r="F18" s="70"/>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20"/>
  <sheetViews>
    <sheetView tabSelected="1" workbookViewId="0">
      <selection sqref="A1:F1"/>
    </sheetView>
  </sheetViews>
  <sheetFormatPr baseColWidth="10" defaultColWidth="11.42578125" defaultRowHeight="24" customHeight="1" outlineLevelCol="1" x14ac:dyDescent="0.2"/>
  <cols>
    <col min="1" max="1" width="5" style="1" customWidth="1"/>
    <col min="2" max="2" width="15.7109375" style="1" customWidth="1"/>
    <col min="3" max="3" width="16.7109375" style="1" customWidth="1" outlineLevel="1"/>
    <col min="4" max="4" width="25" style="18" customWidth="1" outlineLevel="1"/>
    <col min="5" max="5" width="19.7109375" style="18" customWidth="1" outlineLevel="1"/>
    <col min="6" max="6" width="29.28515625" style="17" customWidth="1" outlineLevel="1"/>
    <col min="7" max="7" width="17.28515625" style="1" customWidth="1" outlineLevel="1"/>
    <col min="8" max="8" width="16.42578125" style="1" customWidth="1"/>
    <col min="9" max="9" width="4.42578125" style="1" customWidth="1"/>
    <col min="10" max="10" width="3.85546875" style="1" customWidth="1"/>
    <col min="11" max="11" width="30.28515625" style="1" customWidth="1"/>
    <col min="12" max="12" width="9.85546875" style="1" customWidth="1"/>
    <col min="13" max="13" width="3" style="1" customWidth="1"/>
    <col min="14" max="14" width="2.7109375" style="1" customWidth="1"/>
    <col min="15" max="15" width="17.140625" style="1" customWidth="1"/>
    <col min="16" max="16" width="16" style="103" customWidth="1"/>
    <col min="17" max="17" width="11.5703125" style="1" customWidth="1"/>
    <col min="18" max="18" width="26" style="1" customWidth="1"/>
    <col min="19" max="19" width="16.28515625" style="1" customWidth="1"/>
    <col min="20" max="20" width="9" style="1" customWidth="1"/>
    <col min="21" max="21" width="10.7109375" style="1" customWidth="1"/>
    <col min="22" max="23" width="17.42578125" style="1" customWidth="1"/>
    <col min="24" max="24" width="63.140625" style="1" customWidth="1"/>
    <col min="25" max="16384" width="11.42578125" style="1"/>
  </cols>
  <sheetData>
    <row r="1" spans="1:24" s="87" customFormat="1" ht="22.5" customHeight="1" x14ac:dyDescent="0.2">
      <c r="A1" s="558" t="s">
        <v>0</v>
      </c>
      <c r="B1" s="558"/>
      <c r="C1" s="558"/>
      <c r="D1" s="558"/>
      <c r="E1" s="558"/>
      <c r="F1" s="558"/>
      <c r="H1" s="167"/>
      <c r="P1" s="100"/>
    </row>
    <row r="2" spans="1:24" s="87" customFormat="1" ht="12" customHeight="1" x14ac:dyDescent="0.2">
      <c r="A2" s="559" t="s">
        <v>82</v>
      </c>
      <c r="B2" s="559"/>
      <c r="C2" s="559"/>
      <c r="D2" s="559"/>
      <c r="E2" s="559"/>
      <c r="F2" s="559"/>
      <c r="P2" s="100"/>
    </row>
    <row r="3" spans="1:24" s="15" customFormat="1" ht="24" customHeight="1" x14ac:dyDescent="0.25">
      <c r="A3" s="588" t="s">
        <v>13</v>
      </c>
      <c r="B3" s="588" t="s">
        <v>83</v>
      </c>
      <c r="C3" s="588" t="s">
        <v>84</v>
      </c>
      <c r="D3" s="588" t="s">
        <v>85</v>
      </c>
      <c r="E3" s="588" t="s">
        <v>86</v>
      </c>
      <c r="F3" s="588" t="s">
        <v>87</v>
      </c>
      <c r="G3" s="588" t="s">
        <v>88</v>
      </c>
      <c r="H3" s="588" t="s">
        <v>89</v>
      </c>
      <c r="I3" s="588" t="s">
        <v>90</v>
      </c>
      <c r="J3" s="588" t="s">
        <v>91</v>
      </c>
      <c r="K3" s="588" t="s">
        <v>92</v>
      </c>
      <c r="L3" s="590" t="s">
        <v>93</v>
      </c>
      <c r="M3" s="591"/>
      <c r="N3" s="592"/>
      <c r="O3" s="63"/>
      <c r="P3" s="588" t="s">
        <v>94</v>
      </c>
      <c r="Q3" s="588" t="s">
        <v>95</v>
      </c>
      <c r="R3" s="588" t="s">
        <v>96</v>
      </c>
      <c r="S3" s="588" t="s">
        <v>97</v>
      </c>
      <c r="T3" s="588" t="s">
        <v>98</v>
      </c>
      <c r="U3" s="588"/>
      <c r="V3" s="588" t="s">
        <v>99</v>
      </c>
      <c r="W3" s="588" t="s">
        <v>100</v>
      </c>
    </row>
    <row r="4" spans="1:24" s="5" customFormat="1" ht="36" customHeight="1" x14ac:dyDescent="0.25">
      <c r="A4" s="589"/>
      <c r="B4" s="588"/>
      <c r="C4" s="588"/>
      <c r="D4" s="588"/>
      <c r="E4" s="589"/>
      <c r="F4" s="588"/>
      <c r="G4" s="588"/>
      <c r="H4" s="588"/>
      <c r="I4" s="588"/>
      <c r="J4" s="588"/>
      <c r="K4" s="588"/>
      <c r="L4" s="213" t="s">
        <v>101</v>
      </c>
      <c r="M4" s="88" t="s">
        <v>102</v>
      </c>
      <c r="N4" s="89" t="s">
        <v>103</v>
      </c>
      <c r="O4" s="213" t="s">
        <v>104</v>
      </c>
      <c r="P4" s="588"/>
      <c r="Q4" s="588"/>
      <c r="R4" s="588"/>
      <c r="S4" s="588"/>
      <c r="T4" s="213" t="s">
        <v>105</v>
      </c>
      <c r="U4" s="213" t="s">
        <v>106</v>
      </c>
      <c r="V4" s="589"/>
      <c r="W4" s="588"/>
      <c r="X4" s="58"/>
    </row>
    <row r="5" spans="1:24" s="5" customFormat="1" ht="94.9" customHeight="1" x14ac:dyDescent="0.25">
      <c r="A5" s="586">
        <v>1</v>
      </c>
      <c r="B5" s="584" t="s">
        <v>107</v>
      </c>
      <c r="C5" s="584" t="s">
        <v>108</v>
      </c>
      <c r="D5" s="74" t="s">
        <v>109</v>
      </c>
      <c r="E5" s="587" t="s">
        <v>110</v>
      </c>
      <c r="F5" s="60" t="s">
        <v>111</v>
      </c>
      <c r="G5" s="595" t="s">
        <v>112</v>
      </c>
      <c r="H5" s="4" t="s">
        <v>113</v>
      </c>
      <c r="I5" s="179" t="s">
        <v>114</v>
      </c>
      <c r="J5" s="179"/>
      <c r="K5" s="125" t="s">
        <v>115</v>
      </c>
      <c r="L5" s="202" t="s">
        <v>116</v>
      </c>
      <c r="M5" s="7"/>
      <c r="N5" s="179" t="s">
        <v>114</v>
      </c>
      <c r="O5" s="7" t="s">
        <v>117</v>
      </c>
      <c r="P5" s="179" t="s">
        <v>118</v>
      </c>
      <c r="Q5" s="126">
        <v>1</v>
      </c>
      <c r="R5" s="7" t="s">
        <v>119</v>
      </c>
      <c r="S5" s="4" t="s">
        <v>120</v>
      </c>
      <c r="T5" s="43">
        <v>44197</v>
      </c>
      <c r="U5" s="43">
        <v>44926</v>
      </c>
      <c r="V5" s="526">
        <v>0.8</v>
      </c>
      <c r="W5" s="498" t="s">
        <v>914</v>
      </c>
      <c r="X5" s="56" t="s">
        <v>121</v>
      </c>
    </row>
    <row r="6" spans="1:24" s="5" customFormat="1" ht="79.900000000000006" customHeight="1" x14ac:dyDescent="0.25">
      <c r="A6" s="585"/>
      <c r="B6" s="585"/>
      <c r="C6" s="585"/>
      <c r="D6" s="59" t="s">
        <v>122</v>
      </c>
      <c r="E6" s="587"/>
      <c r="F6" s="193" t="s">
        <v>123</v>
      </c>
      <c r="G6" s="595"/>
      <c r="H6" s="602" t="s">
        <v>124</v>
      </c>
      <c r="I6" s="179" t="s">
        <v>114</v>
      </c>
      <c r="J6" s="117"/>
      <c r="K6" s="599" t="s">
        <v>125</v>
      </c>
      <c r="L6" s="202" t="s">
        <v>116</v>
      </c>
      <c r="M6" s="7"/>
      <c r="N6" s="7" t="s">
        <v>114</v>
      </c>
      <c r="O6" s="7" t="s">
        <v>126</v>
      </c>
      <c r="P6" s="179" t="s">
        <v>118</v>
      </c>
      <c r="Q6" s="126">
        <v>1</v>
      </c>
      <c r="R6" s="7" t="s">
        <v>127</v>
      </c>
      <c r="S6" s="4" t="s">
        <v>128</v>
      </c>
      <c r="T6" s="43">
        <v>44197</v>
      </c>
      <c r="U6" s="43">
        <v>44561</v>
      </c>
      <c r="V6" s="526">
        <v>0.43</v>
      </c>
      <c r="W6" s="498" t="s">
        <v>916</v>
      </c>
      <c r="X6" s="56"/>
    </row>
    <row r="7" spans="1:24" s="5" customFormat="1" ht="136.9" customHeight="1" x14ac:dyDescent="0.25">
      <c r="A7" s="585"/>
      <c r="B7" s="585"/>
      <c r="C7" s="585"/>
      <c r="D7" s="59" t="s">
        <v>129</v>
      </c>
      <c r="E7" s="587"/>
      <c r="F7" s="193" t="s">
        <v>130</v>
      </c>
      <c r="G7" s="595"/>
      <c r="H7" s="603"/>
      <c r="I7" s="179" t="s">
        <v>114</v>
      </c>
      <c r="J7" s="179"/>
      <c r="K7" s="600"/>
      <c r="L7" s="202" t="s">
        <v>116</v>
      </c>
      <c r="M7" s="7"/>
      <c r="N7" s="7" t="s">
        <v>114</v>
      </c>
      <c r="O7" s="7" t="s">
        <v>126</v>
      </c>
      <c r="P7" s="179" t="s">
        <v>118</v>
      </c>
      <c r="Q7" s="126">
        <v>1</v>
      </c>
      <c r="R7" s="7" t="s">
        <v>131</v>
      </c>
      <c r="S7" s="4" t="s">
        <v>132</v>
      </c>
      <c r="T7" s="43">
        <v>44197</v>
      </c>
      <c r="U7" s="43">
        <v>44561</v>
      </c>
      <c r="V7" s="526">
        <v>0.67</v>
      </c>
      <c r="W7" s="511" t="s">
        <v>918</v>
      </c>
    </row>
    <row r="8" spans="1:24" s="16" customFormat="1" ht="67.150000000000006" customHeight="1" x14ac:dyDescent="0.2">
      <c r="A8" s="585"/>
      <c r="B8" s="585"/>
      <c r="C8" s="585"/>
      <c r="D8" s="59" t="s">
        <v>133</v>
      </c>
      <c r="E8" s="587"/>
      <c r="F8" s="193" t="s">
        <v>134</v>
      </c>
      <c r="G8" s="595"/>
      <c r="H8" s="603"/>
      <c r="I8" s="179" t="s">
        <v>114</v>
      </c>
      <c r="J8" s="179"/>
      <c r="K8" s="601"/>
      <c r="L8" s="202" t="s">
        <v>116</v>
      </c>
      <c r="M8" s="7"/>
      <c r="N8" s="7" t="s">
        <v>114</v>
      </c>
      <c r="O8" s="7" t="s">
        <v>126</v>
      </c>
      <c r="P8" s="179" t="s">
        <v>118</v>
      </c>
      <c r="Q8" s="126">
        <v>1</v>
      </c>
      <c r="R8" s="7" t="s">
        <v>135</v>
      </c>
      <c r="S8" s="4" t="s">
        <v>136</v>
      </c>
      <c r="T8" s="43">
        <v>44197</v>
      </c>
      <c r="U8" s="43">
        <v>44561</v>
      </c>
      <c r="V8" s="526">
        <v>0.97</v>
      </c>
      <c r="W8" s="511" t="s">
        <v>920</v>
      </c>
    </row>
    <row r="9" spans="1:24" s="16" customFormat="1" ht="67.150000000000006" customHeight="1" x14ac:dyDescent="0.2">
      <c r="A9" s="585"/>
      <c r="B9" s="585"/>
      <c r="C9" s="585"/>
      <c r="D9" s="57"/>
      <c r="E9" s="587"/>
      <c r="F9" s="204"/>
      <c r="G9" s="595"/>
      <c r="H9" s="140" t="s">
        <v>137</v>
      </c>
      <c r="I9" s="179" t="s">
        <v>114</v>
      </c>
      <c r="J9" s="179"/>
      <c r="K9" s="60" t="s">
        <v>138</v>
      </c>
      <c r="L9" s="202" t="s">
        <v>116</v>
      </c>
      <c r="M9" s="7"/>
      <c r="N9" s="7" t="s">
        <v>114</v>
      </c>
      <c r="O9" s="7" t="s">
        <v>26</v>
      </c>
      <c r="P9" s="179" t="s">
        <v>118</v>
      </c>
      <c r="Q9" s="126">
        <v>1</v>
      </c>
      <c r="R9" s="7" t="s">
        <v>139</v>
      </c>
      <c r="S9" s="4" t="s">
        <v>140</v>
      </c>
      <c r="T9" s="43">
        <v>44197</v>
      </c>
      <c r="U9" s="43">
        <v>44561</v>
      </c>
      <c r="V9" s="526">
        <v>1</v>
      </c>
      <c r="W9" s="511" t="s">
        <v>922</v>
      </c>
    </row>
    <row r="10" spans="1:24" s="16" customFormat="1" ht="67.150000000000006" customHeight="1" x14ac:dyDescent="0.2">
      <c r="A10" s="585"/>
      <c r="B10" s="585"/>
      <c r="C10" s="585"/>
      <c r="D10" s="57"/>
      <c r="E10" s="587"/>
      <c r="F10" s="204"/>
      <c r="G10" s="595"/>
      <c r="H10" s="140"/>
      <c r="I10" s="179" t="s">
        <v>114</v>
      </c>
      <c r="J10" s="179"/>
      <c r="K10" s="60" t="s">
        <v>141</v>
      </c>
      <c r="L10" s="202" t="s">
        <v>116</v>
      </c>
      <c r="M10" s="7"/>
      <c r="N10" s="7" t="s">
        <v>114</v>
      </c>
      <c r="O10" s="7" t="s">
        <v>26</v>
      </c>
      <c r="P10" s="179" t="s">
        <v>118</v>
      </c>
      <c r="Q10" s="126">
        <v>1</v>
      </c>
      <c r="R10" s="7" t="s">
        <v>142</v>
      </c>
      <c r="S10" s="4" t="s">
        <v>143</v>
      </c>
      <c r="T10" s="43">
        <v>44197</v>
      </c>
      <c r="U10" s="43">
        <v>44561</v>
      </c>
      <c r="V10" s="526">
        <v>1</v>
      </c>
      <c r="W10" s="499" t="s">
        <v>924</v>
      </c>
    </row>
    <row r="11" spans="1:24" s="16" customFormat="1" ht="70.150000000000006" customHeight="1" thickBot="1" x14ac:dyDescent="0.25">
      <c r="A11" s="585"/>
      <c r="B11" s="585"/>
      <c r="C11" s="585"/>
      <c r="D11" s="75" t="s">
        <v>144</v>
      </c>
      <c r="E11" s="587"/>
      <c r="F11" s="194" t="s">
        <v>145</v>
      </c>
      <c r="G11" s="595"/>
      <c r="H11" s="140"/>
      <c r="I11" s="179" t="s">
        <v>114</v>
      </c>
      <c r="J11" s="179"/>
      <c r="K11" s="60" t="s">
        <v>146</v>
      </c>
      <c r="L11" s="202" t="s">
        <v>116</v>
      </c>
      <c r="M11" s="7"/>
      <c r="N11" s="7" t="s">
        <v>114</v>
      </c>
      <c r="O11" s="7" t="s">
        <v>26</v>
      </c>
      <c r="P11" s="179" t="s">
        <v>118</v>
      </c>
      <c r="Q11" s="126">
        <v>1</v>
      </c>
      <c r="R11" s="7" t="s">
        <v>147</v>
      </c>
      <c r="S11" s="4" t="s">
        <v>148</v>
      </c>
      <c r="T11" s="43">
        <v>44197</v>
      </c>
      <c r="U11" s="43">
        <v>44561</v>
      </c>
      <c r="V11" s="526">
        <v>1</v>
      </c>
      <c r="W11" s="499" t="s">
        <v>926</v>
      </c>
    </row>
    <row r="12" spans="1:24" s="16" customFormat="1" ht="28.15" customHeight="1" x14ac:dyDescent="0.2">
      <c r="A12" s="585"/>
      <c r="B12" s="585"/>
      <c r="C12" s="585"/>
      <c r="D12" s="57"/>
      <c r="E12" s="587"/>
      <c r="F12" s="204"/>
      <c r="G12" s="595"/>
      <c r="H12" s="140"/>
      <c r="I12" s="179" t="s">
        <v>114</v>
      </c>
      <c r="J12" s="179"/>
      <c r="K12" s="6" t="s">
        <v>149</v>
      </c>
      <c r="L12" s="202" t="s">
        <v>116</v>
      </c>
      <c r="M12" s="7"/>
      <c r="N12" s="7" t="s">
        <v>114</v>
      </c>
      <c r="O12" s="7" t="s">
        <v>26</v>
      </c>
      <c r="P12" s="179" t="s">
        <v>118</v>
      </c>
      <c r="Q12" s="126">
        <v>1</v>
      </c>
      <c r="R12" s="7" t="s">
        <v>150</v>
      </c>
      <c r="S12" s="4" t="s">
        <v>151</v>
      </c>
      <c r="T12" s="43">
        <v>44197</v>
      </c>
      <c r="U12" s="43">
        <v>44561</v>
      </c>
      <c r="V12" s="526">
        <v>1</v>
      </c>
      <c r="W12" s="499" t="s">
        <v>928</v>
      </c>
    </row>
    <row r="13" spans="1:24" s="16" customFormat="1" ht="35.450000000000003" customHeight="1" x14ac:dyDescent="0.2">
      <c r="A13" s="585"/>
      <c r="B13" s="585"/>
      <c r="C13" s="585"/>
      <c r="D13" s="57"/>
      <c r="E13" s="587"/>
      <c r="F13" s="204"/>
      <c r="G13" s="595"/>
      <c r="H13" s="214" t="s">
        <v>137</v>
      </c>
      <c r="I13" s="179" t="s">
        <v>114</v>
      </c>
      <c r="J13" s="215"/>
      <c r="K13" s="6" t="s">
        <v>152</v>
      </c>
      <c r="L13" s="206" t="s">
        <v>153</v>
      </c>
      <c r="M13" s="92"/>
      <c r="N13" s="7" t="s">
        <v>114</v>
      </c>
      <c r="O13" s="197" t="s">
        <v>154</v>
      </c>
      <c r="P13" s="197" t="s">
        <v>155</v>
      </c>
      <c r="Q13" s="161">
        <v>0.8</v>
      </c>
      <c r="R13" s="99" t="s">
        <v>156</v>
      </c>
      <c r="S13" s="145" t="s">
        <v>157</v>
      </c>
      <c r="T13" s="94">
        <v>44197</v>
      </c>
      <c r="U13" s="94">
        <v>44561</v>
      </c>
      <c r="V13" s="526">
        <v>0.93559999999999999</v>
      </c>
      <c r="W13" s="499" t="s">
        <v>938</v>
      </c>
    </row>
    <row r="14" spans="1:24" s="16" customFormat="1" ht="13.9" customHeight="1" thickBot="1" x14ac:dyDescent="0.25">
      <c r="A14" s="83"/>
      <c r="B14" s="83"/>
      <c r="C14" s="83"/>
      <c r="D14" s="96"/>
      <c r="E14" s="84"/>
      <c r="F14" s="96"/>
      <c r="G14" s="84"/>
      <c r="H14" s="146"/>
      <c r="I14" s="76"/>
      <c r="J14" s="83"/>
      <c r="K14" s="97"/>
      <c r="L14" s="211"/>
      <c r="M14" s="76"/>
      <c r="N14" s="76"/>
      <c r="O14" s="76"/>
      <c r="P14" s="83"/>
      <c r="Q14" s="81"/>
      <c r="R14" s="76"/>
      <c r="S14" s="81"/>
      <c r="T14" s="98"/>
      <c r="U14" s="98"/>
      <c r="V14" s="81"/>
      <c r="W14" s="81"/>
    </row>
    <row r="15" spans="1:24" ht="67.150000000000006" customHeight="1" x14ac:dyDescent="0.2">
      <c r="A15" s="576">
        <v>2</v>
      </c>
      <c r="B15" s="560" t="s">
        <v>158</v>
      </c>
      <c r="C15" s="579" t="s">
        <v>159</v>
      </c>
      <c r="D15" s="200" t="s">
        <v>160</v>
      </c>
      <c r="E15" s="582" t="s">
        <v>161</v>
      </c>
      <c r="F15" s="189" t="s">
        <v>162</v>
      </c>
      <c r="G15" s="596" t="s">
        <v>163</v>
      </c>
      <c r="H15" s="175" t="s">
        <v>164</v>
      </c>
      <c r="I15" s="78" t="s">
        <v>114</v>
      </c>
      <c r="J15" s="78"/>
      <c r="K15" s="170" t="s">
        <v>165</v>
      </c>
      <c r="L15" s="210" t="s">
        <v>166</v>
      </c>
      <c r="M15" s="77"/>
      <c r="N15" s="173" t="s">
        <v>114</v>
      </c>
      <c r="O15" s="78" t="s">
        <v>26</v>
      </c>
      <c r="P15" s="78" t="s">
        <v>118</v>
      </c>
      <c r="Q15" s="176">
        <v>1</v>
      </c>
      <c r="R15" s="78" t="s">
        <v>167</v>
      </c>
      <c r="S15" s="104" t="s">
        <v>168</v>
      </c>
      <c r="T15" s="79">
        <v>44197</v>
      </c>
      <c r="U15" s="79">
        <v>44561</v>
      </c>
      <c r="V15" s="501">
        <v>0.99199999999999999</v>
      </c>
      <c r="W15" s="477" t="s">
        <v>932</v>
      </c>
    </row>
    <row r="16" spans="1:24" ht="79.150000000000006" customHeight="1" x14ac:dyDescent="0.2">
      <c r="A16" s="577"/>
      <c r="B16" s="561"/>
      <c r="C16" s="580"/>
      <c r="D16" s="193" t="s">
        <v>169</v>
      </c>
      <c r="E16" s="569"/>
      <c r="F16" s="14" t="s">
        <v>170</v>
      </c>
      <c r="G16" s="597"/>
      <c r="H16" s="115" t="s">
        <v>171</v>
      </c>
      <c r="I16" s="179" t="s">
        <v>114</v>
      </c>
      <c r="J16" s="179"/>
      <c r="K16" s="60" t="s">
        <v>172</v>
      </c>
      <c r="L16" s="201" t="s">
        <v>166</v>
      </c>
      <c r="M16" s="2"/>
      <c r="N16" s="7" t="s">
        <v>114</v>
      </c>
      <c r="O16" s="179" t="s">
        <v>26</v>
      </c>
      <c r="P16" s="179" t="s">
        <v>118</v>
      </c>
      <c r="Q16" s="117" t="s">
        <v>173</v>
      </c>
      <c r="R16" s="179" t="s">
        <v>26</v>
      </c>
      <c r="S16" s="117" t="s">
        <v>174</v>
      </c>
      <c r="T16" s="43">
        <v>44197</v>
      </c>
      <c r="U16" s="43">
        <v>44561</v>
      </c>
      <c r="V16" s="476" t="s">
        <v>830</v>
      </c>
      <c r="W16" s="405" t="s">
        <v>929</v>
      </c>
    </row>
    <row r="17" spans="1:23" ht="57" customHeight="1" x14ac:dyDescent="0.2">
      <c r="A17" s="577"/>
      <c r="B17" s="561"/>
      <c r="C17" s="580"/>
      <c r="D17" s="193" t="s">
        <v>175</v>
      </c>
      <c r="E17" s="569"/>
      <c r="F17" s="190" t="s">
        <v>176</v>
      </c>
      <c r="G17" s="597"/>
      <c r="H17" s="115" t="s">
        <v>177</v>
      </c>
      <c r="I17" s="179" t="s">
        <v>114</v>
      </c>
      <c r="J17" s="179"/>
      <c r="K17" s="60" t="s">
        <v>178</v>
      </c>
      <c r="L17" s="201" t="s">
        <v>166</v>
      </c>
      <c r="M17" s="2"/>
      <c r="N17" s="7" t="s">
        <v>114</v>
      </c>
      <c r="O17" s="179" t="s">
        <v>179</v>
      </c>
      <c r="P17" s="179" t="s">
        <v>118</v>
      </c>
      <c r="Q17" s="116">
        <v>1</v>
      </c>
      <c r="R17" s="179" t="s">
        <v>180</v>
      </c>
      <c r="S17" s="4" t="s">
        <v>181</v>
      </c>
      <c r="T17" s="43">
        <v>44197</v>
      </c>
      <c r="U17" s="43">
        <v>44561</v>
      </c>
      <c r="V17" s="472">
        <v>1</v>
      </c>
      <c r="W17" s="406" t="s">
        <v>930</v>
      </c>
    </row>
    <row r="18" spans="1:23" ht="44.45" customHeight="1" x14ac:dyDescent="0.2">
      <c r="A18" s="577"/>
      <c r="B18" s="561"/>
      <c r="C18" s="580"/>
      <c r="D18" s="193" t="s">
        <v>182</v>
      </c>
      <c r="E18" s="569"/>
      <c r="F18" s="190" t="s">
        <v>183</v>
      </c>
      <c r="G18" s="597"/>
      <c r="H18" s="147"/>
      <c r="I18" s="179" t="s">
        <v>114</v>
      </c>
      <c r="J18" s="2"/>
      <c r="K18" s="60"/>
      <c r="L18" s="202"/>
      <c r="M18" s="2"/>
      <c r="N18" s="2"/>
      <c r="O18" s="2"/>
      <c r="P18" s="101"/>
      <c r="Q18" s="2"/>
      <c r="R18" s="7"/>
      <c r="S18" s="4"/>
      <c r="T18" s="2"/>
      <c r="U18" s="2"/>
      <c r="V18" s="2"/>
      <c r="W18" s="2"/>
    </row>
    <row r="19" spans="1:23" ht="44.45" customHeight="1" thickBot="1" x14ac:dyDescent="0.25">
      <c r="A19" s="578"/>
      <c r="B19" s="562"/>
      <c r="C19" s="581"/>
      <c r="D19" s="191" t="s">
        <v>184</v>
      </c>
      <c r="E19" s="583"/>
      <c r="F19" s="191" t="s">
        <v>185</v>
      </c>
      <c r="G19" s="598"/>
      <c r="H19" s="177"/>
      <c r="I19" s="83" t="s">
        <v>114</v>
      </c>
      <c r="J19" s="80"/>
      <c r="K19" s="97"/>
      <c r="L19" s="211"/>
      <c r="M19" s="80"/>
      <c r="N19" s="80"/>
      <c r="O19" s="80"/>
      <c r="P19" s="102"/>
      <c r="Q19" s="80"/>
      <c r="R19" s="76"/>
      <c r="S19" s="81"/>
      <c r="T19" s="80"/>
      <c r="U19" s="80"/>
      <c r="V19" s="80"/>
      <c r="W19" s="80"/>
    </row>
    <row r="20" spans="1:23" ht="44.45" customHeight="1" x14ac:dyDescent="0.2">
      <c r="A20" s="563">
        <v>3</v>
      </c>
      <c r="B20" s="573" t="s">
        <v>186</v>
      </c>
      <c r="C20" s="574" t="s">
        <v>187</v>
      </c>
      <c r="D20" s="205" t="s">
        <v>188</v>
      </c>
      <c r="E20" s="143" t="s">
        <v>189</v>
      </c>
      <c r="F20" s="593" t="s">
        <v>190</v>
      </c>
      <c r="G20" s="142" t="s">
        <v>191</v>
      </c>
      <c r="H20" s="203" t="s">
        <v>192</v>
      </c>
      <c r="I20" s="132" t="s">
        <v>114</v>
      </c>
      <c r="J20" s="132" t="s">
        <v>114</v>
      </c>
      <c r="K20" s="60" t="s">
        <v>193</v>
      </c>
      <c r="L20" s="201" t="s">
        <v>194</v>
      </c>
      <c r="M20" s="201"/>
      <c r="N20" s="132" t="s">
        <v>114</v>
      </c>
      <c r="O20" s="201" t="s">
        <v>26</v>
      </c>
      <c r="P20" s="168" t="s">
        <v>155</v>
      </c>
      <c r="Q20" s="198" t="s">
        <v>195</v>
      </c>
      <c r="R20" s="61" t="s">
        <v>196</v>
      </c>
      <c r="S20" s="86" t="s">
        <v>197</v>
      </c>
      <c r="T20" s="62">
        <v>44197</v>
      </c>
      <c r="U20" s="62">
        <v>44561</v>
      </c>
      <c r="V20" s="270">
        <v>1</v>
      </c>
      <c r="W20" s="511" t="s">
        <v>939</v>
      </c>
    </row>
    <row r="21" spans="1:23" ht="57" customHeight="1" x14ac:dyDescent="0.2">
      <c r="A21" s="563"/>
      <c r="B21" s="574"/>
      <c r="C21" s="574"/>
      <c r="D21" s="193" t="s">
        <v>169</v>
      </c>
      <c r="E21" s="143"/>
      <c r="F21" s="594"/>
      <c r="G21" s="142"/>
      <c r="H21" s="190" t="s">
        <v>198</v>
      </c>
      <c r="I21" s="179" t="s">
        <v>114</v>
      </c>
      <c r="J21" s="179" t="s">
        <v>114</v>
      </c>
      <c r="K21" s="60" t="s">
        <v>199</v>
      </c>
      <c r="L21" s="202" t="s">
        <v>194</v>
      </c>
      <c r="M21" s="2"/>
      <c r="N21" s="179" t="s">
        <v>114</v>
      </c>
      <c r="O21" s="202" t="s">
        <v>153</v>
      </c>
      <c r="P21" s="208" t="s">
        <v>155</v>
      </c>
      <c r="Q21" s="117" t="s">
        <v>200</v>
      </c>
      <c r="R21" s="7" t="s">
        <v>201</v>
      </c>
      <c r="S21" s="4" t="s">
        <v>202</v>
      </c>
      <c r="T21" s="43">
        <v>44197</v>
      </c>
      <c r="U21" s="43">
        <v>44561</v>
      </c>
      <c r="V21" s="270">
        <v>1</v>
      </c>
      <c r="W21" s="511" t="s">
        <v>941</v>
      </c>
    </row>
    <row r="22" spans="1:23" ht="72" customHeight="1" x14ac:dyDescent="0.2">
      <c r="A22" s="563"/>
      <c r="B22" s="574"/>
      <c r="C22" s="574"/>
      <c r="D22" s="193" t="s">
        <v>160</v>
      </c>
      <c r="E22" s="143"/>
      <c r="F22" s="212" t="s">
        <v>203</v>
      </c>
      <c r="G22" s="142"/>
      <c r="H22" s="190" t="s">
        <v>198</v>
      </c>
      <c r="I22" s="179" t="s">
        <v>114</v>
      </c>
      <c r="J22" s="179" t="s">
        <v>114</v>
      </c>
      <c r="K22" s="60" t="s">
        <v>204</v>
      </c>
      <c r="L22" s="202" t="s">
        <v>194</v>
      </c>
      <c r="M22" s="2"/>
      <c r="N22" s="179" t="s">
        <v>114</v>
      </c>
      <c r="O22" s="202" t="s">
        <v>26</v>
      </c>
      <c r="P22" s="208" t="s">
        <v>155</v>
      </c>
      <c r="Q22" s="117" t="s">
        <v>205</v>
      </c>
      <c r="R22" s="7" t="s">
        <v>206</v>
      </c>
      <c r="S22" s="4" t="s">
        <v>202</v>
      </c>
      <c r="T22" s="43">
        <v>44197</v>
      </c>
      <c r="U22" s="43">
        <v>44561</v>
      </c>
      <c r="V22" s="270">
        <v>1</v>
      </c>
      <c r="W22" s="511" t="s">
        <v>944</v>
      </c>
    </row>
    <row r="23" spans="1:23" ht="45.6" customHeight="1" x14ac:dyDescent="0.2">
      <c r="A23" s="563"/>
      <c r="B23" s="574"/>
      <c r="C23" s="574"/>
      <c r="D23" s="193" t="s">
        <v>207</v>
      </c>
      <c r="E23" s="143"/>
      <c r="F23" s="212" t="s">
        <v>208</v>
      </c>
      <c r="G23" s="142"/>
      <c r="H23" s="190" t="s">
        <v>209</v>
      </c>
      <c r="I23" s="179" t="s">
        <v>114</v>
      </c>
      <c r="J23" s="179" t="s">
        <v>114</v>
      </c>
      <c r="K23" s="60" t="s">
        <v>210</v>
      </c>
      <c r="L23" s="202" t="s">
        <v>194</v>
      </c>
      <c r="M23" s="179"/>
      <c r="N23" s="179" t="s">
        <v>114</v>
      </c>
      <c r="O23" s="188" t="s">
        <v>211</v>
      </c>
      <c r="P23" s="208" t="s">
        <v>155</v>
      </c>
      <c r="Q23" s="149">
        <v>1</v>
      </c>
      <c r="R23" s="7" t="s">
        <v>212</v>
      </c>
      <c r="S23" s="4" t="s">
        <v>213</v>
      </c>
      <c r="T23" s="43">
        <v>44197</v>
      </c>
      <c r="U23" s="43">
        <v>44561</v>
      </c>
      <c r="V23" s="270">
        <v>1</v>
      </c>
      <c r="W23" s="511" t="s">
        <v>945</v>
      </c>
    </row>
    <row r="24" spans="1:23" ht="93.6" customHeight="1" x14ac:dyDescent="0.2">
      <c r="A24" s="563"/>
      <c r="B24" s="574"/>
      <c r="C24" s="574"/>
      <c r="D24" s="193" t="s">
        <v>214</v>
      </c>
      <c r="E24" s="143"/>
      <c r="F24" s="594" t="s">
        <v>215</v>
      </c>
      <c r="G24" s="142"/>
      <c r="H24" s="188" t="s">
        <v>216</v>
      </c>
      <c r="I24" s="179" t="s">
        <v>114</v>
      </c>
      <c r="J24" s="2"/>
      <c r="K24" s="60" t="s">
        <v>217</v>
      </c>
      <c r="L24" s="202" t="s">
        <v>218</v>
      </c>
      <c r="M24" s="2"/>
      <c r="N24" s="179" t="s">
        <v>114</v>
      </c>
      <c r="O24" s="179" t="s">
        <v>219</v>
      </c>
      <c r="P24" s="179" t="s">
        <v>118</v>
      </c>
      <c r="Q24" s="7" t="s">
        <v>220</v>
      </c>
      <c r="R24" s="7" t="s">
        <v>26</v>
      </c>
      <c r="S24" s="7" t="s">
        <v>220</v>
      </c>
      <c r="T24" s="43">
        <v>44197</v>
      </c>
      <c r="U24" s="43">
        <v>44561</v>
      </c>
      <c r="V24" s="124">
        <v>1</v>
      </c>
      <c r="W24" s="375" t="s">
        <v>891</v>
      </c>
    </row>
    <row r="25" spans="1:23" ht="48.6" customHeight="1" x14ac:dyDescent="0.2">
      <c r="A25" s="563"/>
      <c r="B25" s="574"/>
      <c r="C25" s="574"/>
      <c r="D25" s="193" t="s">
        <v>221</v>
      </c>
      <c r="E25" s="143"/>
      <c r="F25" s="594"/>
      <c r="G25" s="142"/>
      <c r="H25" s="188" t="s">
        <v>222</v>
      </c>
      <c r="I25" s="179" t="s">
        <v>114</v>
      </c>
      <c r="J25" s="2"/>
      <c r="K25" s="60" t="s">
        <v>223</v>
      </c>
      <c r="L25" s="202" t="s">
        <v>218</v>
      </c>
      <c r="M25" s="2"/>
      <c r="N25" s="179" t="s">
        <v>114</v>
      </c>
      <c r="O25" s="179" t="s">
        <v>219</v>
      </c>
      <c r="P25" s="179" t="s">
        <v>118</v>
      </c>
      <c r="Q25" s="114">
        <v>1</v>
      </c>
      <c r="R25" s="7" t="s">
        <v>224</v>
      </c>
      <c r="S25" s="4" t="s">
        <v>225</v>
      </c>
      <c r="T25" s="43">
        <v>44197</v>
      </c>
      <c r="U25" s="43">
        <v>44561</v>
      </c>
      <c r="V25" s="124">
        <v>1</v>
      </c>
      <c r="W25" s="375" t="s">
        <v>893</v>
      </c>
    </row>
    <row r="26" spans="1:23" ht="102.6" customHeight="1" x14ac:dyDescent="0.2">
      <c r="A26" s="563"/>
      <c r="B26" s="574"/>
      <c r="C26" s="574"/>
      <c r="D26" s="193" t="s">
        <v>226</v>
      </c>
      <c r="E26" s="143"/>
      <c r="F26" s="212" t="s">
        <v>227</v>
      </c>
      <c r="G26" s="142"/>
      <c r="H26" s="188" t="s">
        <v>228</v>
      </c>
      <c r="I26" s="179" t="s">
        <v>114</v>
      </c>
      <c r="J26" s="2"/>
      <c r="K26" s="60" t="s">
        <v>229</v>
      </c>
      <c r="L26" s="202" t="s">
        <v>218</v>
      </c>
      <c r="M26" s="2"/>
      <c r="N26" s="179" t="s">
        <v>114</v>
      </c>
      <c r="O26" s="179" t="s">
        <v>219</v>
      </c>
      <c r="P26" s="179" t="s">
        <v>118</v>
      </c>
      <c r="Q26" s="114">
        <v>0.7</v>
      </c>
      <c r="R26" s="7" t="s">
        <v>230</v>
      </c>
      <c r="S26" s="4" t="s">
        <v>231</v>
      </c>
      <c r="T26" s="43">
        <v>44197</v>
      </c>
      <c r="U26" s="43">
        <v>44561</v>
      </c>
      <c r="V26" s="124">
        <v>0.68</v>
      </c>
      <c r="W26" s="485" t="s">
        <v>894</v>
      </c>
    </row>
    <row r="27" spans="1:23" ht="69" customHeight="1" x14ac:dyDescent="0.2">
      <c r="A27" s="563"/>
      <c r="B27" s="574"/>
      <c r="C27" s="574"/>
      <c r="D27" s="204" t="s">
        <v>232</v>
      </c>
      <c r="E27" s="143"/>
      <c r="F27" s="133" t="s">
        <v>233</v>
      </c>
      <c r="G27" s="142"/>
      <c r="H27" s="188" t="s">
        <v>234</v>
      </c>
      <c r="I27" s="179" t="s">
        <v>114</v>
      </c>
      <c r="J27" s="2"/>
      <c r="K27" s="60" t="s">
        <v>235</v>
      </c>
      <c r="L27" s="202" t="s">
        <v>218</v>
      </c>
      <c r="M27" s="2"/>
      <c r="N27" s="179" t="s">
        <v>114</v>
      </c>
      <c r="O27" s="179" t="s">
        <v>236</v>
      </c>
      <c r="P27" s="179" t="s">
        <v>118</v>
      </c>
      <c r="Q27" s="114">
        <v>1</v>
      </c>
      <c r="R27" s="4" t="s">
        <v>237</v>
      </c>
      <c r="S27" s="4" t="s">
        <v>238</v>
      </c>
      <c r="T27" s="43">
        <v>44197</v>
      </c>
      <c r="U27" s="43">
        <v>44561</v>
      </c>
      <c r="V27" s="124">
        <v>1.29</v>
      </c>
      <c r="W27" s="485" t="s">
        <v>896</v>
      </c>
    </row>
    <row r="28" spans="1:23" ht="34.15" customHeight="1" x14ac:dyDescent="0.2">
      <c r="A28" s="563"/>
      <c r="B28" s="574"/>
      <c r="C28" s="574"/>
      <c r="D28" s="193"/>
      <c r="E28" s="143"/>
      <c r="F28" s="594"/>
      <c r="G28" s="142"/>
      <c r="H28" s="90" t="s">
        <v>239</v>
      </c>
      <c r="I28" s="179" t="s">
        <v>114</v>
      </c>
      <c r="J28" s="179"/>
      <c r="K28" s="60" t="s">
        <v>240</v>
      </c>
      <c r="L28" s="202" t="s">
        <v>218</v>
      </c>
      <c r="M28" s="179"/>
      <c r="N28" s="179" t="s">
        <v>114</v>
      </c>
      <c r="O28" s="179" t="s">
        <v>236</v>
      </c>
      <c r="P28" s="179" t="s">
        <v>118</v>
      </c>
      <c r="Q28" s="114">
        <v>0.8</v>
      </c>
      <c r="R28" s="4" t="s">
        <v>241</v>
      </c>
      <c r="S28" s="4" t="s">
        <v>242</v>
      </c>
      <c r="T28" s="43">
        <v>44197</v>
      </c>
      <c r="U28" s="43">
        <v>44561</v>
      </c>
      <c r="V28" s="124">
        <v>0.63</v>
      </c>
      <c r="W28" s="485" t="s">
        <v>856</v>
      </c>
    </row>
    <row r="29" spans="1:23" ht="34.15" customHeight="1" x14ac:dyDescent="0.2">
      <c r="A29" s="563"/>
      <c r="B29" s="574"/>
      <c r="C29" s="574"/>
      <c r="D29" s="193"/>
      <c r="E29" s="143"/>
      <c r="F29" s="594"/>
      <c r="G29" s="142"/>
      <c r="H29" s="90" t="s">
        <v>243</v>
      </c>
      <c r="I29" s="179" t="s">
        <v>114</v>
      </c>
      <c r="J29" s="179"/>
      <c r="K29" s="60" t="s">
        <v>240</v>
      </c>
      <c r="L29" s="202" t="s">
        <v>218</v>
      </c>
      <c r="M29" s="179"/>
      <c r="N29" s="179" t="s">
        <v>114</v>
      </c>
      <c r="O29" s="179" t="s">
        <v>236</v>
      </c>
      <c r="P29" s="179" t="s">
        <v>118</v>
      </c>
      <c r="Q29" s="114">
        <v>0.7</v>
      </c>
      <c r="R29" s="4" t="s">
        <v>244</v>
      </c>
      <c r="S29" s="4" t="s">
        <v>242</v>
      </c>
      <c r="T29" s="43">
        <v>44197</v>
      </c>
      <c r="U29" s="43">
        <v>44561</v>
      </c>
      <c r="V29" s="124">
        <v>0.55000000000000004</v>
      </c>
      <c r="W29" s="485" t="s">
        <v>899</v>
      </c>
    </row>
    <row r="30" spans="1:23" ht="57" customHeight="1" x14ac:dyDescent="0.2">
      <c r="A30" s="563"/>
      <c r="B30" s="574"/>
      <c r="C30" s="574"/>
      <c r="D30" s="193"/>
      <c r="E30" s="143"/>
      <c r="F30" s="594"/>
      <c r="G30" s="142"/>
      <c r="H30" s="617" t="s">
        <v>245</v>
      </c>
      <c r="I30" s="179" t="s">
        <v>114</v>
      </c>
      <c r="J30" s="604"/>
      <c r="K30" s="60" t="s">
        <v>246</v>
      </c>
      <c r="L30" s="202" t="s">
        <v>218</v>
      </c>
      <c r="M30" s="2"/>
      <c r="N30" s="179" t="s">
        <v>114</v>
      </c>
      <c r="O30" s="179" t="s">
        <v>26</v>
      </c>
      <c r="P30" s="179" t="s">
        <v>118</v>
      </c>
      <c r="Q30" s="114">
        <v>0.8</v>
      </c>
      <c r="R30" s="4" t="s">
        <v>241</v>
      </c>
      <c r="S30" s="4" t="s">
        <v>247</v>
      </c>
      <c r="T30" s="43">
        <v>44197</v>
      </c>
      <c r="U30" s="43">
        <v>44561</v>
      </c>
      <c r="V30" s="124">
        <v>0.78</v>
      </c>
      <c r="W30" s="485" t="s">
        <v>858</v>
      </c>
    </row>
    <row r="31" spans="1:23" ht="45.6" customHeight="1" x14ac:dyDescent="0.2">
      <c r="A31" s="563"/>
      <c r="B31" s="574"/>
      <c r="C31" s="574"/>
      <c r="D31" s="193"/>
      <c r="E31" s="143"/>
      <c r="F31" s="212"/>
      <c r="G31" s="142"/>
      <c r="H31" s="618"/>
      <c r="I31" s="179" t="s">
        <v>114</v>
      </c>
      <c r="J31" s="605"/>
      <c r="K31" s="60" t="s">
        <v>248</v>
      </c>
      <c r="L31" s="202" t="s">
        <v>218</v>
      </c>
      <c r="M31" s="2"/>
      <c r="N31" s="179" t="s">
        <v>114</v>
      </c>
      <c r="O31" s="179" t="s">
        <v>236</v>
      </c>
      <c r="P31" s="179" t="s">
        <v>118</v>
      </c>
      <c r="Q31" s="114">
        <v>0.6</v>
      </c>
      <c r="R31" s="4" t="s">
        <v>249</v>
      </c>
      <c r="S31" s="4" t="s">
        <v>247</v>
      </c>
      <c r="T31" s="43"/>
      <c r="U31" s="43"/>
      <c r="V31" s="124">
        <v>1</v>
      </c>
      <c r="W31" s="485" t="s">
        <v>900</v>
      </c>
    </row>
    <row r="32" spans="1:23" ht="45.6" customHeight="1" x14ac:dyDescent="0.2">
      <c r="A32" s="563"/>
      <c r="B32" s="574"/>
      <c r="C32" s="574"/>
      <c r="D32" s="193"/>
      <c r="E32" s="143"/>
      <c r="F32" s="212"/>
      <c r="G32" s="142"/>
      <c r="H32" s="141" t="s">
        <v>250</v>
      </c>
      <c r="I32" s="179" t="s">
        <v>114</v>
      </c>
      <c r="J32" s="179"/>
      <c r="K32" s="60" t="s">
        <v>251</v>
      </c>
      <c r="L32" s="202" t="s">
        <v>218</v>
      </c>
      <c r="M32" s="2"/>
      <c r="N32" s="179" t="s">
        <v>114</v>
      </c>
      <c r="O32" s="179" t="s">
        <v>236</v>
      </c>
      <c r="P32" s="179" t="s">
        <v>118</v>
      </c>
      <c r="Q32" s="114">
        <v>1</v>
      </c>
      <c r="R32" s="4" t="s">
        <v>252</v>
      </c>
      <c r="S32" s="4" t="s">
        <v>247</v>
      </c>
      <c r="T32" s="43">
        <v>44197</v>
      </c>
      <c r="U32" s="43">
        <v>44561</v>
      </c>
      <c r="V32" s="124">
        <v>0.96</v>
      </c>
      <c r="W32" s="485" t="s">
        <v>860</v>
      </c>
    </row>
    <row r="33" spans="1:23" ht="312" x14ac:dyDescent="0.2">
      <c r="A33" s="563"/>
      <c r="B33" s="574"/>
      <c r="C33" s="574"/>
      <c r="D33" s="204"/>
      <c r="E33" s="143"/>
      <c r="F33" s="133"/>
      <c r="G33" s="142"/>
      <c r="H33" s="196" t="s">
        <v>250</v>
      </c>
      <c r="I33" s="179" t="s">
        <v>114</v>
      </c>
      <c r="J33" s="197"/>
      <c r="K33" s="130" t="s">
        <v>253</v>
      </c>
      <c r="L33" s="117" t="s">
        <v>254</v>
      </c>
      <c r="M33" s="127"/>
      <c r="N33" s="117" t="s">
        <v>114</v>
      </c>
      <c r="O33" s="117" t="s">
        <v>218</v>
      </c>
      <c r="P33" s="117" t="s">
        <v>118</v>
      </c>
      <c r="Q33" s="124">
        <v>1</v>
      </c>
      <c r="R33" s="7" t="s">
        <v>255</v>
      </c>
      <c r="S33" s="4" t="s">
        <v>256</v>
      </c>
      <c r="T33" s="43">
        <v>44197</v>
      </c>
      <c r="U33" s="43">
        <v>44561</v>
      </c>
      <c r="V33" s="272">
        <v>0.99</v>
      </c>
      <c r="W33" s="367" t="s">
        <v>902</v>
      </c>
    </row>
    <row r="34" spans="1:23" ht="108" x14ac:dyDescent="0.2">
      <c r="A34" s="563"/>
      <c r="B34" s="574"/>
      <c r="C34" s="574"/>
      <c r="D34" s="204"/>
      <c r="E34" s="143"/>
      <c r="F34" s="133"/>
      <c r="G34" s="142"/>
      <c r="H34" s="196" t="s">
        <v>257</v>
      </c>
      <c r="I34" s="179" t="s">
        <v>114</v>
      </c>
      <c r="J34" s="197"/>
      <c r="K34" s="130" t="s">
        <v>258</v>
      </c>
      <c r="L34" s="117" t="s">
        <v>254</v>
      </c>
      <c r="M34" s="127"/>
      <c r="N34" s="117" t="s">
        <v>114</v>
      </c>
      <c r="O34" s="117" t="s">
        <v>26</v>
      </c>
      <c r="P34" s="117" t="s">
        <v>118</v>
      </c>
      <c r="Q34" s="124">
        <v>1</v>
      </c>
      <c r="R34" s="7" t="s">
        <v>259</v>
      </c>
      <c r="S34" s="4" t="s">
        <v>260</v>
      </c>
      <c r="T34" s="43">
        <v>44197</v>
      </c>
      <c r="U34" s="43">
        <v>44561</v>
      </c>
      <c r="V34" s="272">
        <v>1</v>
      </c>
      <c r="W34" s="367" t="s">
        <v>889</v>
      </c>
    </row>
    <row r="35" spans="1:23" ht="31.15" customHeight="1" x14ac:dyDescent="0.2">
      <c r="A35" s="563"/>
      <c r="B35" s="574"/>
      <c r="C35" s="574"/>
      <c r="D35" s="204"/>
      <c r="E35" s="143"/>
      <c r="F35" s="133"/>
      <c r="G35" s="142"/>
      <c r="H35" s="90"/>
      <c r="I35" s="179" t="s">
        <v>114</v>
      </c>
      <c r="J35" s="197"/>
      <c r="K35" s="130"/>
      <c r="L35" s="117"/>
      <c r="M35" s="127"/>
      <c r="N35" s="117"/>
      <c r="O35" s="128"/>
      <c r="P35" s="117"/>
      <c r="Q35" s="129"/>
      <c r="R35" s="7"/>
      <c r="S35" s="4"/>
      <c r="T35" s="43"/>
      <c r="U35" s="43"/>
      <c r="V35" s="3"/>
      <c r="W35" s="3"/>
    </row>
    <row r="36" spans="1:23" ht="168" x14ac:dyDescent="0.2">
      <c r="A36" s="563"/>
      <c r="B36" s="574"/>
      <c r="C36" s="574"/>
      <c r="D36" s="204"/>
      <c r="E36" s="143"/>
      <c r="F36" s="133"/>
      <c r="G36" s="142"/>
      <c r="H36" s="196" t="s">
        <v>261</v>
      </c>
      <c r="I36" s="179" t="s">
        <v>114</v>
      </c>
      <c r="J36" s="197"/>
      <c r="K36" s="130" t="s">
        <v>262</v>
      </c>
      <c r="L36" s="117" t="s">
        <v>254</v>
      </c>
      <c r="M36" s="127"/>
      <c r="N36" s="117" t="s">
        <v>114</v>
      </c>
      <c r="O36" s="117" t="s">
        <v>263</v>
      </c>
      <c r="P36" s="117" t="s">
        <v>118</v>
      </c>
      <c r="Q36" s="124">
        <v>1</v>
      </c>
      <c r="R36" s="7" t="s">
        <v>264</v>
      </c>
      <c r="S36" s="4" t="s">
        <v>265</v>
      </c>
      <c r="T36" s="43">
        <v>44197</v>
      </c>
      <c r="U36" s="43">
        <v>44561</v>
      </c>
      <c r="V36" s="272">
        <v>1</v>
      </c>
      <c r="W36" s="367" t="s">
        <v>905</v>
      </c>
    </row>
    <row r="37" spans="1:23" ht="45.6" customHeight="1" x14ac:dyDescent="0.2">
      <c r="A37" s="563"/>
      <c r="B37" s="574"/>
      <c r="C37" s="142"/>
      <c r="D37" s="204"/>
      <c r="E37" s="143"/>
      <c r="F37" s="133"/>
      <c r="G37" s="142"/>
      <c r="H37" s="90" t="s">
        <v>266</v>
      </c>
      <c r="I37" s="179" t="s">
        <v>114</v>
      </c>
      <c r="J37" s="215"/>
      <c r="K37" s="60" t="s">
        <v>267</v>
      </c>
      <c r="L37" s="206" t="s">
        <v>194</v>
      </c>
      <c r="M37" s="3"/>
      <c r="N37" s="179" t="s">
        <v>114</v>
      </c>
      <c r="O37" s="117" t="s">
        <v>26</v>
      </c>
      <c r="P37" s="208" t="s">
        <v>155</v>
      </c>
      <c r="Q37" s="156">
        <v>1</v>
      </c>
      <c r="R37" s="92" t="s">
        <v>268</v>
      </c>
      <c r="S37" s="93" t="s">
        <v>269</v>
      </c>
      <c r="T37" s="43">
        <v>44197</v>
      </c>
      <c r="U37" s="43">
        <v>44561</v>
      </c>
      <c r="V37" s="270">
        <v>1</v>
      </c>
      <c r="W37" s="494" t="s">
        <v>946</v>
      </c>
    </row>
    <row r="38" spans="1:23" ht="45.6" customHeight="1" x14ac:dyDescent="0.2">
      <c r="A38" s="563"/>
      <c r="B38" s="574"/>
      <c r="C38" s="142"/>
      <c r="D38" s="204"/>
      <c r="E38" s="143"/>
      <c r="F38" s="133"/>
      <c r="G38" s="142"/>
      <c r="H38" s="90" t="s">
        <v>270</v>
      </c>
      <c r="I38" s="179" t="s">
        <v>114</v>
      </c>
      <c r="J38" s="215"/>
      <c r="K38" s="60" t="s">
        <v>271</v>
      </c>
      <c r="L38" s="206" t="s">
        <v>194</v>
      </c>
      <c r="M38" s="3"/>
      <c r="N38" s="179" t="s">
        <v>114</v>
      </c>
      <c r="O38" s="117" t="s">
        <v>26</v>
      </c>
      <c r="P38" s="208" t="s">
        <v>155</v>
      </c>
      <c r="Q38" s="156">
        <v>1</v>
      </c>
      <c r="R38" s="92" t="s">
        <v>272</v>
      </c>
      <c r="S38" s="93" t="s">
        <v>273</v>
      </c>
      <c r="T38" s="43">
        <v>44197</v>
      </c>
      <c r="U38" s="43">
        <v>44561</v>
      </c>
      <c r="V38" s="270">
        <v>1</v>
      </c>
      <c r="W38" s="511" t="s">
        <v>947</v>
      </c>
    </row>
    <row r="39" spans="1:23" ht="45.6" customHeight="1" x14ac:dyDescent="0.2">
      <c r="A39" s="563"/>
      <c r="B39" s="574"/>
      <c r="C39" s="142"/>
      <c r="D39" s="204"/>
      <c r="E39" s="143"/>
      <c r="F39" s="133"/>
      <c r="G39" s="142"/>
      <c r="H39" s="90" t="s">
        <v>270</v>
      </c>
      <c r="I39" s="179" t="s">
        <v>114</v>
      </c>
      <c r="J39" s="215"/>
      <c r="K39" s="60" t="s">
        <v>274</v>
      </c>
      <c r="L39" s="206" t="s">
        <v>194</v>
      </c>
      <c r="M39" s="3"/>
      <c r="N39" s="179" t="s">
        <v>114</v>
      </c>
      <c r="O39" s="117" t="s">
        <v>26</v>
      </c>
      <c r="P39" s="208" t="s">
        <v>155</v>
      </c>
      <c r="Q39" s="156">
        <v>1</v>
      </c>
      <c r="R39" s="92" t="s">
        <v>272</v>
      </c>
      <c r="S39" s="93" t="s">
        <v>273</v>
      </c>
      <c r="T39" s="43">
        <v>44197</v>
      </c>
      <c r="U39" s="43">
        <v>44561</v>
      </c>
      <c r="V39" s="270">
        <v>1</v>
      </c>
      <c r="W39" s="511" t="s">
        <v>948</v>
      </c>
    </row>
    <row r="40" spans="1:23" ht="45.6" customHeight="1" x14ac:dyDescent="0.2">
      <c r="A40" s="563"/>
      <c r="B40" s="574"/>
      <c r="C40" s="142"/>
      <c r="D40" s="204"/>
      <c r="E40" s="143"/>
      <c r="F40" s="133"/>
      <c r="G40" s="142"/>
      <c r="H40" s="90" t="s">
        <v>275</v>
      </c>
      <c r="I40" s="179" t="s">
        <v>114</v>
      </c>
      <c r="J40" s="215"/>
      <c r="K40" s="60" t="s">
        <v>276</v>
      </c>
      <c r="L40" s="206" t="s">
        <v>194</v>
      </c>
      <c r="M40" s="3"/>
      <c r="N40" s="179" t="s">
        <v>114</v>
      </c>
      <c r="O40" s="117" t="s">
        <v>26</v>
      </c>
      <c r="P40" s="208" t="s">
        <v>155</v>
      </c>
      <c r="Q40" s="156">
        <v>1</v>
      </c>
      <c r="R40" s="92" t="s">
        <v>277</v>
      </c>
      <c r="S40" s="93" t="s">
        <v>278</v>
      </c>
      <c r="T40" s="43">
        <v>44197</v>
      </c>
      <c r="U40" s="43">
        <v>44561</v>
      </c>
      <c r="V40" s="270">
        <v>1</v>
      </c>
      <c r="W40" s="511" t="s">
        <v>950</v>
      </c>
    </row>
    <row r="41" spans="1:23" ht="45.6" customHeight="1" x14ac:dyDescent="0.2">
      <c r="A41" s="563"/>
      <c r="B41" s="574"/>
      <c r="C41" s="142"/>
      <c r="D41" s="204"/>
      <c r="E41" s="143"/>
      <c r="F41" s="133"/>
      <c r="G41" s="142"/>
      <c r="H41" s="90" t="s">
        <v>279</v>
      </c>
      <c r="I41" s="179" t="s">
        <v>114</v>
      </c>
      <c r="J41" s="215"/>
      <c r="K41" s="60" t="s">
        <v>280</v>
      </c>
      <c r="L41" s="206" t="s">
        <v>194</v>
      </c>
      <c r="M41" s="3"/>
      <c r="N41" s="179" t="s">
        <v>114</v>
      </c>
      <c r="O41" s="160" t="s">
        <v>153</v>
      </c>
      <c r="P41" s="208" t="s">
        <v>155</v>
      </c>
      <c r="Q41" s="156">
        <v>1</v>
      </c>
      <c r="R41" s="92" t="s">
        <v>281</v>
      </c>
      <c r="S41" s="93" t="s">
        <v>282</v>
      </c>
      <c r="T41" s="43">
        <v>44197</v>
      </c>
      <c r="U41" s="43">
        <v>44561</v>
      </c>
      <c r="V41" s="270">
        <v>1</v>
      </c>
      <c r="W41" s="511" t="s">
        <v>941</v>
      </c>
    </row>
    <row r="42" spans="1:23" ht="45.6" customHeight="1" x14ac:dyDescent="0.2">
      <c r="A42" s="563"/>
      <c r="B42" s="574"/>
      <c r="C42" s="142"/>
      <c r="D42" s="204"/>
      <c r="E42" s="144"/>
      <c r="F42" s="133"/>
      <c r="G42" s="142"/>
      <c r="H42" s="195" t="s">
        <v>283</v>
      </c>
      <c r="I42" s="179" t="s">
        <v>114</v>
      </c>
      <c r="J42" s="215"/>
      <c r="K42" s="95" t="s">
        <v>284</v>
      </c>
      <c r="L42" s="206" t="s">
        <v>194</v>
      </c>
      <c r="M42" s="3"/>
      <c r="N42" s="215" t="s">
        <v>114</v>
      </c>
      <c r="O42" s="117" t="s">
        <v>26</v>
      </c>
      <c r="P42" s="209" t="s">
        <v>155</v>
      </c>
      <c r="Q42" s="157">
        <v>1</v>
      </c>
      <c r="R42" s="92" t="s">
        <v>285</v>
      </c>
      <c r="S42" s="93" t="s">
        <v>286</v>
      </c>
      <c r="T42" s="94">
        <v>44197</v>
      </c>
      <c r="U42" s="94">
        <v>44561</v>
      </c>
      <c r="V42" s="526">
        <v>1</v>
      </c>
      <c r="W42" s="511" t="s">
        <v>951</v>
      </c>
    </row>
    <row r="43" spans="1:23" ht="40.9" customHeight="1" x14ac:dyDescent="0.2">
      <c r="A43" s="563"/>
      <c r="B43" s="574"/>
      <c r="C43" s="142"/>
      <c r="D43" s="193"/>
      <c r="E43" s="212"/>
      <c r="F43" s="212"/>
      <c r="G43" s="142"/>
      <c r="H43" s="134" t="s">
        <v>275</v>
      </c>
      <c r="I43" s="179" t="s">
        <v>114</v>
      </c>
      <c r="J43" s="179"/>
      <c r="K43" s="6" t="s">
        <v>287</v>
      </c>
      <c r="L43" s="202" t="s">
        <v>153</v>
      </c>
      <c r="M43" s="2"/>
      <c r="N43" s="215" t="s">
        <v>114</v>
      </c>
      <c r="O43" s="160" t="s">
        <v>288</v>
      </c>
      <c r="P43" s="209" t="s">
        <v>155</v>
      </c>
      <c r="Q43" s="149">
        <v>1</v>
      </c>
      <c r="R43" s="7" t="s">
        <v>277</v>
      </c>
      <c r="S43" s="4" t="s">
        <v>278</v>
      </c>
      <c r="T43" s="94">
        <v>44197</v>
      </c>
      <c r="U43" s="94">
        <v>44561</v>
      </c>
      <c r="V43" s="526">
        <v>1</v>
      </c>
      <c r="W43" s="511" t="s">
        <v>952</v>
      </c>
    </row>
    <row r="44" spans="1:23" ht="40.9" customHeight="1" thickBot="1" x14ac:dyDescent="0.25">
      <c r="A44" s="563"/>
      <c r="B44" s="575"/>
      <c r="C44" s="153"/>
      <c r="D44" s="194"/>
      <c r="E44" s="154"/>
      <c r="F44" s="154"/>
      <c r="G44" s="153"/>
      <c r="H44" s="155" t="s">
        <v>289</v>
      </c>
      <c r="I44" s="83" t="s">
        <v>114</v>
      </c>
      <c r="J44" s="83"/>
      <c r="K44" s="97" t="s">
        <v>290</v>
      </c>
      <c r="L44" s="211" t="s">
        <v>291</v>
      </c>
      <c r="M44" s="80"/>
      <c r="N44" s="83" t="s">
        <v>114</v>
      </c>
      <c r="O44" s="146" t="s">
        <v>26</v>
      </c>
      <c r="P44" s="216" t="s">
        <v>155</v>
      </c>
      <c r="Q44" s="158">
        <v>1</v>
      </c>
      <c r="R44" s="76" t="s">
        <v>292</v>
      </c>
      <c r="S44" s="81" t="s">
        <v>293</v>
      </c>
      <c r="T44" s="98">
        <v>44197</v>
      </c>
      <c r="U44" s="98">
        <v>44561</v>
      </c>
      <c r="V44" s="276">
        <v>1</v>
      </c>
      <c r="W44" s="511" t="s">
        <v>953</v>
      </c>
    </row>
    <row r="45" spans="1:23" ht="68.45" customHeight="1" x14ac:dyDescent="0.2">
      <c r="A45" s="570">
        <v>4</v>
      </c>
      <c r="B45" s="560" t="s">
        <v>294</v>
      </c>
      <c r="C45" s="582" t="s">
        <v>295</v>
      </c>
      <c r="D45" s="200" t="s">
        <v>169</v>
      </c>
      <c r="E45" s="582" t="s">
        <v>296</v>
      </c>
      <c r="F45" s="200" t="s">
        <v>297</v>
      </c>
      <c r="G45" s="579" t="s">
        <v>298</v>
      </c>
      <c r="H45" s="210" t="s">
        <v>299</v>
      </c>
      <c r="I45" s="78" t="s">
        <v>114</v>
      </c>
      <c r="J45" s="77"/>
      <c r="K45" s="170" t="s">
        <v>300</v>
      </c>
      <c r="L45" s="210" t="s">
        <v>154</v>
      </c>
      <c r="M45" s="77"/>
      <c r="N45" s="78" t="s">
        <v>114</v>
      </c>
      <c r="O45" s="171" t="s">
        <v>26</v>
      </c>
      <c r="P45" s="207" t="s">
        <v>155</v>
      </c>
      <c r="Q45" s="172">
        <v>1</v>
      </c>
      <c r="R45" s="173" t="s">
        <v>301</v>
      </c>
      <c r="S45" s="104" t="s">
        <v>174</v>
      </c>
      <c r="T45" s="79">
        <v>44197</v>
      </c>
      <c r="U45" s="79">
        <v>44561</v>
      </c>
      <c r="V45" s="526">
        <v>1</v>
      </c>
      <c r="W45" s="511" t="s">
        <v>955</v>
      </c>
    </row>
    <row r="46" spans="1:23" ht="68.45" customHeight="1" x14ac:dyDescent="0.2">
      <c r="A46" s="571"/>
      <c r="B46" s="561"/>
      <c r="C46" s="569"/>
      <c r="D46" s="193" t="s">
        <v>175</v>
      </c>
      <c r="E46" s="569"/>
      <c r="F46" s="193" t="s">
        <v>302</v>
      </c>
      <c r="G46" s="580"/>
      <c r="H46" s="202" t="s">
        <v>303</v>
      </c>
      <c r="I46" s="179" t="s">
        <v>114</v>
      </c>
      <c r="J46" s="2"/>
      <c r="K46" s="6" t="s">
        <v>304</v>
      </c>
      <c r="L46" s="202" t="s">
        <v>154</v>
      </c>
      <c r="M46" s="2"/>
      <c r="N46" s="179" t="s">
        <v>114</v>
      </c>
      <c r="O46" s="117" t="s">
        <v>26</v>
      </c>
      <c r="P46" s="208" t="s">
        <v>155</v>
      </c>
      <c r="Q46" s="159">
        <v>1</v>
      </c>
      <c r="R46" s="7" t="s">
        <v>305</v>
      </c>
      <c r="S46" s="4" t="s">
        <v>174</v>
      </c>
      <c r="T46" s="43">
        <v>44197</v>
      </c>
      <c r="U46" s="43">
        <v>44561</v>
      </c>
      <c r="V46" s="526">
        <v>1</v>
      </c>
      <c r="W46" s="511" t="s">
        <v>958</v>
      </c>
    </row>
    <row r="47" spans="1:23" ht="193.9" customHeight="1" x14ac:dyDescent="0.25">
      <c r="A47" s="571"/>
      <c r="B47" s="561"/>
      <c r="C47" s="569"/>
      <c r="D47" s="193" t="s">
        <v>306</v>
      </c>
      <c r="E47" s="569"/>
      <c r="F47" s="193" t="s">
        <v>307</v>
      </c>
      <c r="G47" s="580"/>
      <c r="H47" s="117"/>
      <c r="I47" s="179" t="s">
        <v>114</v>
      </c>
      <c r="J47" s="2"/>
      <c r="K47" s="162"/>
      <c r="L47" s="162"/>
      <c r="M47" s="162"/>
      <c r="N47" s="162"/>
      <c r="O47" s="162"/>
      <c r="P47" s="162"/>
      <c r="Q47" s="162"/>
      <c r="R47" s="162"/>
      <c r="S47" s="162"/>
      <c r="T47" s="162"/>
      <c r="U47" s="43"/>
      <c r="V47" s="2"/>
      <c r="W47" s="2"/>
    </row>
    <row r="48" spans="1:23" ht="114.6" customHeight="1" thickBot="1" x14ac:dyDescent="0.3">
      <c r="A48" s="572"/>
      <c r="B48" s="562"/>
      <c r="C48" s="583"/>
      <c r="D48" s="194" t="s">
        <v>308</v>
      </c>
      <c r="E48" s="583"/>
      <c r="F48" s="194" t="s">
        <v>309</v>
      </c>
      <c r="G48" s="581"/>
      <c r="H48" s="146"/>
      <c r="I48" s="83" t="s">
        <v>114</v>
      </c>
      <c r="J48" s="80"/>
      <c r="K48" s="174"/>
      <c r="L48" s="174"/>
      <c r="M48" s="174"/>
      <c r="N48" s="174"/>
      <c r="O48" s="174"/>
      <c r="P48" s="174"/>
      <c r="Q48" s="174"/>
      <c r="R48" s="174"/>
      <c r="S48" s="174"/>
      <c r="T48" s="174"/>
      <c r="U48" s="98"/>
      <c r="V48" s="80"/>
      <c r="W48" s="80"/>
    </row>
    <row r="49" spans="1:23" ht="56.45" customHeight="1" x14ac:dyDescent="0.2">
      <c r="A49" s="564">
        <v>5</v>
      </c>
      <c r="B49" s="612" t="s">
        <v>310</v>
      </c>
      <c r="C49" s="610" t="s">
        <v>311</v>
      </c>
      <c r="D49" s="205" t="s">
        <v>312</v>
      </c>
      <c r="E49" s="568" t="s">
        <v>313</v>
      </c>
      <c r="F49" s="205" t="s">
        <v>314</v>
      </c>
      <c r="G49" s="613" t="s">
        <v>315</v>
      </c>
      <c r="H49" s="169" t="s">
        <v>316</v>
      </c>
      <c r="I49" s="132" t="s">
        <v>114</v>
      </c>
      <c r="J49" s="85"/>
      <c r="K49" s="60" t="s">
        <v>317</v>
      </c>
      <c r="L49" s="201" t="s">
        <v>318</v>
      </c>
      <c r="M49" s="85"/>
      <c r="N49" s="132" t="s">
        <v>114</v>
      </c>
      <c r="O49" s="201" t="s">
        <v>319</v>
      </c>
      <c r="P49" s="188" t="s">
        <v>118</v>
      </c>
      <c r="Q49" s="132" t="s">
        <v>320</v>
      </c>
      <c r="R49" s="132" t="s">
        <v>26</v>
      </c>
      <c r="S49" s="86" t="s">
        <v>174</v>
      </c>
      <c r="T49" s="62">
        <v>44197</v>
      </c>
      <c r="U49" s="62">
        <v>44561</v>
      </c>
      <c r="V49" s="431" t="s">
        <v>874</v>
      </c>
      <c r="W49" s="431" t="s">
        <v>795</v>
      </c>
    </row>
    <row r="50" spans="1:23" ht="50.45" customHeight="1" x14ac:dyDescent="0.2">
      <c r="A50" s="565"/>
      <c r="B50" s="561"/>
      <c r="C50" s="611"/>
      <c r="D50" s="193" t="s">
        <v>321</v>
      </c>
      <c r="E50" s="569"/>
      <c r="F50" s="569" t="s">
        <v>322</v>
      </c>
      <c r="G50" s="580"/>
      <c r="H50" s="628" t="s">
        <v>323</v>
      </c>
      <c r="I50" s="179" t="s">
        <v>114</v>
      </c>
      <c r="J50" s="2"/>
      <c r="K50" s="6" t="s">
        <v>324</v>
      </c>
      <c r="L50" s="202" t="s">
        <v>318</v>
      </c>
      <c r="M50" s="2"/>
      <c r="N50" s="179" t="s">
        <v>114</v>
      </c>
      <c r="O50" s="202" t="s">
        <v>319</v>
      </c>
      <c r="P50" s="192" t="s">
        <v>118</v>
      </c>
      <c r="Q50" s="179" t="s">
        <v>325</v>
      </c>
      <c r="R50" s="179" t="s">
        <v>26</v>
      </c>
      <c r="S50" s="4" t="s">
        <v>174</v>
      </c>
      <c r="T50" s="43">
        <v>44197</v>
      </c>
      <c r="U50" s="43">
        <v>44561</v>
      </c>
      <c r="V50" s="253" t="s">
        <v>875</v>
      </c>
      <c r="W50" s="253" t="s">
        <v>881</v>
      </c>
    </row>
    <row r="51" spans="1:23" ht="56.45" customHeight="1" x14ac:dyDescent="0.2">
      <c r="A51" s="565"/>
      <c r="B51" s="561"/>
      <c r="C51" s="611"/>
      <c r="D51" s="193" t="s">
        <v>207</v>
      </c>
      <c r="E51" s="569"/>
      <c r="F51" s="569"/>
      <c r="G51" s="580"/>
      <c r="H51" s="628"/>
      <c r="I51" s="179" t="s">
        <v>114</v>
      </c>
      <c r="J51" s="2"/>
      <c r="K51" s="6" t="s">
        <v>326</v>
      </c>
      <c r="L51" s="202" t="s">
        <v>318</v>
      </c>
      <c r="M51" s="2"/>
      <c r="N51" s="179" t="s">
        <v>114</v>
      </c>
      <c r="O51" s="202" t="s">
        <v>319</v>
      </c>
      <c r="P51" s="192" t="s">
        <v>118</v>
      </c>
      <c r="Q51" s="179" t="s">
        <v>327</v>
      </c>
      <c r="R51" s="179" t="s">
        <v>26</v>
      </c>
      <c r="S51" s="4" t="s">
        <v>174</v>
      </c>
      <c r="T51" s="43">
        <v>44197</v>
      </c>
      <c r="U51" s="43">
        <v>44561</v>
      </c>
      <c r="V51" s="253" t="s">
        <v>880</v>
      </c>
      <c r="W51" s="253" t="s">
        <v>876</v>
      </c>
    </row>
    <row r="52" spans="1:23" ht="57" customHeight="1" x14ac:dyDescent="0.2">
      <c r="A52" s="565"/>
      <c r="B52" s="561"/>
      <c r="C52" s="611"/>
      <c r="D52" s="193" t="s">
        <v>328</v>
      </c>
      <c r="E52" s="569"/>
      <c r="F52" s="569" t="s">
        <v>329</v>
      </c>
      <c r="G52" s="580"/>
      <c r="H52" s="190" t="s">
        <v>330</v>
      </c>
      <c r="I52" s="179" t="s">
        <v>114</v>
      </c>
      <c r="J52" s="2"/>
      <c r="K52" s="6" t="s">
        <v>331</v>
      </c>
      <c r="L52" s="202" t="s">
        <v>332</v>
      </c>
      <c r="M52" s="2"/>
      <c r="N52" s="179" t="s">
        <v>114</v>
      </c>
      <c r="O52" s="117" t="s">
        <v>26</v>
      </c>
      <c r="P52" s="208" t="s">
        <v>155</v>
      </c>
      <c r="Q52" s="149" t="s">
        <v>333</v>
      </c>
      <c r="R52" s="99" t="s">
        <v>334</v>
      </c>
      <c r="S52" s="4" t="s">
        <v>335</v>
      </c>
      <c r="T52" s="43">
        <v>44197</v>
      </c>
      <c r="U52" s="43">
        <v>44561</v>
      </c>
      <c r="V52" s="524">
        <v>1</v>
      </c>
      <c r="W52" s="532" t="s">
        <v>525</v>
      </c>
    </row>
    <row r="53" spans="1:23" ht="48" customHeight="1" x14ac:dyDescent="0.2">
      <c r="A53" s="565"/>
      <c r="B53" s="561"/>
      <c r="C53" s="611"/>
      <c r="D53" s="193" t="s">
        <v>188</v>
      </c>
      <c r="E53" s="569"/>
      <c r="F53" s="569"/>
      <c r="G53" s="580"/>
      <c r="H53" s="190" t="s">
        <v>174</v>
      </c>
      <c r="I53" s="179" t="s">
        <v>114</v>
      </c>
      <c r="J53" s="2"/>
      <c r="K53" s="6" t="s">
        <v>336</v>
      </c>
      <c r="L53" s="202" t="s">
        <v>332</v>
      </c>
      <c r="M53" s="2"/>
      <c r="N53" s="179" t="s">
        <v>114</v>
      </c>
      <c r="O53" s="117" t="s">
        <v>26</v>
      </c>
      <c r="P53" s="208" t="s">
        <v>155</v>
      </c>
      <c r="Q53" s="149">
        <v>1</v>
      </c>
      <c r="R53" s="99" t="s">
        <v>337</v>
      </c>
      <c r="S53" s="4" t="s">
        <v>174</v>
      </c>
      <c r="T53" s="43">
        <v>44197</v>
      </c>
      <c r="U53" s="43">
        <v>44561</v>
      </c>
      <c r="V53" s="524">
        <v>1</v>
      </c>
      <c r="W53" s="532" t="s">
        <v>960</v>
      </c>
    </row>
    <row r="54" spans="1:23" ht="57" customHeight="1" x14ac:dyDescent="0.2">
      <c r="A54" s="565"/>
      <c r="B54" s="561"/>
      <c r="C54" s="611"/>
      <c r="D54" s="193" t="s">
        <v>338</v>
      </c>
      <c r="E54" s="569"/>
      <c r="F54" s="569" t="s">
        <v>329</v>
      </c>
      <c r="G54" s="580"/>
      <c r="H54" s="190" t="s">
        <v>339</v>
      </c>
      <c r="I54" s="179" t="s">
        <v>114</v>
      </c>
      <c r="J54" s="2"/>
      <c r="K54" s="6" t="s">
        <v>340</v>
      </c>
      <c r="L54" s="202" t="s">
        <v>318</v>
      </c>
      <c r="M54" s="2"/>
      <c r="N54" s="2"/>
      <c r="O54" s="117" t="s">
        <v>26</v>
      </c>
      <c r="P54" s="208" t="s">
        <v>155</v>
      </c>
      <c r="Q54" s="149">
        <v>1</v>
      </c>
      <c r="R54" s="7" t="s">
        <v>341</v>
      </c>
      <c r="S54" s="4" t="s">
        <v>342</v>
      </c>
      <c r="T54" s="43">
        <v>44197</v>
      </c>
      <c r="U54" s="43">
        <v>44561</v>
      </c>
      <c r="V54" s="524">
        <v>1</v>
      </c>
      <c r="W54" s="532" t="s">
        <v>961</v>
      </c>
    </row>
    <row r="55" spans="1:23" ht="114" customHeight="1" x14ac:dyDescent="0.2">
      <c r="A55" s="565"/>
      <c r="B55" s="561"/>
      <c r="C55" s="611"/>
      <c r="D55" s="193" t="s">
        <v>343</v>
      </c>
      <c r="E55" s="569"/>
      <c r="F55" s="569"/>
      <c r="G55" s="580"/>
      <c r="H55" s="190" t="s">
        <v>344</v>
      </c>
      <c r="I55" s="179" t="s">
        <v>114</v>
      </c>
      <c r="J55" s="2"/>
      <c r="K55" s="6" t="s">
        <v>345</v>
      </c>
      <c r="L55" s="202" t="s">
        <v>318</v>
      </c>
      <c r="M55" s="2"/>
      <c r="N55" s="2"/>
      <c r="O55" s="117" t="s">
        <v>26</v>
      </c>
      <c r="P55" s="208" t="s">
        <v>155</v>
      </c>
      <c r="Q55" s="149">
        <v>1</v>
      </c>
      <c r="R55" s="7" t="s">
        <v>341</v>
      </c>
      <c r="S55" s="4" t="s">
        <v>342</v>
      </c>
      <c r="T55" s="43">
        <v>44197</v>
      </c>
      <c r="U55" s="43">
        <v>44561</v>
      </c>
      <c r="V55" s="524">
        <v>1</v>
      </c>
      <c r="W55" s="532" t="s">
        <v>962</v>
      </c>
    </row>
    <row r="56" spans="1:23" ht="57" customHeight="1" x14ac:dyDescent="0.2">
      <c r="A56" s="565"/>
      <c r="B56" s="561"/>
      <c r="C56" s="611"/>
      <c r="D56" s="193" t="s">
        <v>346</v>
      </c>
      <c r="E56" s="569"/>
      <c r="F56" s="569" t="s">
        <v>347</v>
      </c>
      <c r="G56" s="580"/>
      <c r="H56" s="190" t="s">
        <v>348</v>
      </c>
      <c r="I56" s="179" t="s">
        <v>114</v>
      </c>
      <c r="J56" s="2"/>
      <c r="K56" s="6" t="s">
        <v>349</v>
      </c>
      <c r="L56" s="202" t="s">
        <v>318</v>
      </c>
      <c r="M56" s="2"/>
      <c r="N56" s="2"/>
      <c r="O56" s="117" t="s">
        <v>26</v>
      </c>
      <c r="P56" s="208" t="s">
        <v>155</v>
      </c>
      <c r="Q56" s="149">
        <v>1</v>
      </c>
      <c r="R56" s="7" t="s">
        <v>341</v>
      </c>
      <c r="S56" s="4" t="s">
        <v>342</v>
      </c>
      <c r="T56" s="43">
        <v>44197</v>
      </c>
      <c r="U56" s="43">
        <v>44561</v>
      </c>
      <c r="V56" s="524">
        <v>1</v>
      </c>
      <c r="W56" s="532" t="s">
        <v>963</v>
      </c>
    </row>
    <row r="57" spans="1:23" ht="57" customHeight="1" x14ac:dyDescent="0.2">
      <c r="A57" s="565"/>
      <c r="B57" s="561"/>
      <c r="C57" s="611"/>
      <c r="D57" s="193" t="s">
        <v>350</v>
      </c>
      <c r="E57" s="569"/>
      <c r="F57" s="569"/>
      <c r="G57" s="580"/>
      <c r="H57" s="190" t="s">
        <v>351</v>
      </c>
      <c r="I57" s="179" t="s">
        <v>114</v>
      </c>
      <c r="J57" s="2"/>
      <c r="K57" s="6" t="s">
        <v>352</v>
      </c>
      <c r="L57" s="202" t="s">
        <v>318</v>
      </c>
      <c r="M57" s="2"/>
      <c r="N57" s="2"/>
      <c r="O57" s="117" t="s">
        <v>26</v>
      </c>
      <c r="P57" s="208" t="s">
        <v>155</v>
      </c>
      <c r="Q57" s="149">
        <v>1</v>
      </c>
      <c r="R57" s="7" t="s">
        <v>341</v>
      </c>
      <c r="S57" s="4" t="s">
        <v>342</v>
      </c>
      <c r="T57" s="43">
        <v>44197</v>
      </c>
      <c r="U57" s="43">
        <v>44561</v>
      </c>
      <c r="V57" s="524">
        <v>1</v>
      </c>
      <c r="W57" s="532" t="s">
        <v>965</v>
      </c>
    </row>
    <row r="58" spans="1:23" ht="68.45" customHeight="1" x14ac:dyDescent="0.2">
      <c r="A58" s="565"/>
      <c r="B58" s="561"/>
      <c r="C58" s="611"/>
      <c r="D58" s="193" t="s">
        <v>353</v>
      </c>
      <c r="E58" s="569"/>
      <c r="F58" s="569" t="s">
        <v>354</v>
      </c>
      <c r="G58" s="580"/>
      <c r="H58" s="506" t="s">
        <v>623</v>
      </c>
      <c r="I58" s="179" t="s">
        <v>114</v>
      </c>
      <c r="J58" s="2"/>
      <c r="K58" s="7" t="s">
        <v>673</v>
      </c>
      <c r="L58" s="513" t="s">
        <v>672</v>
      </c>
      <c r="M58" s="2"/>
      <c r="N58" s="2"/>
      <c r="O58" s="117" t="s">
        <v>26</v>
      </c>
      <c r="P58" s="208" t="s">
        <v>155</v>
      </c>
      <c r="Q58" s="257" t="s">
        <v>551</v>
      </c>
      <c r="R58" s="7" t="s">
        <v>674</v>
      </c>
      <c r="S58" s="4" t="s">
        <v>342</v>
      </c>
      <c r="T58" s="43">
        <v>44197</v>
      </c>
      <c r="U58" s="43">
        <v>44561</v>
      </c>
      <c r="V58" s="270" t="s">
        <v>174</v>
      </c>
      <c r="W58" s="7" t="s">
        <v>625</v>
      </c>
    </row>
    <row r="59" spans="1:23" ht="103.15" customHeight="1" x14ac:dyDescent="0.2">
      <c r="A59" s="566"/>
      <c r="B59" s="561"/>
      <c r="C59" s="611"/>
      <c r="D59" s="193" t="s">
        <v>355</v>
      </c>
      <c r="E59" s="569"/>
      <c r="F59" s="569"/>
      <c r="G59" s="580"/>
      <c r="H59" s="190"/>
      <c r="I59" s="179"/>
      <c r="J59" s="2"/>
      <c r="K59" s="6"/>
      <c r="L59" s="202"/>
      <c r="M59" s="2"/>
      <c r="N59" s="2"/>
      <c r="O59" s="117"/>
      <c r="P59" s="208"/>
      <c r="Q59" s="149"/>
      <c r="R59" s="7"/>
      <c r="S59" s="4"/>
      <c r="T59" s="43"/>
      <c r="U59" s="43"/>
      <c r="V59" s="43"/>
      <c r="W59" s="43"/>
    </row>
    <row r="60" spans="1:23" ht="125.45" customHeight="1" x14ac:dyDescent="0.2">
      <c r="A60" s="566"/>
      <c r="B60" s="561"/>
      <c r="C60" s="611"/>
      <c r="D60" s="193"/>
      <c r="E60" s="569"/>
      <c r="F60" s="569"/>
      <c r="G60" s="580"/>
      <c r="H60" s="190"/>
      <c r="I60" s="179" t="s">
        <v>114</v>
      </c>
      <c r="J60" s="2"/>
      <c r="K60" s="6"/>
      <c r="L60" s="202"/>
      <c r="M60" s="2"/>
      <c r="N60" s="2"/>
      <c r="O60" s="117"/>
      <c r="P60" s="208"/>
      <c r="Q60" s="149"/>
      <c r="R60" s="7"/>
      <c r="S60" s="4"/>
      <c r="T60" s="43"/>
      <c r="U60" s="43"/>
      <c r="V60" s="2"/>
      <c r="W60" s="2"/>
    </row>
    <row r="61" spans="1:23" ht="12" customHeight="1" thickBot="1" x14ac:dyDescent="0.25">
      <c r="A61" s="567"/>
      <c r="B61" s="561"/>
      <c r="C61" s="611"/>
      <c r="D61" s="193"/>
      <c r="E61" s="569"/>
      <c r="F61" s="569"/>
      <c r="G61" s="580"/>
      <c r="H61" s="152"/>
      <c r="I61" s="2"/>
      <c r="J61" s="2"/>
      <c r="K61" s="6"/>
      <c r="L61" s="202"/>
      <c r="M61" s="2"/>
      <c r="N61" s="2"/>
      <c r="O61" s="2"/>
      <c r="P61" s="101"/>
      <c r="Q61" s="2"/>
      <c r="R61" s="7"/>
      <c r="S61" s="4"/>
      <c r="T61" s="2"/>
      <c r="U61" s="2"/>
      <c r="V61" s="2"/>
      <c r="W61" s="2"/>
    </row>
    <row r="62" spans="1:23" ht="45.6" customHeight="1" x14ac:dyDescent="0.2">
      <c r="A62" s="576">
        <v>6</v>
      </c>
      <c r="B62" s="612" t="s">
        <v>356</v>
      </c>
      <c r="C62" s="568" t="s">
        <v>357</v>
      </c>
      <c r="D62" s="568" t="s">
        <v>328</v>
      </c>
      <c r="E62" s="613" t="s">
        <v>358</v>
      </c>
      <c r="F62" s="205" t="s">
        <v>359</v>
      </c>
      <c r="G62" s="622" t="s">
        <v>360</v>
      </c>
      <c r="H62" s="148" t="s">
        <v>361</v>
      </c>
      <c r="I62" s="179" t="s">
        <v>114</v>
      </c>
      <c r="J62" s="85"/>
      <c r="K62" s="60" t="s">
        <v>362</v>
      </c>
      <c r="L62" s="201" t="s">
        <v>363</v>
      </c>
      <c r="M62" s="85"/>
      <c r="N62" s="132" t="s">
        <v>114</v>
      </c>
      <c r="O62" s="150" t="s">
        <v>364</v>
      </c>
      <c r="P62" s="188" t="s">
        <v>118</v>
      </c>
      <c r="Q62" s="151">
        <v>1</v>
      </c>
      <c r="R62" s="61" t="s">
        <v>365</v>
      </c>
      <c r="S62" s="86" t="s">
        <v>366</v>
      </c>
      <c r="T62" s="62">
        <v>44197</v>
      </c>
      <c r="U62" s="62">
        <v>44561</v>
      </c>
      <c r="V62" s="116">
        <v>1</v>
      </c>
      <c r="W62" s="411" t="s">
        <v>807</v>
      </c>
    </row>
    <row r="63" spans="1:23" ht="68.45" customHeight="1" x14ac:dyDescent="0.2">
      <c r="A63" s="577"/>
      <c r="B63" s="561"/>
      <c r="C63" s="569"/>
      <c r="D63" s="569"/>
      <c r="E63" s="580"/>
      <c r="F63" s="193" t="s">
        <v>367</v>
      </c>
      <c r="G63" s="623"/>
      <c r="H63" s="131" t="s">
        <v>368</v>
      </c>
      <c r="I63" s="179" t="s">
        <v>114</v>
      </c>
      <c r="J63" s="2"/>
      <c r="K63" s="60" t="s">
        <v>369</v>
      </c>
      <c r="L63" s="202" t="s">
        <v>363</v>
      </c>
      <c r="M63" s="2"/>
      <c r="N63" s="179" t="s">
        <v>114</v>
      </c>
      <c r="O63" s="107" t="s">
        <v>236</v>
      </c>
      <c r="P63" s="188" t="s">
        <v>118</v>
      </c>
      <c r="Q63" s="108">
        <v>1</v>
      </c>
      <c r="R63" s="7" t="s">
        <v>370</v>
      </c>
      <c r="S63" s="4" t="s">
        <v>371</v>
      </c>
      <c r="T63" s="43">
        <v>44197</v>
      </c>
      <c r="U63" s="43">
        <v>44561</v>
      </c>
      <c r="V63" s="116">
        <v>1</v>
      </c>
      <c r="W63" s="411" t="s">
        <v>809</v>
      </c>
    </row>
    <row r="64" spans="1:23" ht="45.6" customHeight="1" x14ac:dyDescent="0.2">
      <c r="A64" s="577"/>
      <c r="B64" s="561"/>
      <c r="C64" s="569"/>
      <c r="D64" s="569" t="s">
        <v>160</v>
      </c>
      <c r="E64" s="580"/>
      <c r="F64" s="193" t="s">
        <v>372</v>
      </c>
      <c r="G64" s="623"/>
      <c r="H64" s="131" t="s">
        <v>373</v>
      </c>
      <c r="I64" s="179" t="s">
        <v>114</v>
      </c>
      <c r="J64" s="2"/>
      <c r="K64" s="130"/>
      <c r="L64" s="117"/>
      <c r="M64" s="536"/>
      <c r="N64" s="117"/>
      <c r="O64" s="164"/>
      <c r="P64" s="165"/>
      <c r="Q64" s="537"/>
      <c r="R64" s="4"/>
      <c r="S64" s="4"/>
      <c r="T64" s="538"/>
      <c r="U64" s="538"/>
      <c r="V64" s="2"/>
      <c r="W64" s="2"/>
    </row>
    <row r="65" spans="1:23" ht="91.15" customHeight="1" x14ac:dyDescent="0.2">
      <c r="A65" s="577"/>
      <c r="B65" s="561"/>
      <c r="C65" s="569"/>
      <c r="D65" s="569"/>
      <c r="E65" s="580"/>
      <c r="F65" s="193" t="s">
        <v>374</v>
      </c>
      <c r="G65" s="623"/>
      <c r="H65" s="602" t="s">
        <v>375</v>
      </c>
      <c r="I65" s="179" t="s">
        <v>114</v>
      </c>
      <c r="J65" s="2"/>
      <c r="K65" s="626" t="s">
        <v>376</v>
      </c>
      <c r="L65" s="117" t="s">
        <v>363</v>
      </c>
      <c r="M65" s="536"/>
      <c r="N65" s="117" t="s">
        <v>114</v>
      </c>
      <c r="O65" s="164" t="s">
        <v>26</v>
      </c>
      <c r="P65" s="165" t="s">
        <v>118</v>
      </c>
      <c r="Q65" s="537">
        <v>1</v>
      </c>
      <c r="R65" s="4" t="s">
        <v>377</v>
      </c>
      <c r="S65" s="4" t="s">
        <v>378</v>
      </c>
      <c r="T65" s="538">
        <v>44197</v>
      </c>
      <c r="U65" s="538">
        <v>44561</v>
      </c>
      <c r="V65" s="116">
        <v>1</v>
      </c>
      <c r="W65" s="411" t="s">
        <v>811</v>
      </c>
    </row>
    <row r="66" spans="1:23" ht="52.15" customHeight="1" x14ac:dyDescent="0.2">
      <c r="A66" s="577"/>
      <c r="B66" s="561"/>
      <c r="C66" s="569"/>
      <c r="D66" s="193"/>
      <c r="E66" s="580"/>
      <c r="F66" s="193"/>
      <c r="G66" s="623"/>
      <c r="H66" s="619"/>
      <c r="I66" s="179" t="s">
        <v>114</v>
      </c>
      <c r="J66" s="2"/>
      <c r="K66" s="627"/>
      <c r="L66" s="117" t="s">
        <v>363</v>
      </c>
      <c r="M66" s="536"/>
      <c r="N66" s="117" t="s">
        <v>114</v>
      </c>
      <c r="O66" s="164" t="s">
        <v>26</v>
      </c>
      <c r="P66" s="165" t="s">
        <v>118</v>
      </c>
      <c r="Q66" s="537">
        <v>1</v>
      </c>
      <c r="R66" s="4" t="s">
        <v>379</v>
      </c>
      <c r="S66" s="4" t="s">
        <v>378</v>
      </c>
      <c r="T66" s="538">
        <v>44197</v>
      </c>
      <c r="U66" s="538">
        <v>44561</v>
      </c>
      <c r="V66" s="116">
        <v>1</v>
      </c>
      <c r="W66" s="411" t="s">
        <v>811</v>
      </c>
    </row>
    <row r="67" spans="1:23" ht="45.6" customHeight="1" x14ac:dyDescent="0.2">
      <c r="A67" s="577"/>
      <c r="B67" s="561"/>
      <c r="C67" s="569"/>
      <c r="D67" s="569" t="s">
        <v>380</v>
      </c>
      <c r="E67" s="580"/>
      <c r="F67" s="193" t="s">
        <v>381</v>
      </c>
      <c r="G67" s="623"/>
      <c r="H67" s="131" t="s">
        <v>382</v>
      </c>
      <c r="I67" s="179" t="s">
        <v>114</v>
      </c>
      <c r="J67" s="2"/>
      <c r="K67" s="60" t="s">
        <v>383</v>
      </c>
      <c r="L67" s="202" t="s">
        <v>363</v>
      </c>
      <c r="M67" s="2"/>
      <c r="N67" s="179" t="s">
        <v>114</v>
      </c>
      <c r="O67" s="107" t="s">
        <v>26</v>
      </c>
      <c r="P67" s="188" t="s">
        <v>118</v>
      </c>
      <c r="Q67" s="108">
        <v>1</v>
      </c>
      <c r="R67" s="7" t="s">
        <v>384</v>
      </c>
      <c r="S67" s="4" t="s">
        <v>385</v>
      </c>
      <c r="T67" s="43">
        <v>44197</v>
      </c>
      <c r="U67" s="43">
        <v>44561</v>
      </c>
      <c r="V67" s="116">
        <v>1</v>
      </c>
      <c r="W67" s="411" t="s">
        <v>814</v>
      </c>
    </row>
    <row r="68" spans="1:23" ht="57" customHeight="1" x14ac:dyDescent="0.2">
      <c r="A68" s="577"/>
      <c r="B68" s="561"/>
      <c r="C68" s="569"/>
      <c r="D68" s="569"/>
      <c r="E68" s="580"/>
      <c r="F68" s="193" t="s">
        <v>386</v>
      </c>
      <c r="G68" s="623"/>
      <c r="H68" s="131" t="s">
        <v>387</v>
      </c>
      <c r="I68" s="179" t="s">
        <v>114</v>
      </c>
      <c r="J68" s="2"/>
      <c r="K68" s="60" t="s">
        <v>388</v>
      </c>
      <c r="L68" s="202" t="s">
        <v>363</v>
      </c>
      <c r="M68" s="2"/>
      <c r="N68" s="179" t="s">
        <v>114</v>
      </c>
      <c r="O68" s="107" t="s">
        <v>26</v>
      </c>
      <c r="P68" s="188" t="s">
        <v>118</v>
      </c>
      <c r="Q68" s="108">
        <v>0.15</v>
      </c>
      <c r="R68" s="7" t="s">
        <v>389</v>
      </c>
      <c r="S68" s="4" t="s">
        <v>390</v>
      </c>
      <c r="T68" s="43">
        <v>44197</v>
      </c>
      <c r="U68" s="43">
        <v>44561</v>
      </c>
      <c r="V68" s="116">
        <v>1</v>
      </c>
      <c r="W68" s="411" t="s">
        <v>816</v>
      </c>
    </row>
    <row r="69" spans="1:23" ht="45.6" customHeight="1" x14ac:dyDescent="0.2">
      <c r="A69" s="577"/>
      <c r="B69" s="561"/>
      <c r="C69" s="569"/>
      <c r="D69" s="569" t="s">
        <v>207</v>
      </c>
      <c r="E69" s="580"/>
      <c r="F69" s="193" t="s">
        <v>391</v>
      </c>
      <c r="G69" s="623"/>
      <c r="H69" s="131" t="s">
        <v>382</v>
      </c>
      <c r="I69" s="179" t="s">
        <v>114</v>
      </c>
      <c r="J69" s="2"/>
      <c r="K69" s="60" t="s">
        <v>392</v>
      </c>
      <c r="L69" s="202" t="s">
        <v>363</v>
      </c>
      <c r="M69" s="2"/>
      <c r="N69" s="179" t="s">
        <v>114</v>
      </c>
      <c r="O69" s="111" t="s">
        <v>393</v>
      </c>
      <c r="P69" s="188" t="s">
        <v>118</v>
      </c>
      <c r="Q69" s="108">
        <v>1</v>
      </c>
      <c r="R69" s="7" t="s">
        <v>394</v>
      </c>
      <c r="S69" s="4" t="s">
        <v>395</v>
      </c>
      <c r="T69" s="43">
        <v>44197</v>
      </c>
      <c r="U69" s="43">
        <v>44561</v>
      </c>
      <c r="V69" s="116">
        <v>1</v>
      </c>
      <c r="W69" s="411" t="s">
        <v>818</v>
      </c>
    </row>
    <row r="70" spans="1:23" ht="45.6" customHeight="1" x14ac:dyDescent="0.2">
      <c r="A70" s="577"/>
      <c r="B70" s="561"/>
      <c r="C70" s="569"/>
      <c r="D70" s="569"/>
      <c r="E70" s="580"/>
      <c r="F70" s="193" t="s">
        <v>396</v>
      </c>
      <c r="G70" s="623"/>
      <c r="H70" s="602" t="s">
        <v>397</v>
      </c>
      <c r="I70" s="179" t="s">
        <v>114</v>
      </c>
      <c r="J70" s="604"/>
      <c r="K70" s="112" t="s">
        <v>398</v>
      </c>
      <c r="L70" s="202" t="s">
        <v>363</v>
      </c>
      <c r="M70" s="2"/>
      <c r="N70" s="109" t="s">
        <v>114</v>
      </c>
      <c r="O70" s="107" t="s">
        <v>399</v>
      </c>
      <c r="P70" s="110" t="s">
        <v>118</v>
      </c>
      <c r="Q70" s="108">
        <v>1</v>
      </c>
      <c r="R70" s="7" t="s">
        <v>400</v>
      </c>
      <c r="S70" s="4" t="s">
        <v>401</v>
      </c>
      <c r="T70" s="43">
        <v>44197</v>
      </c>
      <c r="U70" s="43">
        <v>44561</v>
      </c>
      <c r="V70" s="510" t="s">
        <v>820</v>
      </c>
      <c r="W70" s="411" t="s">
        <v>821</v>
      </c>
    </row>
    <row r="71" spans="1:23" ht="57" customHeight="1" x14ac:dyDescent="0.2">
      <c r="A71" s="577"/>
      <c r="B71" s="561"/>
      <c r="C71" s="569"/>
      <c r="D71" s="193" t="s">
        <v>188</v>
      </c>
      <c r="E71" s="580"/>
      <c r="F71" s="193" t="s">
        <v>402</v>
      </c>
      <c r="G71" s="623"/>
      <c r="H71" s="603"/>
      <c r="I71" s="179" t="s">
        <v>114</v>
      </c>
      <c r="J71" s="625"/>
      <c r="K71" s="112" t="s">
        <v>403</v>
      </c>
      <c r="L71" s="202" t="s">
        <v>363</v>
      </c>
      <c r="M71" s="2"/>
      <c r="N71" s="179" t="s">
        <v>114</v>
      </c>
      <c r="O71" s="107" t="s">
        <v>404</v>
      </c>
      <c r="P71" s="188" t="s">
        <v>118</v>
      </c>
      <c r="Q71" s="108">
        <v>1</v>
      </c>
      <c r="R71" s="7" t="s">
        <v>405</v>
      </c>
      <c r="S71" s="4" t="s">
        <v>406</v>
      </c>
      <c r="T71" s="43">
        <v>44197</v>
      </c>
      <c r="U71" s="43">
        <v>44561</v>
      </c>
      <c r="V71" s="116">
        <v>1</v>
      </c>
      <c r="W71" s="411" t="s">
        <v>823</v>
      </c>
    </row>
    <row r="72" spans="1:23" ht="34.15" customHeight="1" x14ac:dyDescent="0.2">
      <c r="A72" s="577"/>
      <c r="B72" s="561"/>
      <c r="C72" s="569"/>
      <c r="D72" s="193"/>
      <c r="E72" s="580"/>
      <c r="F72" s="193"/>
      <c r="G72" s="623"/>
      <c r="H72" s="603"/>
      <c r="I72" s="179" t="s">
        <v>114</v>
      </c>
      <c r="J72" s="625"/>
      <c r="K72" s="599" t="s">
        <v>407</v>
      </c>
      <c r="L72" s="202" t="s">
        <v>363</v>
      </c>
      <c r="M72" s="2"/>
      <c r="N72" s="179" t="s">
        <v>114</v>
      </c>
      <c r="O72" s="107" t="s">
        <v>404</v>
      </c>
      <c r="P72" s="188" t="s">
        <v>118</v>
      </c>
      <c r="Q72" s="108">
        <v>1</v>
      </c>
      <c r="R72" s="7" t="s">
        <v>408</v>
      </c>
      <c r="S72" s="4" t="s">
        <v>406</v>
      </c>
      <c r="T72" s="43">
        <v>44197</v>
      </c>
      <c r="U72" s="43">
        <v>44561</v>
      </c>
      <c r="V72" s="116">
        <v>1</v>
      </c>
      <c r="W72" s="411" t="s">
        <v>883</v>
      </c>
    </row>
    <row r="73" spans="1:23" ht="34.15" customHeight="1" x14ac:dyDescent="0.2">
      <c r="A73" s="577"/>
      <c r="B73" s="561"/>
      <c r="C73" s="569"/>
      <c r="D73" s="569" t="s">
        <v>409</v>
      </c>
      <c r="E73" s="580"/>
      <c r="F73" s="193" t="s">
        <v>410</v>
      </c>
      <c r="G73" s="623"/>
      <c r="H73" s="619"/>
      <c r="I73" s="179" t="s">
        <v>114</v>
      </c>
      <c r="J73" s="605"/>
      <c r="K73" s="601"/>
      <c r="L73" s="202" t="s">
        <v>363</v>
      </c>
      <c r="M73" s="2"/>
      <c r="N73" s="179" t="s">
        <v>114</v>
      </c>
      <c r="O73" s="107" t="s">
        <v>404</v>
      </c>
      <c r="P73" s="188" t="s">
        <v>118</v>
      </c>
      <c r="Q73" s="113">
        <v>10</v>
      </c>
      <c r="R73" s="7" t="s">
        <v>411</v>
      </c>
      <c r="S73" s="4" t="s">
        <v>412</v>
      </c>
      <c r="T73" s="43">
        <v>44197</v>
      </c>
      <c r="U73" s="43">
        <v>44561</v>
      </c>
      <c r="V73" s="116">
        <v>1</v>
      </c>
      <c r="W73" s="411" t="s">
        <v>827</v>
      </c>
    </row>
    <row r="74" spans="1:23" ht="46.15" customHeight="1" thickBot="1" x14ac:dyDescent="0.25">
      <c r="A74" s="606"/>
      <c r="B74" s="616"/>
      <c r="C74" s="614"/>
      <c r="D74" s="614"/>
      <c r="E74" s="615"/>
      <c r="F74" s="194" t="s">
        <v>413</v>
      </c>
      <c r="G74" s="624"/>
      <c r="H74" s="128" t="s">
        <v>414</v>
      </c>
      <c r="I74" s="179" t="s">
        <v>114</v>
      </c>
      <c r="J74" s="3"/>
      <c r="K74" s="60" t="s">
        <v>415</v>
      </c>
      <c r="L74" s="202" t="s">
        <v>416</v>
      </c>
      <c r="M74" s="3"/>
      <c r="N74" s="179" t="s">
        <v>114</v>
      </c>
      <c r="O74" s="107" t="s">
        <v>26</v>
      </c>
      <c r="P74" s="188" t="s">
        <v>118</v>
      </c>
      <c r="Q74" s="108">
        <v>1</v>
      </c>
      <c r="R74" s="7" t="s">
        <v>417</v>
      </c>
      <c r="S74" s="4" t="s">
        <v>418</v>
      </c>
      <c r="T74" s="43">
        <v>44197</v>
      </c>
      <c r="U74" s="43">
        <v>44561</v>
      </c>
      <c r="V74" s="116">
        <v>1</v>
      </c>
      <c r="W74" s="295" t="s">
        <v>595</v>
      </c>
    </row>
    <row r="75" spans="1:23" ht="409.5" x14ac:dyDescent="0.2">
      <c r="A75" s="606"/>
      <c r="B75" s="616"/>
      <c r="C75" s="614"/>
      <c r="D75" s="614"/>
      <c r="E75" s="615"/>
      <c r="F75" s="204"/>
      <c r="G75" s="624"/>
      <c r="H75" s="117" t="s">
        <v>419</v>
      </c>
      <c r="I75" s="179" t="s">
        <v>114</v>
      </c>
      <c r="J75" s="2"/>
      <c r="K75" s="130" t="s">
        <v>420</v>
      </c>
      <c r="L75" s="202" t="s">
        <v>254</v>
      </c>
      <c r="M75" s="2"/>
      <c r="N75" s="179" t="s">
        <v>114</v>
      </c>
      <c r="O75" s="179" t="s">
        <v>421</v>
      </c>
      <c r="P75" s="192" t="s">
        <v>118</v>
      </c>
      <c r="Q75" s="124">
        <v>1</v>
      </c>
      <c r="R75" s="7" t="s">
        <v>422</v>
      </c>
      <c r="S75" s="4" t="s">
        <v>423</v>
      </c>
      <c r="T75" s="43">
        <v>44197</v>
      </c>
      <c r="U75" s="43">
        <v>44561</v>
      </c>
      <c r="V75" s="472">
        <v>1</v>
      </c>
      <c r="W75" s="504" t="s">
        <v>890</v>
      </c>
    </row>
    <row r="76" spans="1:23" ht="45.6" customHeight="1" x14ac:dyDescent="0.2">
      <c r="A76" s="606"/>
      <c r="B76" s="616"/>
      <c r="C76" s="614"/>
      <c r="D76" s="614"/>
      <c r="E76" s="615"/>
      <c r="F76" s="204"/>
      <c r="G76" s="624"/>
      <c r="H76" s="128" t="s">
        <v>424</v>
      </c>
      <c r="I76" s="179" t="s">
        <v>114</v>
      </c>
      <c r="J76" s="3"/>
      <c r="K76" s="60" t="s">
        <v>425</v>
      </c>
      <c r="L76" s="202" t="s">
        <v>426</v>
      </c>
      <c r="M76" s="3"/>
      <c r="N76" s="179" t="s">
        <v>114</v>
      </c>
      <c r="O76" s="118" t="s">
        <v>427</v>
      </c>
      <c r="P76" s="188" t="s">
        <v>118</v>
      </c>
      <c r="Q76" s="91" t="s">
        <v>424</v>
      </c>
      <c r="R76" s="179" t="s">
        <v>26</v>
      </c>
      <c r="S76" s="4" t="s">
        <v>174</v>
      </c>
      <c r="T76" s="43">
        <v>44197</v>
      </c>
      <c r="U76" s="43">
        <v>44227</v>
      </c>
      <c r="V76" s="468" t="s">
        <v>620</v>
      </c>
      <c r="W76" s="468" t="s">
        <v>619</v>
      </c>
    </row>
    <row r="77" spans="1:23" ht="45.6" customHeight="1" x14ac:dyDescent="0.2">
      <c r="A77" s="606"/>
      <c r="B77" s="616"/>
      <c r="C77" s="614"/>
      <c r="D77" s="614"/>
      <c r="E77" s="615"/>
      <c r="F77" s="204"/>
      <c r="G77" s="624"/>
      <c r="H77" s="128" t="s">
        <v>428</v>
      </c>
      <c r="I77" s="179" t="s">
        <v>114</v>
      </c>
      <c r="J77" s="3"/>
      <c r="K77" s="60" t="s">
        <v>429</v>
      </c>
      <c r="L77" s="202" t="s">
        <v>426</v>
      </c>
      <c r="M77" s="3"/>
      <c r="N77" s="179" t="s">
        <v>114</v>
      </c>
      <c r="O77" s="118" t="s">
        <v>427</v>
      </c>
      <c r="P77" s="188" t="s">
        <v>118</v>
      </c>
      <c r="Q77" s="124">
        <v>1</v>
      </c>
      <c r="R77" s="7" t="s">
        <v>430</v>
      </c>
      <c r="S77" s="4" t="s">
        <v>431</v>
      </c>
      <c r="T77" s="43">
        <v>44197</v>
      </c>
      <c r="U77" s="43">
        <v>44561</v>
      </c>
      <c r="V77" s="470">
        <v>1</v>
      </c>
      <c r="W77" s="406" t="s">
        <v>933</v>
      </c>
    </row>
    <row r="78" spans="1:23" ht="68.45" customHeight="1" x14ac:dyDescent="0.2">
      <c r="A78" s="606"/>
      <c r="B78" s="616"/>
      <c r="C78" s="614"/>
      <c r="D78" s="614"/>
      <c r="E78" s="615"/>
      <c r="F78" s="204"/>
      <c r="G78" s="624"/>
      <c r="H78" s="91" t="s">
        <v>432</v>
      </c>
      <c r="I78" s="179" t="s">
        <v>114</v>
      </c>
      <c r="J78" s="127"/>
      <c r="K78" s="130" t="s">
        <v>433</v>
      </c>
      <c r="L78" s="117" t="s">
        <v>426</v>
      </c>
      <c r="M78" s="127"/>
      <c r="N78" s="117" t="s">
        <v>114</v>
      </c>
      <c r="O78" s="164" t="s">
        <v>26</v>
      </c>
      <c r="P78" s="165" t="s">
        <v>118</v>
      </c>
      <c r="Q78" s="124">
        <v>1</v>
      </c>
      <c r="R78" s="4" t="s">
        <v>434</v>
      </c>
      <c r="S78" s="4" t="s">
        <v>435</v>
      </c>
      <c r="T78" s="43">
        <v>44197</v>
      </c>
      <c r="U78" s="43">
        <v>44561</v>
      </c>
      <c r="V78" s="472">
        <v>0.97</v>
      </c>
      <c r="W78" s="406" t="s">
        <v>869</v>
      </c>
    </row>
    <row r="79" spans="1:23" ht="45.6" customHeight="1" x14ac:dyDescent="0.2">
      <c r="A79" s="606"/>
      <c r="B79" s="616"/>
      <c r="C79" s="614"/>
      <c r="D79" s="614"/>
      <c r="E79" s="615"/>
      <c r="F79" s="204"/>
      <c r="G79" s="624"/>
      <c r="H79" s="91" t="s">
        <v>436</v>
      </c>
      <c r="I79" s="179" t="s">
        <v>114</v>
      </c>
      <c r="J79" s="127"/>
      <c r="K79" s="130" t="s">
        <v>437</v>
      </c>
      <c r="L79" s="117" t="s">
        <v>426</v>
      </c>
      <c r="M79" s="127"/>
      <c r="N79" s="117" t="s">
        <v>114</v>
      </c>
      <c r="O79" s="164" t="s">
        <v>26</v>
      </c>
      <c r="P79" s="165" t="s">
        <v>118</v>
      </c>
      <c r="Q79" s="124">
        <v>1</v>
      </c>
      <c r="R79" s="4" t="s">
        <v>438</v>
      </c>
      <c r="S79" s="4" t="s">
        <v>439</v>
      </c>
      <c r="T79" s="43">
        <v>44197</v>
      </c>
      <c r="U79" s="43">
        <v>44561</v>
      </c>
      <c r="V79" s="472">
        <v>0.83</v>
      </c>
      <c r="W79" s="406" t="s">
        <v>912</v>
      </c>
    </row>
    <row r="80" spans="1:23" ht="45.6" customHeight="1" x14ac:dyDescent="0.2">
      <c r="A80" s="606"/>
      <c r="B80" s="616"/>
      <c r="C80" s="614"/>
      <c r="D80" s="614"/>
      <c r="E80" s="615"/>
      <c r="F80" s="204"/>
      <c r="G80" s="624"/>
      <c r="H80" s="91" t="s">
        <v>436</v>
      </c>
      <c r="I80" s="179" t="s">
        <v>114</v>
      </c>
      <c r="J80" s="127"/>
      <c r="K80" s="130" t="s">
        <v>437</v>
      </c>
      <c r="L80" s="117" t="s">
        <v>426</v>
      </c>
      <c r="M80" s="127"/>
      <c r="N80" s="117" t="s">
        <v>114</v>
      </c>
      <c r="O80" s="164" t="s">
        <v>26</v>
      </c>
      <c r="P80" s="165" t="s">
        <v>118</v>
      </c>
      <c r="Q80" s="124">
        <v>1</v>
      </c>
      <c r="R80" s="4" t="s">
        <v>440</v>
      </c>
      <c r="S80" s="4" t="s">
        <v>441</v>
      </c>
      <c r="T80" s="43">
        <v>44197</v>
      </c>
      <c r="U80" s="43">
        <v>44561</v>
      </c>
      <c r="V80" s="473">
        <v>0.59</v>
      </c>
      <c r="W80" s="406" t="s">
        <v>935</v>
      </c>
    </row>
    <row r="81" spans="1:23" ht="45.6" customHeight="1" x14ac:dyDescent="0.2">
      <c r="A81" s="606"/>
      <c r="B81" s="616"/>
      <c r="C81" s="614"/>
      <c r="D81" s="614"/>
      <c r="E81" s="615"/>
      <c r="F81" s="204"/>
      <c r="G81" s="624"/>
      <c r="H81" s="91" t="s">
        <v>442</v>
      </c>
      <c r="I81" s="179" t="s">
        <v>114</v>
      </c>
      <c r="J81" s="127"/>
      <c r="K81" s="130" t="s">
        <v>437</v>
      </c>
      <c r="L81" s="117" t="s">
        <v>426</v>
      </c>
      <c r="M81" s="127"/>
      <c r="N81" s="117" t="s">
        <v>114</v>
      </c>
      <c r="O81" s="164" t="s">
        <v>26</v>
      </c>
      <c r="P81" s="165" t="s">
        <v>118</v>
      </c>
      <c r="Q81" s="425">
        <v>2</v>
      </c>
      <c r="R81" s="4" t="s">
        <v>443</v>
      </c>
      <c r="S81" s="4" t="s">
        <v>444</v>
      </c>
      <c r="T81" s="43">
        <v>44197</v>
      </c>
      <c r="U81" s="43">
        <v>44561</v>
      </c>
      <c r="V81" s="472">
        <v>1</v>
      </c>
      <c r="W81" s="406" t="s">
        <v>936</v>
      </c>
    </row>
    <row r="82" spans="1:23" ht="45" customHeight="1" x14ac:dyDescent="0.2">
      <c r="A82" s="606"/>
      <c r="B82" s="616"/>
      <c r="C82" s="614"/>
      <c r="D82" s="614"/>
      <c r="E82" s="615"/>
      <c r="F82" s="204"/>
      <c r="G82" s="624"/>
      <c r="H82" s="91" t="s">
        <v>445</v>
      </c>
      <c r="I82" s="179" t="s">
        <v>114</v>
      </c>
      <c r="J82" s="127"/>
      <c r="K82" s="91" t="s">
        <v>446</v>
      </c>
      <c r="L82" s="117" t="s">
        <v>332</v>
      </c>
      <c r="M82" s="127"/>
      <c r="N82" s="117" t="s">
        <v>114</v>
      </c>
      <c r="O82" s="164" t="s">
        <v>26</v>
      </c>
      <c r="P82" s="129" t="s">
        <v>155</v>
      </c>
      <c r="Q82" s="149">
        <v>1</v>
      </c>
      <c r="R82" s="4" t="s">
        <v>447</v>
      </c>
      <c r="S82" s="4" t="s">
        <v>448</v>
      </c>
      <c r="T82" s="43">
        <v>44197</v>
      </c>
      <c r="U82" s="43">
        <v>44561</v>
      </c>
      <c r="V82" s="524">
        <v>1</v>
      </c>
      <c r="W82" s="275" t="s">
        <v>679</v>
      </c>
    </row>
    <row r="83" spans="1:23" ht="34.15" customHeight="1" x14ac:dyDescent="0.2">
      <c r="A83" s="606"/>
      <c r="B83" s="616"/>
      <c r="C83" s="614"/>
      <c r="D83" s="614"/>
      <c r="E83" s="615"/>
      <c r="F83" s="204"/>
      <c r="G83" s="624"/>
      <c r="H83" s="91" t="s">
        <v>449</v>
      </c>
      <c r="I83" s="179" t="s">
        <v>114</v>
      </c>
      <c r="J83" s="127"/>
      <c r="K83" s="91" t="s">
        <v>450</v>
      </c>
      <c r="L83" s="117" t="s">
        <v>332</v>
      </c>
      <c r="M83" s="127"/>
      <c r="N83" s="117" t="s">
        <v>114</v>
      </c>
      <c r="O83" s="164" t="s">
        <v>26</v>
      </c>
      <c r="P83" s="129" t="s">
        <v>155</v>
      </c>
      <c r="Q83" s="149">
        <v>1</v>
      </c>
      <c r="R83" s="4" t="s">
        <v>451</v>
      </c>
      <c r="S83" s="4" t="s">
        <v>452</v>
      </c>
      <c r="T83" s="43">
        <v>44197</v>
      </c>
      <c r="U83" s="43">
        <v>44561</v>
      </c>
      <c r="V83" s="524">
        <v>1</v>
      </c>
      <c r="W83" s="275" t="s">
        <v>627</v>
      </c>
    </row>
    <row r="84" spans="1:23" ht="34.15" customHeight="1" x14ac:dyDescent="0.2">
      <c r="A84" s="606"/>
      <c r="B84" s="616"/>
      <c r="C84" s="614"/>
      <c r="D84" s="614"/>
      <c r="E84" s="615"/>
      <c r="F84" s="204"/>
      <c r="G84" s="624"/>
      <c r="H84" s="91" t="s">
        <v>453</v>
      </c>
      <c r="I84" s="179" t="s">
        <v>114</v>
      </c>
      <c r="J84" s="127"/>
      <c r="K84" s="91" t="s">
        <v>454</v>
      </c>
      <c r="L84" s="117" t="s">
        <v>332</v>
      </c>
      <c r="M84" s="127"/>
      <c r="N84" s="117" t="s">
        <v>114</v>
      </c>
      <c r="O84" s="164" t="s">
        <v>26</v>
      </c>
      <c r="P84" s="129" t="s">
        <v>155</v>
      </c>
      <c r="Q84" s="149">
        <v>1</v>
      </c>
      <c r="R84" s="4" t="s">
        <v>455</v>
      </c>
      <c r="S84" s="4" t="s">
        <v>456</v>
      </c>
      <c r="T84" s="43">
        <v>44197</v>
      </c>
      <c r="U84" s="43">
        <v>44561</v>
      </c>
      <c r="V84" s="524">
        <v>1</v>
      </c>
      <c r="W84" s="275" t="s">
        <v>696</v>
      </c>
    </row>
    <row r="85" spans="1:23" ht="12" customHeight="1" thickBot="1" x14ac:dyDescent="0.25">
      <c r="A85" s="606"/>
      <c r="B85" s="616"/>
      <c r="C85" s="614"/>
      <c r="D85" s="614"/>
      <c r="E85" s="615"/>
      <c r="F85" s="1"/>
      <c r="G85" s="624"/>
      <c r="H85" s="166"/>
      <c r="I85" s="3"/>
      <c r="J85" s="3"/>
      <c r="K85" s="95"/>
      <c r="L85" s="206"/>
      <c r="M85" s="3"/>
      <c r="N85" s="3"/>
      <c r="O85" s="3"/>
      <c r="P85" s="187"/>
      <c r="Q85" s="3"/>
      <c r="R85" s="92"/>
      <c r="S85" s="93"/>
      <c r="T85" s="3"/>
      <c r="U85" s="3"/>
      <c r="V85" s="3"/>
      <c r="W85" s="3"/>
    </row>
    <row r="86" spans="1:23" ht="57" customHeight="1" x14ac:dyDescent="0.2">
      <c r="A86" s="607">
        <v>7</v>
      </c>
      <c r="B86" s="560" t="s">
        <v>457</v>
      </c>
      <c r="C86" s="582" t="s">
        <v>458</v>
      </c>
      <c r="D86" s="200" t="s">
        <v>459</v>
      </c>
      <c r="E86" s="579" t="s">
        <v>460</v>
      </c>
      <c r="F86" s="189" t="s">
        <v>461</v>
      </c>
      <c r="G86" s="579" t="s">
        <v>462</v>
      </c>
      <c r="H86" s="198" t="s">
        <v>463</v>
      </c>
      <c r="I86" s="179" t="s">
        <v>114</v>
      </c>
      <c r="J86" s="77"/>
      <c r="K86" s="121" t="s">
        <v>464</v>
      </c>
      <c r="L86" s="210" t="s">
        <v>465</v>
      </c>
      <c r="M86" s="77"/>
      <c r="N86" s="77"/>
      <c r="O86" s="121" t="s">
        <v>466</v>
      </c>
      <c r="P86" s="82" t="s">
        <v>118</v>
      </c>
      <c r="Q86" s="122">
        <v>1</v>
      </c>
      <c r="R86" s="78" t="s">
        <v>467</v>
      </c>
      <c r="S86" s="104" t="s">
        <v>468</v>
      </c>
      <c r="T86" s="79">
        <v>44197</v>
      </c>
      <c r="U86" s="79">
        <v>44561</v>
      </c>
      <c r="V86" s="534">
        <v>0.99199999999999999</v>
      </c>
      <c r="W86" s="493" t="s">
        <v>907</v>
      </c>
    </row>
    <row r="87" spans="1:23" ht="45.6" customHeight="1" x14ac:dyDescent="0.2">
      <c r="A87" s="608"/>
      <c r="B87" s="561"/>
      <c r="C87" s="569"/>
      <c r="D87" s="193" t="s">
        <v>207</v>
      </c>
      <c r="E87" s="580"/>
      <c r="F87" s="580" t="s">
        <v>469</v>
      </c>
      <c r="G87" s="620"/>
      <c r="H87" s="117" t="s">
        <v>470</v>
      </c>
      <c r="I87" s="179" t="s">
        <v>114</v>
      </c>
      <c r="J87" s="119"/>
      <c r="K87" s="192" t="s">
        <v>471</v>
      </c>
      <c r="L87" s="120" t="s">
        <v>465</v>
      </c>
      <c r="M87" s="2"/>
      <c r="N87" s="2"/>
      <c r="O87" s="192" t="s">
        <v>466</v>
      </c>
      <c r="P87" s="192" t="s">
        <v>118</v>
      </c>
      <c r="Q87" s="123">
        <v>1</v>
      </c>
      <c r="R87" s="179" t="s">
        <v>472</v>
      </c>
      <c r="S87" s="4" t="s">
        <v>468</v>
      </c>
      <c r="T87" s="43">
        <v>44197</v>
      </c>
      <c r="U87" s="43">
        <v>44561</v>
      </c>
      <c r="V87" s="535">
        <v>0.99990000000000001</v>
      </c>
      <c r="W87" s="493" t="s">
        <v>908</v>
      </c>
    </row>
    <row r="88" spans="1:23" ht="45.6" customHeight="1" x14ac:dyDescent="0.2">
      <c r="A88" s="608"/>
      <c r="B88" s="561"/>
      <c r="C88" s="569"/>
      <c r="D88" s="193" t="s">
        <v>188</v>
      </c>
      <c r="E88" s="580"/>
      <c r="F88" s="580"/>
      <c r="G88" s="620"/>
      <c r="H88" s="117" t="s">
        <v>473</v>
      </c>
      <c r="I88" s="179" t="s">
        <v>114</v>
      </c>
      <c r="J88" s="2"/>
      <c r="K88" s="188" t="s">
        <v>474</v>
      </c>
      <c r="L88" s="202" t="s">
        <v>465</v>
      </c>
      <c r="M88" s="2"/>
      <c r="N88" s="2"/>
      <c r="O88" s="192" t="s">
        <v>466</v>
      </c>
      <c r="P88" s="192" t="s">
        <v>118</v>
      </c>
      <c r="Q88" s="192" t="s">
        <v>475</v>
      </c>
      <c r="R88" s="179" t="s">
        <v>26</v>
      </c>
      <c r="S88" s="4" t="s">
        <v>174</v>
      </c>
      <c r="T88" s="43">
        <v>44197</v>
      </c>
      <c r="U88" s="43">
        <v>44561</v>
      </c>
      <c r="V88" s="535">
        <v>1</v>
      </c>
      <c r="W88" s="493" t="s">
        <v>866</v>
      </c>
    </row>
    <row r="89" spans="1:23" ht="45.6" customHeight="1" x14ac:dyDescent="0.2">
      <c r="A89" s="608"/>
      <c r="B89" s="561"/>
      <c r="C89" s="569"/>
      <c r="D89" s="193" t="s">
        <v>328</v>
      </c>
      <c r="E89" s="580"/>
      <c r="F89" s="569" t="s">
        <v>476</v>
      </c>
      <c r="G89" s="620"/>
      <c r="H89" s="117" t="s">
        <v>477</v>
      </c>
      <c r="I89" s="179" t="s">
        <v>114</v>
      </c>
      <c r="J89" s="2"/>
      <c r="K89" s="192" t="s">
        <v>478</v>
      </c>
      <c r="L89" s="202" t="s">
        <v>465</v>
      </c>
      <c r="M89" s="2"/>
      <c r="N89" s="2"/>
      <c r="O89" s="192" t="s">
        <v>126</v>
      </c>
      <c r="P89" s="192" t="s">
        <v>118</v>
      </c>
      <c r="Q89" s="123">
        <v>1</v>
      </c>
      <c r="R89" s="179" t="s">
        <v>479</v>
      </c>
      <c r="S89" s="4" t="s">
        <v>480</v>
      </c>
      <c r="T89" s="43">
        <v>44197</v>
      </c>
      <c r="U89" s="43">
        <v>44316</v>
      </c>
      <c r="V89" s="535">
        <v>1</v>
      </c>
      <c r="W89" s="493" t="s">
        <v>909</v>
      </c>
    </row>
    <row r="90" spans="1:23" ht="11.45" customHeight="1" x14ac:dyDescent="0.2">
      <c r="A90" s="608"/>
      <c r="B90" s="561"/>
      <c r="C90" s="569"/>
      <c r="D90" s="193" t="s">
        <v>321</v>
      </c>
      <c r="E90" s="580"/>
      <c r="F90" s="569"/>
      <c r="G90" s="620"/>
      <c r="H90" s="163"/>
      <c r="I90" s="2"/>
      <c r="J90" s="2"/>
      <c r="K90" s="6"/>
      <c r="L90" s="202"/>
      <c r="M90" s="2"/>
      <c r="N90" s="2"/>
      <c r="O90" s="2"/>
      <c r="P90" s="101"/>
      <c r="Q90" s="2"/>
      <c r="R90" s="7"/>
      <c r="S90" s="4"/>
      <c r="T90" s="2"/>
      <c r="U90" s="2"/>
      <c r="V90" s="2"/>
      <c r="W90" s="105"/>
    </row>
    <row r="91" spans="1:23" ht="57" customHeight="1" x14ac:dyDescent="0.2">
      <c r="A91" s="608"/>
      <c r="B91" s="561"/>
      <c r="C91" s="569"/>
      <c r="D91" s="193" t="s">
        <v>481</v>
      </c>
      <c r="E91" s="580"/>
      <c r="F91" s="569" t="s">
        <v>482</v>
      </c>
      <c r="G91" s="620"/>
      <c r="H91" s="163"/>
      <c r="I91" s="2"/>
      <c r="J91" s="2"/>
      <c r="K91" s="6"/>
      <c r="L91" s="202"/>
      <c r="M91" s="2"/>
      <c r="N91" s="2"/>
      <c r="O91" s="2"/>
      <c r="P91" s="101"/>
      <c r="Q91" s="2"/>
      <c r="R91" s="7"/>
      <c r="S91" s="4"/>
      <c r="T91" s="2"/>
      <c r="U91" s="2"/>
      <c r="V91" s="2"/>
      <c r="W91" s="105"/>
    </row>
    <row r="92" spans="1:23" ht="10.15" customHeight="1" thickBot="1" x14ac:dyDescent="0.25">
      <c r="A92" s="609"/>
      <c r="B92" s="562"/>
      <c r="C92" s="583"/>
      <c r="D92" s="194" t="s">
        <v>483</v>
      </c>
      <c r="E92" s="581"/>
      <c r="F92" s="583"/>
      <c r="G92" s="621"/>
      <c r="H92" s="199"/>
      <c r="I92" s="80"/>
      <c r="J92" s="80"/>
      <c r="K92" s="97"/>
      <c r="L92" s="211"/>
      <c r="M92" s="80"/>
      <c r="N92" s="80"/>
      <c r="O92" s="80"/>
      <c r="P92" s="102"/>
      <c r="Q92" s="80"/>
      <c r="R92" s="76"/>
      <c r="S92" s="81"/>
      <c r="T92" s="80"/>
      <c r="U92" s="80"/>
      <c r="V92" s="80"/>
      <c r="W92" s="106"/>
    </row>
    <row r="94" spans="1:23" ht="24" customHeight="1" x14ac:dyDescent="0.25">
      <c r="H94"/>
    </row>
    <row r="95" spans="1:23" ht="24" customHeight="1" x14ac:dyDescent="0.25">
      <c r="K95"/>
    </row>
    <row r="96" spans="1:23" ht="24" customHeight="1" x14ac:dyDescent="0.25">
      <c r="K96"/>
    </row>
    <row r="97" spans="11:11" ht="24" customHeight="1" x14ac:dyDescent="0.25">
      <c r="K97"/>
    </row>
    <row r="98" spans="11:11" ht="24" customHeight="1" x14ac:dyDescent="0.25">
      <c r="K98"/>
    </row>
    <row r="99" spans="11:11" ht="24" customHeight="1" x14ac:dyDescent="0.25">
      <c r="K99"/>
    </row>
    <row r="100" spans="11:11" ht="24" customHeight="1" x14ac:dyDescent="0.25">
      <c r="K100"/>
    </row>
    <row r="101" spans="11:11" ht="24" customHeight="1" x14ac:dyDescent="0.25">
      <c r="K101"/>
    </row>
    <row r="102" spans="11:11" ht="24" customHeight="1" x14ac:dyDescent="0.25">
      <c r="K102"/>
    </row>
    <row r="103" spans="11:11" ht="24" customHeight="1" x14ac:dyDescent="0.25">
      <c r="K103"/>
    </row>
    <row r="104" spans="11:11" ht="24" customHeight="1" x14ac:dyDescent="0.25">
      <c r="K104"/>
    </row>
    <row r="105" spans="11:11" ht="24" customHeight="1" x14ac:dyDescent="0.25">
      <c r="K105"/>
    </row>
    <row r="106" spans="11:11" ht="24" customHeight="1" x14ac:dyDescent="0.25">
      <c r="K106"/>
    </row>
    <row r="107" spans="11:11" ht="24" customHeight="1" x14ac:dyDescent="0.25">
      <c r="K107"/>
    </row>
    <row r="108" spans="11:11" ht="24" customHeight="1" x14ac:dyDescent="0.25">
      <c r="K108"/>
    </row>
    <row r="109" spans="11:11" ht="24" customHeight="1" x14ac:dyDescent="0.25">
      <c r="K109"/>
    </row>
    <row r="110" spans="11:11" ht="24" customHeight="1" x14ac:dyDescent="0.25">
      <c r="K110"/>
    </row>
    <row r="111" spans="11:11" ht="24" customHeight="1" x14ac:dyDescent="0.25">
      <c r="K111"/>
    </row>
    <row r="112" spans="11:11" ht="24" customHeight="1" x14ac:dyDescent="0.25">
      <c r="K112"/>
    </row>
    <row r="113" spans="11:11" ht="24" customHeight="1" x14ac:dyDescent="0.25">
      <c r="K113"/>
    </row>
    <row r="114" spans="11:11" ht="24" customHeight="1" x14ac:dyDescent="0.25">
      <c r="K114"/>
    </row>
    <row r="115" spans="11:11" ht="24" customHeight="1" x14ac:dyDescent="0.25">
      <c r="K115"/>
    </row>
    <row r="116" spans="11:11" ht="24" customHeight="1" x14ac:dyDescent="0.25">
      <c r="K116"/>
    </row>
    <row r="117" spans="11:11" ht="24" customHeight="1" x14ac:dyDescent="0.25">
      <c r="K117"/>
    </row>
    <row r="118" spans="11:11" ht="24" customHeight="1" x14ac:dyDescent="0.25">
      <c r="K118"/>
    </row>
    <row r="119" spans="11:11" ht="24" customHeight="1" x14ac:dyDescent="0.25">
      <c r="K119"/>
    </row>
    <row r="120" spans="11:11" ht="24" customHeight="1" x14ac:dyDescent="0.25">
      <c r="K120"/>
    </row>
  </sheetData>
  <autoFilter ref="A1:X92" xr:uid="{00000000-0009-0000-0000-000002000000}">
    <filterColumn colId="0" showButton="0"/>
    <filterColumn colId="1" showButton="0"/>
    <filterColumn colId="2" showButton="0"/>
    <filterColumn colId="3" showButton="0"/>
    <filterColumn colId="4" showButton="0"/>
  </autoFilter>
  <mergeCells count="80">
    <mergeCell ref="J70:J73"/>
    <mergeCell ref="K72:K73"/>
    <mergeCell ref="K65:K66"/>
    <mergeCell ref="G45:G48"/>
    <mergeCell ref="H50:H51"/>
    <mergeCell ref="E86:E92"/>
    <mergeCell ref="F89:F90"/>
    <mergeCell ref="F87:F88"/>
    <mergeCell ref="F91:F92"/>
    <mergeCell ref="H30:H31"/>
    <mergeCell ref="H65:H66"/>
    <mergeCell ref="G86:G92"/>
    <mergeCell ref="E45:E48"/>
    <mergeCell ref="H70:H73"/>
    <mergeCell ref="G62:G85"/>
    <mergeCell ref="C49:C61"/>
    <mergeCell ref="B49:B61"/>
    <mergeCell ref="G49:G61"/>
    <mergeCell ref="D69:D70"/>
    <mergeCell ref="D73:D85"/>
    <mergeCell ref="E62:E85"/>
    <mergeCell ref="C62:C85"/>
    <mergeCell ref="B62:B85"/>
    <mergeCell ref="A62:A85"/>
    <mergeCell ref="D62:D63"/>
    <mergeCell ref="D64:D65"/>
    <mergeCell ref="D67:D68"/>
    <mergeCell ref="A86:A92"/>
    <mergeCell ref="B86:B92"/>
    <mergeCell ref="C86:C92"/>
    <mergeCell ref="F20:F21"/>
    <mergeCell ref="F28:F30"/>
    <mergeCell ref="C45:C48"/>
    <mergeCell ref="F24:F25"/>
    <mergeCell ref="W3:W4"/>
    <mergeCell ref="Q3:Q4"/>
    <mergeCell ref="V3:V4"/>
    <mergeCell ref="T3:U3"/>
    <mergeCell ref="S3:S4"/>
    <mergeCell ref="R3:R4"/>
    <mergeCell ref="G5:G13"/>
    <mergeCell ref="G15:G19"/>
    <mergeCell ref="C20:C36"/>
    <mergeCell ref="K6:K8"/>
    <mergeCell ref="H6:H8"/>
    <mergeCell ref="J30:J31"/>
    <mergeCell ref="A3:A4"/>
    <mergeCell ref="B3:B4"/>
    <mergeCell ref="H3:H4"/>
    <mergeCell ref="K3:K4"/>
    <mergeCell ref="P3:P4"/>
    <mergeCell ref="I3:I4"/>
    <mergeCell ref="J3:J4"/>
    <mergeCell ref="E3:E4"/>
    <mergeCell ref="C3:C4"/>
    <mergeCell ref="D3:D4"/>
    <mergeCell ref="F3:F4"/>
    <mergeCell ref="L3:N3"/>
    <mergeCell ref="G3:G4"/>
    <mergeCell ref="E15:E19"/>
    <mergeCell ref="B5:B13"/>
    <mergeCell ref="A5:A13"/>
    <mergeCell ref="E5:E13"/>
    <mergeCell ref="C5:C13"/>
    <mergeCell ref="A1:F1"/>
    <mergeCell ref="A2:F2"/>
    <mergeCell ref="B45:B48"/>
    <mergeCell ref="A20:A44"/>
    <mergeCell ref="A49:A61"/>
    <mergeCell ref="E49:E61"/>
    <mergeCell ref="F58:F61"/>
    <mergeCell ref="F56:F57"/>
    <mergeCell ref="F54:F55"/>
    <mergeCell ref="F52:F53"/>
    <mergeCell ref="F50:F51"/>
    <mergeCell ref="A45:A48"/>
    <mergeCell ref="B20:B44"/>
    <mergeCell ref="A15:A19"/>
    <mergeCell ref="C15:C19"/>
    <mergeCell ref="B15:B1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6"/>
  <sheetViews>
    <sheetView workbookViewId="0">
      <selection sqref="A1:F1"/>
    </sheetView>
  </sheetViews>
  <sheetFormatPr baseColWidth="10" defaultColWidth="11.42578125" defaultRowHeight="24" customHeight="1" outlineLevelCol="1" x14ac:dyDescent="0.25"/>
  <cols>
    <col min="1" max="1" width="5" style="1" customWidth="1"/>
    <col min="2" max="2" width="15.7109375" style="1" customWidth="1"/>
    <col min="3" max="3" width="16.7109375" style="1" customWidth="1" outlineLevel="1"/>
    <col min="4" max="4" width="25" style="18" customWidth="1" outlineLevel="1"/>
    <col min="5" max="5" width="19.7109375" style="18" customWidth="1" outlineLevel="1"/>
    <col min="6" max="6" width="29.28515625" style="17" customWidth="1" outlineLevel="1"/>
    <col min="7" max="7" width="31.7109375" style="1" customWidth="1" outlineLevel="1"/>
    <col min="8" max="8" width="16.42578125" style="1" customWidth="1"/>
    <col min="9" max="9" width="9.85546875" style="1" customWidth="1"/>
    <col min="10" max="10" width="27.140625" style="1" customWidth="1"/>
    <col min="11" max="11" width="12.7109375" style="1" customWidth="1"/>
    <col min="12" max="12" width="17.85546875" style="217" customWidth="1"/>
    <col min="13" max="13" width="16.7109375" style="1" customWidth="1"/>
    <col min="14" max="14" width="25.140625" style="182" customWidth="1"/>
    <col min="15" max="15" width="20.7109375" style="217" customWidth="1"/>
    <col min="16" max="16" width="30.42578125" style="218" customWidth="1"/>
    <col min="17" max="17" width="17.140625" customWidth="1"/>
    <col min="18" max="18" width="16" customWidth="1"/>
    <col min="19" max="19" width="11.5703125" customWidth="1"/>
    <col min="20" max="20" width="26" customWidth="1"/>
    <col min="21" max="21" width="16.28515625" customWidth="1"/>
    <col min="22" max="22" width="9" customWidth="1"/>
    <col min="23" max="23" width="10.7109375" customWidth="1"/>
    <col min="24" max="25" width="17.42578125" customWidth="1"/>
    <col min="26" max="26" width="63.140625" style="1" customWidth="1"/>
    <col min="27" max="16384" width="11.42578125" style="1"/>
  </cols>
  <sheetData>
    <row r="1" spans="1:26" s="87" customFormat="1" ht="22.5" customHeight="1" thickBot="1" x14ac:dyDescent="0.3">
      <c r="A1" s="558" t="s">
        <v>0</v>
      </c>
      <c r="B1" s="558"/>
      <c r="C1" s="558"/>
      <c r="D1" s="558"/>
      <c r="E1" s="558"/>
      <c r="F1" s="558"/>
      <c r="H1" s="167"/>
      <c r="J1" s="182"/>
      <c r="K1" s="182"/>
      <c r="L1" s="217"/>
      <c r="M1" s="182"/>
      <c r="N1" s="249"/>
      <c r="O1" s="217"/>
      <c r="P1" s="218"/>
      <c r="Q1"/>
      <c r="R1"/>
      <c r="S1"/>
      <c r="T1"/>
      <c r="U1"/>
      <c r="V1"/>
      <c r="W1"/>
      <c r="X1"/>
      <c r="Y1"/>
    </row>
    <row r="2" spans="1:26" s="87" customFormat="1" ht="12" customHeight="1" x14ac:dyDescent="0.25">
      <c r="A2" s="559" t="s">
        <v>82</v>
      </c>
      <c r="B2" s="559"/>
      <c r="C2" s="559"/>
      <c r="D2" s="559"/>
      <c r="E2" s="559"/>
      <c r="F2" s="559"/>
      <c r="J2" s="182"/>
      <c r="K2" s="182"/>
      <c r="L2" s="217"/>
      <c r="M2" s="182"/>
      <c r="N2" s="182"/>
      <c r="O2" s="217"/>
      <c r="P2" s="218"/>
      <c r="Q2"/>
      <c r="R2"/>
      <c r="S2"/>
      <c r="T2"/>
      <c r="U2"/>
      <c r="V2"/>
      <c r="W2"/>
      <c r="X2"/>
      <c r="Y2"/>
    </row>
    <row r="3" spans="1:26" s="15" customFormat="1" ht="24" customHeight="1" x14ac:dyDescent="0.25">
      <c r="A3" s="634" t="s">
        <v>13</v>
      </c>
      <c r="B3" s="634" t="s">
        <v>83</v>
      </c>
      <c r="C3" s="634" t="s">
        <v>84</v>
      </c>
      <c r="D3" s="634" t="s">
        <v>85</v>
      </c>
      <c r="E3" s="634" t="s">
        <v>86</v>
      </c>
      <c r="F3" s="634" t="s">
        <v>87</v>
      </c>
      <c r="G3" s="634" t="s">
        <v>88</v>
      </c>
      <c r="H3" s="588" t="s">
        <v>89</v>
      </c>
      <c r="I3" s="180"/>
      <c r="J3" s="588" t="s">
        <v>96</v>
      </c>
      <c r="K3" s="631" t="s">
        <v>484</v>
      </c>
      <c r="L3" s="632"/>
      <c r="M3" s="632"/>
      <c r="N3" s="632"/>
      <c r="O3" s="632"/>
      <c r="P3" s="633"/>
      <c r="Q3"/>
      <c r="R3"/>
      <c r="S3"/>
      <c r="T3"/>
      <c r="U3"/>
      <c r="V3"/>
      <c r="W3"/>
      <c r="X3"/>
      <c r="Y3"/>
    </row>
    <row r="4" spans="1:26" s="5" customFormat="1" ht="36" customHeight="1" x14ac:dyDescent="0.25">
      <c r="A4" s="635"/>
      <c r="B4" s="634"/>
      <c r="C4" s="634"/>
      <c r="D4" s="634"/>
      <c r="E4" s="635"/>
      <c r="F4" s="634"/>
      <c r="G4" s="634"/>
      <c r="H4" s="588"/>
      <c r="I4" s="213" t="s">
        <v>101</v>
      </c>
      <c r="J4" s="588"/>
      <c r="K4" s="178" t="s">
        <v>95</v>
      </c>
      <c r="L4" s="178" t="s">
        <v>485</v>
      </c>
      <c r="M4" s="178" t="s">
        <v>486</v>
      </c>
      <c r="N4" s="178" t="s">
        <v>487</v>
      </c>
      <c r="O4" s="178" t="s">
        <v>488</v>
      </c>
      <c r="P4" s="219" t="s">
        <v>489</v>
      </c>
      <c r="Q4"/>
      <c r="R4"/>
      <c r="S4"/>
      <c r="T4"/>
      <c r="U4"/>
      <c r="V4"/>
      <c r="W4"/>
      <c r="X4"/>
      <c r="Y4"/>
      <c r="Z4" s="58"/>
    </row>
    <row r="5" spans="1:26" s="5" customFormat="1" ht="48" customHeight="1" x14ac:dyDescent="0.25">
      <c r="A5" s="586">
        <v>1</v>
      </c>
      <c r="B5" s="584" t="s">
        <v>107</v>
      </c>
      <c r="C5" s="584" t="s">
        <v>108</v>
      </c>
      <c r="D5" s="74" t="s">
        <v>109</v>
      </c>
      <c r="E5" s="587" t="s">
        <v>110</v>
      </c>
      <c r="F5" s="60" t="s">
        <v>111</v>
      </c>
      <c r="G5" s="595" t="s">
        <v>112</v>
      </c>
      <c r="H5" s="4" t="s">
        <v>113</v>
      </c>
      <c r="I5" s="202" t="s">
        <v>116</v>
      </c>
      <c r="J5" s="7" t="s">
        <v>119</v>
      </c>
      <c r="K5" s="114">
        <v>1</v>
      </c>
      <c r="L5" s="250">
        <f>21025905/24125921</f>
        <v>0.871506832837594</v>
      </c>
      <c r="M5" s="7" t="s">
        <v>120</v>
      </c>
      <c r="N5" s="251" t="s">
        <v>596</v>
      </c>
      <c r="O5" s="252">
        <v>44286</v>
      </c>
      <c r="P5" s="253" t="s">
        <v>657</v>
      </c>
      <c r="Q5"/>
      <c r="R5"/>
      <c r="S5"/>
      <c r="T5"/>
      <c r="U5"/>
      <c r="V5"/>
      <c r="W5"/>
      <c r="X5"/>
      <c r="Y5"/>
      <c r="Z5" s="56" t="s">
        <v>121</v>
      </c>
    </row>
    <row r="6" spans="1:26" s="5" customFormat="1" ht="48" customHeight="1" x14ac:dyDescent="0.25">
      <c r="A6" s="585"/>
      <c r="B6" s="585"/>
      <c r="C6" s="585"/>
      <c r="D6" s="59" t="s">
        <v>122</v>
      </c>
      <c r="E6" s="587"/>
      <c r="F6" s="193" t="s">
        <v>123</v>
      </c>
      <c r="G6" s="595"/>
      <c r="H6" s="602" t="s">
        <v>490</v>
      </c>
      <c r="I6" s="202" t="s">
        <v>116</v>
      </c>
      <c r="J6" s="7" t="s">
        <v>127</v>
      </c>
      <c r="K6" s="114">
        <v>1</v>
      </c>
      <c r="L6" s="250">
        <f>0/506</f>
        <v>0</v>
      </c>
      <c r="M6" s="7" t="s">
        <v>128</v>
      </c>
      <c r="N6" s="251" t="s">
        <v>491</v>
      </c>
      <c r="O6" s="252">
        <v>44286</v>
      </c>
      <c r="P6" s="253" t="s">
        <v>597</v>
      </c>
      <c r="Q6"/>
      <c r="R6"/>
      <c r="S6"/>
      <c r="T6"/>
      <c r="U6"/>
      <c r="V6"/>
      <c r="W6"/>
      <c r="X6"/>
      <c r="Y6"/>
      <c r="Z6" s="56"/>
    </row>
    <row r="7" spans="1:26" s="5" customFormat="1" ht="48" customHeight="1" x14ac:dyDescent="0.25">
      <c r="A7" s="585"/>
      <c r="B7" s="585"/>
      <c r="C7" s="585"/>
      <c r="D7" s="59" t="s">
        <v>129</v>
      </c>
      <c r="E7" s="587"/>
      <c r="F7" s="193" t="s">
        <v>130</v>
      </c>
      <c r="G7" s="595"/>
      <c r="H7" s="603"/>
      <c r="I7" s="202" t="s">
        <v>116</v>
      </c>
      <c r="J7" s="7" t="s">
        <v>131</v>
      </c>
      <c r="K7" s="114">
        <v>1</v>
      </c>
      <c r="L7" s="250">
        <f>0/151</f>
        <v>0</v>
      </c>
      <c r="M7" s="7" t="s">
        <v>132</v>
      </c>
      <c r="N7" s="254"/>
      <c r="O7" s="252">
        <v>44286</v>
      </c>
      <c r="P7" s="253" t="s">
        <v>598</v>
      </c>
      <c r="Q7"/>
      <c r="R7"/>
      <c r="S7"/>
      <c r="T7"/>
      <c r="U7"/>
      <c r="V7"/>
      <c r="W7"/>
      <c r="X7"/>
      <c r="Y7"/>
    </row>
    <row r="8" spans="1:26" s="16" customFormat="1" ht="48" customHeight="1" x14ac:dyDescent="0.25">
      <c r="A8" s="585"/>
      <c r="B8" s="585"/>
      <c r="C8" s="585"/>
      <c r="D8" s="59" t="s">
        <v>133</v>
      </c>
      <c r="E8" s="587"/>
      <c r="F8" s="193" t="s">
        <v>134</v>
      </c>
      <c r="G8" s="595"/>
      <c r="H8" s="603"/>
      <c r="I8" s="202" t="s">
        <v>116</v>
      </c>
      <c r="J8" s="7" t="s">
        <v>611</v>
      </c>
      <c r="K8" s="114">
        <v>1</v>
      </c>
      <c r="L8" s="250">
        <f>36/28</f>
        <v>1.2857142857142858</v>
      </c>
      <c r="M8" s="7" t="s">
        <v>136</v>
      </c>
      <c r="N8" s="251" t="s">
        <v>599</v>
      </c>
      <c r="O8" s="252">
        <v>44286</v>
      </c>
      <c r="P8" s="253" t="s">
        <v>600</v>
      </c>
      <c r="Q8"/>
      <c r="R8"/>
      <c r="S8"/>
      <c r="T8"/>
      <c r="U8"/>
      <c r="V8"/>
      <c r="W8"/>
      <c r="X8"/>
      <c r="Y8"/>
    </row>
    <row r="9" spans="1:26" s="16" customFormat="1" ht="48" customHeight="1" x14ac:dyDescent="0.25">
      <c r="A9" s="585"/>
      <c r="B9" s="585"/>
      <c r="C9" s="585"/>
      <c r="D9" s="57"/>
      <c r="E9" s="587"/>
      <c r="F9" s="204"/>
      <c r="G9" s="595"/>
      <c r="H9" s="140" t="s">
        <v>137</v>
      </c>
      <c r="I9" s="202" t="s">
        <v>116</v>
      </c>
      <c r="J9" s="7" t="s">
        <v>139</v>
      </c>
      <c r="K9" s="114">
        <v>1</v>
      </c>
      <c r="L9" s="250">
        <f>1455/1455</f>
        <v>1</v>
      </c>
      <c r="M9" s="7" t="s">
        <v>140</v>
      </c>
      <c r="N9" s="251" t="s">
        <v>599</v>
      </c>
      <c r="O9" s="252">
        <v>44286</v>
      </c>
      <c r="P9" s="253" t="s">
        <v>601</v>
      </c>
      <c r="Q9"/>
      <c r="R9"/>
      <c r="S9"/>
      <c r="T9"/>
      <c r="U9"/>
      <c r="V9"/>
      <c r="W9"/>
      <c r="X9"/>
      <c r="Y9"/>
    </row>
    <row r="10" spans="1:26" s="16" customFormat="1" ht="48" customHeight="1" x14ac:dyDescent="0.25">
      <c r="A10" s="585"/>
      <c r="B10" s="585"/>
      <c r="C10" s="585"/>
      <c r="D10" s="57"/>
      <c r="E10" s="587"/>
      <c r="F10" s="204"/>
      <c r="G10" s="595"/>
      <c r="H10" s="140"/>
      <c r="I10" s="202" t="s">
        <v>116</v>
      </c>
      <c r="J10" s="7" t="s">
        <v>602</v>
      </c>
      <c r="K10" s="114">
        <v>1</v>
      </c>
      <c r="L10" s="250">
        <f>21573/21573</f>
        <v>1</v>
      </c>
      <c r="M10" s="7" t="s">
        <v>603</v>
      </c>
      <c r="N10" s="254" t="s">
        <v>492</v>
      </c>
      <c r="O10" s="252">
        <v>44286</v>
      </c>
      <c r="P10" s="253" t="s">
        <v>604</v>
      </c>
      <c r="Q10"/>
      <c r="R10"/>
      <c r="S10"/>
      <c r="T10"/>
      <c r="U10"/>
      <c r="V10"/>
      <c r="W10"/>
      <c r="X10"/>
      <c r="Y10"/>
    </row>
    <row r="11" spans="1:26" s="16" customFormat="1" ht="48" customHeight="1" thickBot="1" x14ac:dyDescent="0.3">
      <c r="A11" s="585"/>
      <c r="B11" s="585"/>
      <c r="C11" s="585"/>
      <c r="D11" s="75" t="s">
        <v>144</v>
      </c>
      <c r="E11" s="587"/>
      <c r="F11" s="194" t="s">
        <v>145</v>
      </c>
      <c r="G11" s="595"/>
      <c r="H11" s="140"/>
      <c r="I11" s="202" t="s">
        <v>116</v>
      </c>
      <c r="J11" s="7" t="s">
        <v>658</v>
      </c>
      <c r="K11" s="114">
        <v>1</v>
      </c>
      <c r="L11" s="242">
        <f>130/130</f>
        <v>1</v>
      </c>
      <c r="M11" s="7" t="s">
        <v>148</v>
      </c>
      <c r="N11" s="251" t="s">
        <v>605</v>
      </c>
      <c r="O11" s="252">
        <v>44286</v>
      </c>
      <c r="P11" s="253" t="s">
        <v>606</v>
      </c>
      <c r="Q11"/>
      <c r="R11"/>
      <c r="S11"/>
      <c r="T11"/>
      <c r="U11"/>
      <c r="V11"/>
      <c r="W11"/>
      <c r="X11"/>
      <c r="Y11"/>
    </row>
    <row r="12" spans="1:26" s="16" customFormat="1" ht="48" customHeight="1" x14ac:dyDescent="0.25">
      <c r="A12" s="585"/>
      <c r="B12" s="585"/>
      <c r="C12" s="585"/>
      <c r="D12" s="57"/>
      <c r="E12" s="587"/>
      <c r="F12" s="204"/>
      <c r="G12" s="595"/>
      <c r="H12" s="140"/>
      <c r="I12" s="202" t="s">
        <v>116</v>
      </c>
      <c r="J12" s="7" t="s">
        <v>150</v>
      </c>
      <c r="K12" s="114">
        <v>1</v>
      </c>
      <c r="L12" s="250">
        <f>8/8</f>
        <v>1</v>
      </c>
      <c r="M12" s="7" t="s">
        <v>151</v>
      </c>
      <c r="N12" s="251" t="s">
        <v>607</v>
      </c>
      <c r="O12" s="252">
        <v>44286</v>
      </c>
      <c r="P12" s="253" t="s">
        <v>608</v>
      </c>
      <c r="Q12"/>
      <c r="R12"/>
      <c r="S12"/>
      <c r="T12"/>
      <c r="U12"/>
      <c r="V12"/>
      <c r="W12"/>
      <c r="X12"/>
      <c r="Y12"/>
    </row>
    <row r="13" spans="1:26" s="16" customFormat="1" ht="48" customHeight="1" x14ac:dyDescent="0.25">
      <c r="A13" s="585"/>
      <c r="B13" s="585"/>
      <c r="C13" s="585"/>
      <c r="D13" s="57"/>
      <c r="E13" s="587"/>
      <c r="F13" s="204"/>
      <c r="G13" s="595"/>
      <c r="H13" s="214" t="s">
        <v>137</v>
      </c>
      <c r="I13" s="206" t="s">
        <v>153</v>
      </c>
      <c r="J13" s="255" t="s">
        <v>156</v>
      </c>
      <c r="K13" s="114">
        <v>0.8</v>
      </c>
      <c r="L13" s="256"/>
      <c r="M13" s="222" t="s">
        <v>157</v>
      </c>
      <c r="N13" s="257" t="s">
        <v>493</v>
      </c>
      <c r="O13" s="252">
        <v>44286</v>
      </c>
      <c r="P13" s="253" t="s">
        <v>494</v>
      </c>
      <c r="Q13"/>
      <c r="R13"/>
      <c r="S13"/>
      <c r="T13"/>
      <c r="U13"/>
      <c r="V13"/>
      <c r="W13"/>
      <c r="X13"/>
      <c r="Y13"/>
    </row>
    <row r="14" spans="1:26" s="16" customFormat="1" ht="48" customHeight="1" thickBot="1" x14ac:dyDescent="0.3">
      <c r="A14" s="83"/>
      <c r="B14" s="83"/>
      <c r="C14" s="83"/>
      <c r="D14" s="96"/>
      <c r="E14" s="84"/>
      <c r="F14" s="96"/>
      <c r="G14" s="84"/>
      <c r="H14" s="146"/>
      <c r="I14" s="211"/>
      <c r="J14" s="76"/>
      <c r="K14" s="76"/>
      <c r="L14" s="258"/>
      <c r="M14" s="76"/>
      <c r="N14" s="259"/>
      <c r="O14" s="260"/>
      <c r="P14" s="261"/>
      <c r="Q14"/>
      <c r="R14"/>
      <c r="S14"/>
      <c r="T14"/>
      <c r="U14"/>
      <c r="V14"/>
      <c r="W14"/>
      <c r="X14"/>
      <c r="Y14"/>
    </row>
    <row r="15" spans="1:26" ht="48" customHeight="1" x14ac:dyDescent="0.25">
      <c r="A15" s="576">
        <v>2</v>
      </c>
      <c r="B15" s="560" t="s">
        <v>158</v>
      </c>
      <c r="C15" s="579" t="s">
        <v>159</v>
      </c>
      <c r="D15" s="200" t="s">
        <v>160</v>
      </c>
      <c r="E15" s="582" t="s">
        <v>161</v>
      </c>
      <c r="F15" s="189" t="s">
        <v>162</v>
      </c>
      <c r="G15" s="596" t="s">
        <v>163</v>
      </c>
      <c r="H15" s="175" t="s">
        <v>164</v>
      </c>
      <c r="I15" s="210" t="s">
        <v>495</v>
      </c>
      <c r="J15" s="78" t="s">
        <v>659</v>
      </c>
      <c r="K15" s="262">
        <v>1</v>
      </c>
      <c r="L15" s="114">
        <f>5/5</f>
        <v>1</v>
      </c>
      <c r="M15" s="61" t="s">
        <v>168</v>
      </c>
      <c r="N15" s="247" t="s">
        <v>615</v>
      </c>
      <c r="O15" s="263">
        <v>44286</v>
      </c>
      <c r="P15" s="264" t="s">
        <v>660</v>
      </c>
    </row>
    <row r="16" spans="1:26" ht="48" customHeight="1" x14ac:dyDescent="0.25">
      <c r="A16" s="577"/>
      <c r="B16" s="561"/>
      <c r="C16" s="580"/>
      <c r="D16" s="193" t="s">
        <v>169</v>
      </c>
      <c r="E16" s="569"/>
      <c r="F16" s="14" t="s">
        <v>170</v>
      </c>
      <c r="G16" s="597"/>
      <c r="H16" s="115" t="s">
        <v>171</v>
      </c>
      <c r="I16" s="201" t="s">
        <v>495</v>
      </c>
      <c r="J16" s="179" t="s">
        <v>26</v>
      </c>
      <c r="K16" s="179" t="s">
        <v>173</v>
      </c>
      <c r="L16" s="256"/>
      <c r="M16" s="179" t="s">
        <v>174</v>
      </c>
      <c r="N16" s="247" t="s">
        <v>616</v>
      </c>
      <c r="O16" s="252">
        <v>44286</v>
      </c>
      <c r="P16" s="253" t="s">
        <v>661</v>
      </c>
    </row>
    <row r="17" spans="1:25" ht="48" customHeight="1" x14ac:dyDescent="0.2">
      <c r="A17" s="577"/>
      <c r="B17" s="561"/>
      <c r="C17" s="580"/>
      <c r="D17" s="193" t="s">
        <v>175</v>
      </c>
      <c r="E17" s="569"/>
      <c r="F17" s="190" t="s">
        <v>176</v>
      </c>
      <c r="G17" s="597"/>
      <c r="H17" s="115" t="s">
        <v>177</v>
      </c>
      <c r="I17" s="201" t="s">
        <v>495</v>
      </c>
      <c r="J17" s="179" t="s">
        <v>180</v>
      </c>
      <c r="K17" s="114">
        <v>1</v>
      </c>
      <c r="L17" s="250">
        <f>0/1948991677*100/100</f>
        <v>0</v>
      </c>
      <c r="M17" s="7" t="s">
        <v>181</v>
      </c>
      <c r="N17" s="247" t="s">
        <v>616</v>
      </c>
      <c r="O17" s="252">
        <v>44286</v>
      </c>
      <c r="P17" s="265" t="s">
        <v>617</v>
      </c>
      <c r="Q17" s="1"/>
      <c r="R17" s="1"/>
      <c r="S17" s="1"/>
      <c r="T17" s="1"/>
      <c r="U17" s="1"/>
      <c r="V17" s="1"/>
      <c r="W17" s="1"/>
      <c r="X17" s="1"/>
      <c r="Y17" s="1"/>
    </row>
    <row r="18" spans="1:25" ht="48" customHeight="1" x14ac:dyDescent="0.2">
      <c r="A18" s="577"/>
      <c r="B18" s="561"/>
      <c r="C18" s="580"/>
      <c r="D18" s="193" t="s">
        <v>182</v>
      </c>
      <c r="E18" s="569"/>
      <c r="F18" s="190" t="s">
        <v>183</v>
      </c>
      <c r="G18" s="597"/>
      <c r="H18" s="147"/>
      <c r="I18" s="202"/>
      <c r="J18" s="7"/>
      <c r="K18" s="266"/>
      <c r="L18" s="256"/>
      <c r="M18" s="7"/>
      <c r="N18" s="254"/>
      <c r="O18" s="252"/>
      <c r="P18" s="267"/>
      <c r="Q18" s="1"/>
      <c r="R18" s="1"/>
      <c r="S18" s="1"/>
      <c r="T18" s="1"/>
      <c r="U18" s="1"/>
      <c r="V18" s="1"/>
      <c r="W18" s="1"/>
      <c r="X18" s="1"/>
      <c r="Y18" s="1"/>
    </row>
    <row r="19" spans="1:25" ht="48" customHeight="1" thickBot="1" x14ac:dyDescent="0.25">
      <c r="A19" s="578"/>
      <c r="B19" s="562"/>
      <c r="C19" s="581"/>
      <c r="D19" s="191" t="s">
        <v>184</v>
      </c>
      <c r="E19" s="583"/>
      <c r="F19" s="191" t="s">
        <v>185</v>
      </c>
      <c r="G19" s="598"/>
      <c r="H19" s="177"/>
      <c r="I19" s="211"/>
      <c r="J19" s="76"/>
      <c r="K19" s="96"/>
      <c r="L19" s="258"/>
      <c r="M19" s="76"/>
      <c r="N19" s="259"/>
      <c r="O19" s="260"/>
      <c r="P19" s="261"/>
      <c r="Q19" s="1"/>
      <c r="R19" s="1"/>
      <c r="S19" s="1"/>
      <c r="T19" s="1"/>
      <c r="U19" s="1"/>
      <c r="V19" s="1"/>
      <c r="W19" s="1"/>
      <c r="X19" s="1"/>
      <c r="Y19" s="1"/>
    </row>
    <row r="20" spans="1:25" ht="48" customHeight="1" x14ac:dyDescent="0.2">
      <c r="A20" s="563">
        <v>3</v>
      </c>
      <c r="B20" s="573" t="s">
        <v>186</v>
      </c>
      <c r="C20" s="574" t="s">
        <v>662</v>
      </c>
      <c r="D20" s="205" t="s">
        <v>188</v>
      </c>
      <c r="E20" s="143" t="s">
        <v>189</v>
      </c>
      <c r="F20" s="593" t="s">
        <v>190</v>
      </c>
      <c r="G20" s="142" t="s">
        <v>191</v>
      </c>
      <c r="H20" s="203" t="s">
        <v>192</v>
      </c>
      <c r="I20" s="201" t="s">
        <v>194</v>
      </c>
      <c r="J20" s="61" t="s">
        <v>196</v>
      </c>
      <c r="K20" s="132" t="s">
        <v>195</v>
      </c>
      <c r="L20" s="267" t="s">
        <v>496</v>
      </c>
      <c r="M20" s="61" t="s">
        <v>197</v>
      </c>
      <c r="N20" s="268"/>
      <c r="O20" s="263">
        <v>44286</v>
      </c>
      <c r="P20" s="269" t="s">
        <v>496</v>
      </c>
      <c r="Q20" s="1"/>
      <c r="R20" s="1"/>
      <c r="S20" s="1"/>
      <c r="T20" s="1"/>
      <c r="U20" s="1"/>
      <c r="V20" s="1"/>
      <c r="W20" s="1"/>
      <c r="X20" s="1"/>
      <c r="Y20" s="1"/>
    </row>
    <row r="21" spans="1:25" ht="48" customHeight="1" x14ac:dyDescent="0.2">
      <c r="A21" s="563"/>
      <c r="B21" s="574"/>
      <c r="C21" s="574"/>
      <c r="D21" s="193" t="s">
        <v>169</v>
      </c>
      <c r="E21" s="143"/>
      <c r="F21" s="594"/>
      <c r="G21" s="142"/>
      <c r="H21" s="190" t="s">
        <v>663</v>
      </c>
      <c r="I21" s="202" t="s">
        <v>194</v>
      </c>
      <c r="J21" s="7" t="s">
        <v>201</v>
      </c>
      <c r="K21" s="179" t="s">
        <v>200</v>
      </c>
      <c r="L21" s="267" t="s">
        <v>496</v>
      </c>
      <c r="M21" s="7" t="s">
        <v>202</v>
      </c>
      <c r="N21" s="254"/>
      <c r="O21" s="252">
        <v>44286</v>
      </c>
      <c r="P21" s="267" t="s">
        <v>496</v>
      </c>
      <c r="Q21" s="1"/>
      <c r="R21" s="1"/>
      <c r="S21" s="1"/>
      <c r="T21" s="1"/>
      <c r="U21" s="1"/>
      <c r="V21" s="1"/>
      <c r="W21" s="1"/>
      <c r="X21" s="1"/>
      <c r="Y21" s="1"/>
    </row>
    <row r="22" spans="1:25" ht="48" customHeight="1" x14ac:dyDescent="0.2">
      <c r="A22" s="563"/>
      <c r="B22" s="574"/>
      <c r="C22" s="574"/>
      <c r="D22" s="193" t="s">
        <v>160</v>
      </c>
      <c r="E22" s="143"/>
      <c r="F22" s="212" t="s">
        <v>203</v>
      </c>
      <c r="G22" s="142"/>
      <c r="H22" s="190" t="s">
        <v>663</v>
      </c>
      <c r="I22" s="202" t="s">
        <v>194</v>
      </c>
      <c r="J22" s="7" t="s">
        <v>206</v>
      </c>
      <c r="K22" s="179" t="s">
        <v>205</v>
      </c>
      <c r="L22" s="267" t="s">
        <v>496</v>
      </c>
      <c r="M22" s="7" t="s">
        <v>202</v>
      </c>
      <c r="N22" s="254"/>
      <c r="O22" s="252">
        <v>44286</v>
      </c>
      <c r="P22" s="267" t="s">
        <v>496</v>
      </c>
      <c r="Q22" s="1"/>
      <c r="R22" s="1"/>
      <c r="S22" s="1"/>
      <c r="T22" s="1"/>
      <c r="U22" s="1"/>
      <c r="V22" s="1"/>
      <c r="W22" s="1"/>
      <c r="X22" s="1"/>
      <c r="Y22" s="1"/>
    </row>
    <row r="23" spans="1:25" ht="48" customHeight="1" x14ac:dyDescent="0.2">
      <c r="A23" s="563"/>
      <c r="B23" s="574"/>
      <c r="C23" s="574"/>
      <c r="D23" s="193" t="s">
        <v>207</v>
      </c>
      <c r="E23" s="143"/>
      <c r="F23" s="212" t="s">
        <v>208</v>
      </c>
      <c r="G23" s="142"/>
      <c r="H23" s="190" t="s">
        <v>209</v>
      </c>
      <c r="I23" s="202" t="s">
        <v>194</v>
      </c>
      <c r="J23" s="7" t="s">
        <v>212</v>
      </c>
      <c r="K23" s="270">
        <v>1</v>
      </c>
      <c r="L23" s="267" t="s">
        <v>496</v>
      </c>
      <c r="M23" s="7" t="s">
        <v>213</v>
      </c>
      <c r="N23" s="254"/>
      <c r="O23" s="252">
        <v>44286</v>
      </c>
      <c r="P23" s="267" t="s">
        <v>496</v>
      </c>
      <c r="Q23" s="1"/>
      <c r="R23" s="1"/>
      <c r="S23" s="1"/>
      <c r="T23" s="1"/>
      <c r="U23" s="1"/>
      <c r="V23" s="1"/>
      <c r="W23" s="1"/>
      <c r="X23" s="1"/>
      <c r="Y23" s="1"/>
    </row>
    <row r="24" spans="1:25" ht="48" customHeight="1" x14ac:dyDescent="0.2">
      <c r="A24" s="563"/>
      <c r="B24" s="574"/>
      <c r="C24" s="574"/>
      <c r="D24" s="193" t="s">
        <v>214</v>
      </c>
      <c r="E24" s="143"/>
      <c r="F24" s="594" t="s">
        <v>215</v>
      </c>
      <c r="G24" s="142"/>
      <c r="H24" s="188" t="s">
        <v>216</v>
      </c>
      <c r="I24" s="202" t="s">
        <v>218</v>
      </c>
      <c r="J24" s="7" t="s">
        <v>26</v>
      </c>
      <c r="K24" s="7" t="s">
        <v>220</v>
      </c>
      <c r="L24" s="271">
        <v>1</v>
      </c>
      <c r="M24" s="7" t="s">
        <v>220</v>
      </c>
      <c r="N24" s="248" t="s">
        <v>497</v>
      </c>
      <c r="O24" s="252">
        <v>44286</v>
      </c>
      <c r="P24" s="253" t="s">
        <v>498</v>
      </c>
      <c r="Q24" s="1"/>
      <c r="R24" s="1"/>
      <c r="S24" s="1"/>
      <c r="T24" s="1"/>
      <c r="U24" s="1"/>
      <c r="V24" s="1"/>
      <c r="W24" s="1"/>
      <c r="X24" s="1"/>
      <c r="Y24" s="1"/>
    </row>
    <row r="25" spans="1:25" ht="48" customHeight="1" x14ac:dyDescent="0.2">
      <c r="A25" s="563"/>
      <c r="B25" s="574"/>
      <c r="C25" s="574"/>
      <c r="D25" s="193" t="s">
        <v>221</v>
      </c>
      <c r="E25" s="143"/>
      <c r="F25" s="594"/>
      <c r="G25" s="142"/>
      <c r="H25" s="188" t="s">
        <v>222</v>
      </c>
      <c r="I25" s="202" t="s">
        <v>218</v>
      </c>
      <c r="J25" s="7" t="s">
        <v>224</v>
      </c>
      <c r="K25" s="114">
        <v>1</v>
      </c>
      <c r="L25" s="271">
        <v>0</v>
      </c>
      <c r="M25" s="7" t="s">
        <v>225</v>
      </c>
      <c r="N25" s="248" t="s">
        <v>499</v>
      </c>
      <c r="O25" s="252">
        <v>44286</v>
      </c>
      <c r="P25" s="253" t="s">
        <v>500</v>
      </c>
      <c r="Q25" s="1"/>
      <c r="R25" s="1"/>
      <c r="S25" s="1"/>
      <c r="T25" s="1"/>
      <c r="U25" s="1"/>
      <c r="V25" s="1"/>
      <c r="W25" s="1"/>
      <c r="X25" s="1"/>
      <c r="Y25" s="1"/>
    </row>
    <row r="26" spans="1:25" ht="48" customHeight="1" x14ac:dyDescent="0.2">
      <c r="A26" s="563"/>
      <c r="B26" s="574"/>
      <c r="C26" s="574"/>
      <c r="D26" s="193" t="s">
        <v>226</v>
      </c>
      <c r="E26" s="143"/>
      <c r="F26" s="212" t="s">
        <v>227</v>
      </c>
      <c r="G26" s="142"/>
      <c r="H26" s="188" t="s">
        <v>228</v>
      </c>
      <c r="I26" s="202" t="s">
        <v>218</v>
      </c>
      <c r="J26" s="7" t="s">
        <v>230</v>
      </c>
      <c r="K26" s="114">
        <v>0.7</v>
      </c>
      <c r="L26" s="271">
        <v>0</v>
      </c>
      <c r="M26" s="7" t="s">
        <v>231</v>
      </c>
      <c r="N26" s="248" t="s">
        <v>499</v>
      </c>
      <c r="O26" s="252">
        <v>44286</v>
      </c>
      <c r="P26" s="253" t="s">
        <v>500</v>
      </c>
      <c r="Q26" s="1"/>
      <c r="R26" s="1"/>
      <c r="S26" s="1"/>
      <c r="T26" s="1"/>
      <c r="U26" s="1"/>
      <c r="V26" s="1"/>
      <c r="W26" s="1"/>
      <c r="X26" s="1"/>
      <c r="Y26" s="1"/>
    </row>
    <row r="27" spans="1:25" ht="48" customHeight="1" x14ac:dyDescent="0.2">
      <c r="A27" s="563"/>
      <c r="B27" s="574"/>
      <c r="C27" s="574"/>
      <c r="D27" s="204" t="s">
        <v>232</v>
      </c>
      <c r="E27" s="143"/>
      <c r="F27" s="133" t="s">
        <v>233</v>
      </c>
      <c r="G27" s="142"/>
      <c r="H27" s="188" t="s">
        <v>234</v>
      </c>
      <c r="I27" s="202" t="s">
        <v>218</v>
      </c>
      <c r="J27" s="7" t="s">
        <v>664</v>
      </c>
      <c r="K27" s="114">
        <v>1</v>
      </c>
      <c r="L27" s="271">
        <v>1</v>
      </c>
      <c r="M27" s="7" t="s">
        <v>238</v>
      </c>
      <c r="N27" s="248" t="s">
        <v>501</v>
      </c>
      <c r="O27" s="252">
        <v>44286</v>
      </c>
      <c r="P27" s="253" t="s">
        <v>502</v>
      </c>
      <c r="Q27" s="1"/>
      <c r="R27" s="1"/>
      <c r="S27" s="1"/>
      <c r="T27" s="1"/>
      <c r="U27" s="1"/>
      <c r="V27" s="1"/>
      <c r="W27" s="1"/>
      <c r="X27" s="1"/>
      <c r="Y27" s="1"/>
    </row>
    <row r="28" spans="1:25" ht="48" customHeight="1" x14ac:dyDescent="0.2">
      <c r="A28" s="563"/>
      <c r="B28" s="574"/>
      <c r="C28" s="574"/>
      <c r="D28" s="193"/>
      <c r="E28" s="143"/>
      <c r="F28" s="594"/>
      <c r="G28" s="142"/>
      <c r="H28" s="90" t="s">
        <v>239</v>
      </c>
      <c r="I28" s="202" t="s">
        <v>218</v>
      </c>
      <c r="J28" s="7" t="s">
        <v>637</v>
      </c>
      <c r="K28" s="114">
        <v>0.8</v>
      </c>
      <c r="L28" s="271">
        <v>0.62</v>
      </c>
      <c r="M28" s="7" t="s">
        <v>242</v>
      </c>
      <c r="N28" s="248" t="s">
        <v>503</v>
      </c>
      <c r="O28" s="252">
        <v>44286</v>
      </c>
      <c r="P28" s="253" t="s">
        <v>504</v>
      </c>
      <c r="Q28" s="1"/>
      <c r="R28" s="1"/>
      <c r="S28" s="1"/>
      <c r="T28" s="1"/>
      <c r="U28" s="1"/>
      <c r="V28" s="1"/>
      <c r="W28" s="1"/>
      <c r="X28" s="1"/>
      <c r="Y28" s="1"/>
    </row>
    <row r="29" spans="1:25" ht="48" customHeight="1" x14ac:dyDescent="0.2">
      <c r="A29" s="563"/>
      <c r="B29" s="574"/>
      <c r="C29" s="574"/>
      <c r="D29" s="193"/>
      <c r="E29" s="143"/>
      <c r="F29" s="594"/>
      <c r="G29" s="142"/>
      <c r="H29" s="90" t="s">
        <v>243</v>
      </c>
      <c r="I29" s="202" t="s">
        <v>218</v>
      </c>
      <c r="J29" s="7" t="s">
        <v>665</v>
      </c>
      <c r="K29" s="114">
        <v>0.7</v>
      </c>
      <c r="L29" s="271">
        <v>0.63</v>
      </c>
      <c r="M29" s="7" t="s">
        <v>242</v>
      </c>
      <c r="N29" s="248" t="s">
        <v>505</v>
      </c>
      <c r="O29" s="252">
        <v>44286</v>
      </c>
      <c r="P29" s="253" t="s">
        <v>506</v>
      </c>
      <c r="Q29" s="1"/>
      <c r="R29" s="1"/>
      <c r="S29" s="1"/>
      <c r="T29" s="1"/>
      <c r="U29" s="1"/>
      <c r="V29" s="1"/>
      <c r="W29" s="1"/>
      <c r="X29" s="1"/>
      <c r="Y29" s="1"/>
    </row>
    <row r="30" spans="1:25" ht="48" customHeight="1" x14ac:dyDescent="0.2">
      <c r="A30" s="563"/>
      <c r="B30" s="574"/>
      <c r="C30" s="574"/>
      <c r="D30" s="193"/>
      <c r="E30" s="143"/>
      <c r="F30" s="594"/>
      <c r="G30" s="142"/>
      <c r="H30" s="617" t="s">
        <v>245</v>
      </c>
      <c r="I30" s="202" t="s">
        <v>218</v>
      </c>
      <c r="J30" s="7" t="s">
        <v>666</v>
      </c>
      <c r="K30" s="114">
        <v>0.8</v>
      </c>
      <c r="L30" s="271">
        <v>0.69</v>
      </c>
      <c r="M30" s="7" t="s">
        <v>247</v>
      </c>
      <c r="N30" s="248" t="s">
        <v>507</v>
      </c>
      <c r="O30" s="252">
        <v>44286</v>
      </c>
      <c r="P30" s="253" t="s">
        <v>508</v>
      </c>
      <c r="Q30" s="1"/>
      <c r="R30" s="1"/>
      <c r="S30" s="1"/>
      <c r="T30" s="1"/>
      <c r="U30" s="1"/>
      <c r="V30" s="1"/>
      <c r="W30" s="1"/>
      <c r="X30" s="1"/>
      <c r="Y30" s="1"/>
    </row>
    <row r="31" spans="1:25" ht="48" customHeight="1" x14ac:dyDescent="0.2">
      <c r="A31" s="563"/>
      <c r="B31" s="574"/>
      <c r="C31" s="574"/>
      <c r="D31" s="193"/>
      <c r="E31" s="143"/>
      <c r="F31" s="212"/>
      <c r="G31" s="142"/>
      <c r="H31" s="618"/>
      <c r="I31" s="202" t="s">
        <v>218</v>
      </c>
      <c r="J31" s="7" t="s">
        <v>638</v>
      </c>
      <c r="K31" s="114">
        <v>1</v>
      </c>
      <c r="L31" s="271">
        <v>0.12</v>
      </c>
      <c r="M31" s="7" t="s">
        <v>247</v>
      </c>
      <c r="N31" s="248" t="s">
        <v>505</v>
      </c>
      <c r="O31" s="252">
        <v>44286</v>
      </c>
      <c r="P31" s="253" t="s">
        <v>509</v>
      </c>
      <c r="Q31" s="1"/>
      <c r="R31" s="1"/>
      <c r="S31" s="1"/>
      <c r="T31" s="1"/>
      <c r="U31" s="1"/>
      <c r="V31" s="1"/>
      <c r="W31" s="1"/>
      <c r="X31" s="1"/>
      <c r="Y31" s="1"/>
    </row>
    <row r="32" spans="1:25" ht="48" customHeight="1" x14ac:dyDescent="0.2">
      <c r="A32" s="563"/>
      <c r="B32" s="574"/>
      <c r="C32" s="574"/>
      <c r="D32" s="193"/>
      <c r="E32" s="143"/>
      <c r="F32" s="212"/>
      <c r="G32" s="142"/>
      <c r="H32" s="141" t="s">
        <v>667</v>
      </c>
      <c r="I32" s="202" t="s">
        <v>218</v>
      </c>
      <c r="J32" s="7" t="s">
        <v>668</v>
      </c>
      <c r="K32" s="114">
        <v>1</v>
      </c>
      <c r="L32" s="271">
        <v>0.97</v>
      </c>
      <c r="M32" s="7" t="s">
        <v>247</v>
      </c>
      <c r="N32" s="248" t="s">
        <v>505</v>
      </c>
      <c r="O32" s="252">
        <v>44286</v>
      </c>
      <c r="P32" s="253" t="s">
        <v>510</v>
      </c>
      <c r="Q32" s="1"/>
      <c r="R32" s="1"/>
      <c r="S32" s="1"/>
      <c r="T32" s="1"/>
      <c r="U32" s="1"/>
      <c r="V32" s="1"/>
      <c r="W32" s="1"/>
      <c r="X32" s="1"/>
      <c r="Y32" s="1"/>
    </row>
    <row r="33" spans="1:25" ht="48" customHeight="1" x14ac:dyDescent="0.2">
      <c r="A33" s="563"/>
      <c r="B33" s="574"/>
      <c r="C33" s="574"/>
      <c r="D33" s="204"/>
      <c r="E33" s="143"/>
      <c r="F33" s="133"/>
      <c r="G33" s="142"/>
      <c r="H33" s="196" t="s">
        <v>250</v>
      </c>
      <c r="I33" s="117" t="s">
        <v>254</v>
      </c>
      <c r="J33" s="7" t="s">
        <v>255</v>
      </c>
      <c r="K33" s="123">
        <v>1</v>
      </c>
      <c r="L33" s="272">
        <v>0.19</v>
      </c>
      <c r="M33" s="7" t="s">
        <v>256</v>
      </c>
      <c r="N33" s="273" t="s">
        <v>511</v>
      </c>
      <c r="O33" s="252">
        <v>44286</v>
      </c>
      <c r="P33" s="274" t="s">
        <v>512</v>
      </c>
      <c r="Q33" s="1"/>
      <c r="R33" s="1"/>
      <c r="S33" s="1"/>
      <c r="T33" s="1"/>
      <c r="U33" s="1"/>
      <c r="V33" s="1"/>
      <c r="W33" s="1"/>
      <c r="X33" s="1"/>
      <c r="Y33" s="1"/>
    </row>
    <row r="34" spans="1:25" ht="48" customHeight="1" x14ac:dyDescent="0.2">
      <c r="A34" s="563"/>
      <c r="B34" s="574"/>
      <c r="C34" s="574"/>
      <c r="D34" s="204"/>
      <c r="E34" s="143"/>
      <c r="F34" s="133"/>
      <c r="G34" s="142"/>
      <c r="H34" s="196" t="s">
        <v>257</v>
      </c>
      <c r="I34" s="117" t="s">
        <v>254</v>
      </c>
      <c r="J34" s="7" t="s">
        <v>259</v>
      </c>
      <c r="K34" s="123">
        <v>1</v>
      </c>
      <c r="L34" s="272">
        <v>1</v>
      </c>
      <c r="M34" s="7" t="s">
        <v>260</v>
      </c>
      <c r="N34" s="273" t="s">
        <v>513</v>
      </c>
      <c r="O34" s="252">
        <v>44286</v>
      </c>
      <c r="P34" s="274" t="s">
        <v>514</v>
      </c>
      <c r="Q34" s="1"/>
      <c r="R34" s="1"/>
      <c r="S34" s="1"/>
      <c r="T34" s="1"/>
      <c r="U34" s="1"/>
      <c r="V34" s="1"/>
      <c r="W34" s="1"/>
      <c r="X34" s="1"/>
      <c r="Y34" s="1"/>
    </row>
    <row r="35" spans="1:25" ht="48" customHeight="1" x14ac:dyDescent="0.2">
      <c r="A35" s="563"/>
      <c r="B35" s="574"/>
      <c r="C35" s="574"/>
      <c r="D35" s="204"/>
      <c r="E35" s="143"/>
      <c r="F35" s="133"/>
      <c r="G35" s="142"/>
      <c r="H35" s="90"/>
      <c r="I35" s="117"/>
      <c r="J35" s="7"/>
      <c r="K35" s="248"/>
      <c r="L35" s="256"/>
      <c r="M35" s="7"/>
      <c r="N35" s="254"/>
      <c r="O35" s="252">
        <v>44286</v>
      </c>
      <c r="P35" s="267"/>
      <c r="Q35" s="1"/>
      <c r="R35" s="1"/>
      <c r="S35" s="1"/>
      <c r="T35" s="1"/>
      <c r="U35" s="1"/>
      <c r="V35" s="1"/>
      <c r="W35" s="1"/>
      <c r="X35" s="1"/>
      <c r="Y35" s="1"/>
    </row>
    <row r="36" spans="1:25" ht="48" customHeight="1" x14ac:dyDescent="0.2">
      <c r="A36" s="563"/>
      <c r="B36" s="574"/>
      <c r="C36" s="574"/>
      <c r="D36" s="204"/>
      <c r="E36" s="143"/>
      <c r="F36" s="133"/>
      <c r="G36" s="142"/>
      <c r="H36" s="196" t="s">
        <v>261</v>
      </c>
      <c r="I36" s="117" t="s">
        <v>254</v>
      </c>
      <c r="J36" s="7" t="s">
        <v>264</v>
      </c>
      <c r="K36" s="123">
        <v>1</v>
      </c>
      <c r="L36" s="272">
        <v>0.2</v>
      </c>
      <c r="M36" s="7" t="s">
        <v>265</v>
      </c>
      <c r="N36" s="112" t="s">
        <v>515</v>
      </c>
      <c r="O36" s="252">
        <v>44286</v>
      </c>
      <c r="P36" s="274" t="s">
        <v>516</v>
      </c>
      <c r="Q36" s="1"/>
      <c r="R36" s="1"/>
      <c r="S36" s="1"/>
      <c r="T36" s="1"/>
      <c r="U36" s="1"/>
      <c r="V36" s="1"/>
      <c r="W36" s="1"/>
      <c r="X36" s="1"/>
      <c r="Y36" s="1"/>
    </row>
    <row r="37" spans="1:25" ht="48" customHeight="1" x14ac:dyDescent="0.2">
      <c r="A37" s="563"/>
      <c r="B37" s="574"/>
      <c r="C37" s="142"/>
      <c r="D37" s="204"/>
      <c r="E37" s="143"/>
      <c r="F37" s="133"/>
      <c r="G37" s="142"/>
      <c r="H37" s="90" t="s">
        <v>266</v>
      </c>
      <c r="I37" s="206" t="s">
        <v>194</v>
      </c>
      <c r="J37" s="92" t="s">
        <v>268</v>
      </c>
      <c r="K37" s="123">
        <v>1</v>
      </c>
      <c r="L37" s="267" t="s">
        <v>496</v>
      </c>
      <c r="M37" s="7" t="s">
        <v>269</v>
      </c>
      <c r="N37" s="254"/>
      <c r="O37" s="252">
        <v>44286</v>
      </c>
      <c r="P37" s="267" t="s">
        <v>496</v>
      </c>
      <c r="Q37" s="1"/>
      <c r="R37" s="1"/>
      <c r="S37" s="1"/>
      <c r="T37" s="1"/>
      <c r="U37" s="1"/>
      <c r="V37" s="1"/>
      <c r="W37" s="1"/>
      <c r="X37" s="1"/>
      <c r="Y37" s="1"/>
    </row>
    <row r="38" spans="1:25" ht="48" customHeight="1" x14ac:dyDescent="0.2">
      <c r="A38" s="563"/>
      <c r="B38" s="574"/>
      <c r="C38" s="142"/>
      <c r="D38" s="204"/>
      <c r="E38" s="143"/>
      <c r="F38" s="133"/>
      <c r="G38" s="142"/>
      <c r="H38" s="90" t="s">
        <v>270</v>
      </c>
      <c r="I38" s="206" t="s">
        <v>194</v>
      </c>
      <c r="J38" s="92" t="s">
        <v>272</v>
      </c>
      <c r="K38" s="123">
        <v>1</v>
      </c>
      <c r="L38" s="267" t="s">
        <v>496</v>
      </c>
      <c r="M38" s="7" t="s">
        <v>273</v>
      </c>
      <c r="N38" s="254"/>
      <c r="O38" s="252">
        <v>44286</v>
      </c>
      <c r="P38" s="267" t="s">
        <v>496</v>
      </c>
      <c r="Q38" s="1"/>
      <c r="R38" s="1"/>
      <c r="S38" s="1"/>
      <c r="T38" s="1"/>
      <c r="U38" s="1"/>
      <c r="V38" s="1"/>
      <c r="W38" s="1"/>
      <c r="X38" s="1"/>
      <c r="Y38" s="1"/>
    </row>
    <row r="39" spans="1:25" ht="48" customHeight="1" x14ac:dyDescent="0.2">
      <c r="A39" s="563"/>
      <c r="B39" s="574"/>
      <c r="C39" s="142"/>
      <c r="D39" s="204"/>
      <c r="E39" s="143"/>
      <c r="F39" s="133"/>
      <c r="G39" s="142"/>
      <c r="H39" s="90" t="s">
        <v>270</v>
      </c>
      <c r="I39" s="206" t="s">
        <v>194</v>
      </c>
      <c r="J39" s="92" t="s">
        <v>272</v>
      </c>
      <c r="K39" s="123">
        <v>1</v>
      </c>
      <c r="L39" s="267" t="s">
        <v>496</v>
      </c>
      <c r="M39" s="7" t="s">
        <v>273</v>
      </c>
      <c r="N39" s="254"/>
      <c r="O39" s="252">
        <v>44286</v>
      </c>
      <c r="P39" s="267" t="s">
        <v>496</v>
      </c>
      <c r="Q39" s="1"/>
      <c r="R39" s="1"/>
      <c r="S39" s="1"/>
      <c r="T39" s="1"/>
      <c r="U39" s="1"/>
      <c r="V39" s="1"/>
      <c r="W39" s="1"/>
      <c r="X39" s="1"/>
      <c r="Y39" s="1"/>
    </row>
    <row r="40" spans="1:25" ht="48" customHeight="1" x14ac:dyDescent="0.2">
      <c r="A40" s="563"/>
      <c r="B40" s="574"/>
      <c r="C40" s="142"/>
      <c r="D40" s="204"/>
      <c r="E40" s="143"/>
      <c r="F40" s="133"/>
      <c r="G40" s="142"/>
      <c r="H40" s="90" t="s">
        <v>275</v>
      </c>
      <c r="I40" s="206" t="s">
        <v>194</v>
      </c>
      <c r="J40" s="92" t="s">
        <v>277</v>
      </c>
      <c r="K40" s="123">
        <v>1</v>
      </c>
      <c r="L40" s="267" t="s">
        <v>496</v>
      </c>
      <c r="M40" s="7" t="s">
        <v>278</v>
      </c>
      <c r="N40" s="254"/>
      <c r="O40" s="252">
        <v>44286</v>
      </c>
      <c r="P40" s="267" t="s">
        <v>496</v>
      </c>
      <c r="Q40" s="1"/>
      <c r="R40" s="1"/>
      <c r="S40" s="1"/>
      <c r="T40" s="1"/>
      <c r="U40" s="1"/>
      <c r="V40" s="1"/>
      <c r="W40" s="1"/>
      <c r="X40" s="1"/>
      <c r="Y40" s="1"/>
    </row>
    <row r="41" spans="1:25" ht="48" customHeight="1" x14ac:dyDescent="0.2">
      <c r="A41" s="563"/>
      <c r="B41" s="574"/>
      <c r="C41" s="142"/>
      <c r="D41" s="204"/>
      <c r="E41" s="143"/>
      <c r="F41" s="133"/>
      <c r="G41" s="142"/>
      <c r="H41" s="90" t="s">
        <v>279</v>
      </c>
      <c r="I41" s="206" t="s">
        <v>194</v>
      </c>
      <c r="J41" s="92" t="s">
        <v>281</v>
      </c>
      <c r="K41" s="123">
        <v>1</v>
      </c>
      <c r="L41" s="267" t="s">
        <v>496</v>
      </c>
      <c r="M41" s="7" t="s">
        <v>282</v>
      </c>
      <c r="N41" s="254"/>
      <c r="O41" s="252">
        <v>44286</v>
      </c>
      <c r="P41" s="267" t="s">
        <v>496</v>
      </c>
      <c r="Q41" s="1"/>
      <c r="R41" s="1"/>
      <c r="S41" s="1"/>
      <c r="T41" s="1"/>
      <c r="U41" s="1"/>
      <c r="V41" s="1"/>
      <c r="W41" s="1"/>
      <c r="X41" s="1"/>
      <c r="Y41" s="1"/>
    </row>
    <row r="42" spans="1:25" ht="48" customHeight="1" x14ac:dyDescent="0.2">
      <c r="A42" s="563"/>
      <c r="B42" s="574"/>
      <c r="C42" s="142"/>
      <c r="D42" s="204"/>
      <c r="E42" s="144"/>
      <c r="F42" s="133"/>
      <c r="G42" s="142"/>
      <c r="H42" s="195" t="s">
        <v>283</v>
      </c>
      <c r="I42" s="206" t="s">
        <v>194</v>
      </c>
      <c r="J42" s="92" t="s">
        <v>285</v>
      </c>
      <c r="K42" s="270">
        <v>1</v>
      </c>
      <c r="L42" s="270">
        <v>1</v>
      </c>
      <c r="M42" s="7" t="s">
        <v>286</v>
      </c>
      <c r="N42" s="254" t="s">
        <v>517</v>
      </c>
      <c r="O42" s="252">
        <v>44286</v>
      </c>
      <c r="P42" s="275" t="s">
        <v>518</v>
      </c>
      <c r="Q42" s="1"/>
      <c r="R42" s="1"/>
      <c r="S42" s="1"/>
      <c r="T42" s="1"/>
      <c r="U42" s="1"/>
      <c r="V42" s="1"/>
      <c r="W42" s="1"/>
      <c r="X42" s="1"/>
      <c r="Y42" s="1"/>
    </row>
    <row r="43" spans="1:25" ht="48" customHeight="1" x14ac:dyDescent="0.2">
      <c r="A43" s="563"/>
      <c r="B43" s="574"/>
      <c r="C43" s="142"/>
      <c r="D43" s="193"/>
      <c r="E43" s="212"/>
      <c r="F43" s="212"/>
      <c r="G43" s="142"/>
      <c r="H43" s="134" t="s">
        <v>275</v>
      </c>
      <c r="I43" s="202" t="s">
        <v>153</v>
      </c>
      <c r="J43" s="7" t="s">
        <v>277</v>
      </c>
      <c r="K43" s="270">
        <v>1</v>
      </c>
      <c r="L43" s="267" t="s">
        <v>496</v>
      </c>
      <c r="M43" s="7" t="s">
        <v>278</v>
      </c>
      <c r="N43" s="254"/>
      <c r="O43" s="252">
        <v>44286</v>
      </c>
      <c r="P43" s="267" t="s">
        <v>496</v>
      </c>
      <c r="Q43" s="1"/>
      <c r="R43" s="1"/>
      <c r="S43" s="1"/>
      <c r="T43" s="1"/>
      <c r="U43" s="1"/>
      <c r="V43" s="1"/>
      <c r="W43" s="1"/>
      <c r="X43" s="1"/>
      <c r="Y43" s="1"/>
    </row>
    <row r="44" spans="1:25" ht="48" customHeight="1" thickBot="1" x14ac:dyDescent="0.25">
      <c r="A44" s="563"/>
      <c r="B44" s="575"/>
      <c r="C44" s="153"/>
      <c r="D44" s="194"/>
      <c r="E44" s="154"/>
      <c r="F44" s="154"/>
      <c r="G44" s="153"/>
      <c r="H44" s="155" t="s">
        <v>289</v>
      </c>
      <c r="I44" s="211" t="s">
        <v>291</v>
      </c>
      <c r="J44" s="76" t="s">
        <v>292</v>
      </c>
      <c r="K44" s="276">
        <v>1</v>
      </c>
      <c r="L44" s="276">
        <v>1</v>
      </c>
      <c r="M44" s="76" t="s">
        <v>293</v>
      </c>
      <c r="N44" s="277" t="s">
        <v>519</v>
      </c>
      <c r="O44" s="260">
        <v>44286</v>
      </c>
      <c r="P44" s="278" t="s">
        <v>520</v>
      </c>
      <c r="Q44" s="1"/>
      <c r="R44" s="1"/>
      <c r="S44" s="1"/>
      <c r="T44" s="1"/>
      <c r="U44" s="1"/>
      <c r="V44" s="1"/>
      <c r="W44" s="1"/>
      <c r="X44" s="1"/>
      <c r="Y44" s="1"/>
    </row>
    <row r="45" spans="1:25" ht="48" customHeight="1" x14ac:dyDescent="0.2">
      <c r="A45" s="570">
        <v>4</v>
      </c>
      <c r="B45" s="560" t="s">
        <v>294</v>
      </c>
      <c r="C45" s="582" t="s">
        <v>295</v>
      </c>
      <c r="D45" s="200" t="s">
        <v>169</v>
      </c>
      <c r="E45" s="582" t="s">
        <v>296</v>
      </c>
      <c r="F45" s="200" t="s">
        <v>297</v>
      </c>
      <c r="G45" s="579" t="s">
        <v>298</v>
      </c>
      <c r="H45" s="210" t="s">
        <v>299</v>
      </c>
      <c r="I45" s="210" t="s">
        <v>154</v>
      </c>
      <c r="J45" s="61" t="s">
        <v>301</v>
      </c>
      <c r="K45" s="279">
        <v>1</v>
      </c>
      <c r="L45" s="279">
        <v>1</v>
      </c>
      <c r="M45" s="61" t="s">
        <v>174</v>
      </c>
      <c r="N45" s="280" t="s">
        <v>519</v>
      </c>
      <c r="O45" s="263">
        <v>44286</v>
      </c>
      <c r="P45" s="281" t="s">
        <v>521</v>
      </c>
      <c r="Q45" s="1"/>
      <c r="R45" s="1"/>
      <c r="S45" s="1"/>
      <c r="T45" s="1"/>
      <c r="U45" s="1"/>
      <c r="V45" s="1"/>
      <c r="W45" s="1"/>
      <c r="X45" s="1"/>
      <c r="Y45" s="1"/>
    </row>
    <row r="46" spans="1:25" ht="48" customHeight="1" x14ac:dyDescent="0.2">
      <c r="A46" s="571"/>
      <c r="B46" s="561"/>
      <c r="C46" s="569"/>
      <c r="D46" s="193" t="s">
        <v>175</v>
      </c>
      <c r="E46" s="569"/>
      <c r="F46" s="193" t="s">
        <v>302</v>
      </c>
      <c r="G46" s="580"/>
      <c r="H46" s="202" t="s">
        <v>303</v>
      </c>
      <c r="I46" s="202" t="s">
        <v>154</v>
      </c>
      <c r="J46" s="7" t="s">
        <v>305</v>
      </c>
      <c r="K46" s="270">
        <v>1</v>
      </c>
      <c r="L46" s="272">
        <v>1</v>
      </c>
      <c r="M46" s="179" t="s">
        <v>174</v>
      </c>
      <c r="N46" s="257" t="s">
        <v>522</v>
      </c>
      <c r="O46" s="252">
        <v>44286</v>
      </c>
      <c r="P46" s="275" t="s">
        <v>523</v>
      </c>
      <c r="Q46" s="1"/>
      <c r="R46" s="1"/>
      <c r="S46" s="1"/>
      <c r="T46" s="1"/>
      <c r="U46" s="1"/>
      <c r="V46" s="1"/>
      <c r="W46" s="1"/>
      <c r="X46" s="1"/>
      <c r="Y46" s="1"/>
    </row>
    <row r="47" spans="1:25" ht="48" customHeight="1" x14ac:dyDescent="0.25">
      <c r="A47" s="571"/>
      <c r="B47" s="561"/>
      <c r="C47" s="569"/>
      <c r="D47" s="193" t="s">
        <v>306</v>
      </c>
      <c r="E47" s="569"/>
      <c r="F47" s="193" t="s">
        <v>307</v>
      </c>
      <c r="G47" s="580"/>
      <c r="H47" s="117"/>
      <c r="I47" s="162"/>
      <c r="J47" s="282"/>
      <c r="K47" s="282"/>
      <c r="L47" s="256"/>
      <c r="M47" s="254"/>
      <c r="N47" s="254"/>
      <c r="O47" s="252">
        <v>44286</v>
      </c>
      <c r="P47" s="267"/>
      <c r="Q47" s="1"/>
      <c r="R47" s="1"/>
      <c r="S47" s="1"/>
      <c r="T47" s="1"/>
      <c r="U47" s="1"/>
      <c r="V47" s="1"/>
      <c r="W47" s="1"/>
      <c r="X47" s="1"/>
      <c r="Y47" s="1"/>
    </row>
    <row r="48" spans="1:25" ht="48" customHeight="1" thickBot="1" x14ac:dyDescent="0.3">
      <c r="A48" s="572"/>
      <c r="B48" s="562"/>
      <c r="C48" s="583"/>
      <c r="D48" s="194" t="s">
        <v>308</v>
      </c>
      <c r="E48" s="583"/>
      <c r="F48" s="194" t="s">
        <v>309</v>
      </c>
      <c r="G48" s="581"/>
      <c r="H48" s="146"/>
      <c r="I48" s="174"/>
      <c r="J48" s="283"/>
      <c r="K48" s="283"/>
      <c r="L48" s="258"/>
      <c r="M48" s="259"/>
      <c r="N48" s="284"/>
      <c r="O48" s="260">
        <v>44286</v>
      </c>
      <c r="P48" s="261"/>
      <c r="Q48" s="1"/>
      <c r="R48" s="1"/>
      <c r="S48" s="1"/>
      <c r="T48" s="1"/>
      <c r="U48" s="1"/>
      <c r="V48" s="1"/>
      <c r="W48" s="1"/>
      <c r="X48" s="1"/>
      <c r="Y48" s="1"/>
    </row>
    <row r="49" spans="1:25" ht="48" customHeight="1" x14ac:dyDescent="0.2">
      <c r="A49" s="564">
        <v>5</v>
      </c>
      <c r="B49" s="560" t="s">
        <v>310</v>
      </c>
      <c r="C49" s="629" t="s">
        <v>311</v>
      </c>
      <c r="D49" s="237" t="s">
        <v>312</v>
      </c>
      <c r="E49" s="582" t="s">
        <v>313</v>
      </c>
      <c r="F49" s="237" t="s">
        <v>314</v>
      </c>
      <c r="G49" s="579" t="s">
        <v>315</v>
      </c>
      <c r="H49" s="231" t="s">
        <v>669</v>
      </c>
      <c r="I49" s="232" t="s">
        <v>318</v>
      </c>
      <c r="J49" s="78" t="s">
        <v>26</v>
      </c>
      <c r="K49" s="78" t="s">
        <v>320</v>
      </c>
      <c r="L49" s="285" t="s">
        <v>646</v>
      </c>
      <c r="M49" s="286" t="s">
        <v>174</v>
      </c>
      <c r="N49" s="287" t="s">
        <v>653</v>
      </c>
      <c r="O49" s="288">
        <v>44286</v>
      </c>
      <c r="P49" s="289" t="s">
        <v>654</v>
      </c>
      <c r="Q49" s="1"/>
      <c r="R49" s="1"/>
      <c r="S49" s="1"/>
      <c r="T49" s="1"/>
      <c r="U49" s="1"/>
      <c r="V49" s="1"/>
      <c r="W49" s="1"/>
      <c r="X49" s="1"/>
      <c r="Y49" s="1"/>
    </row>
    <row r="50" spans="1:25" ht="48" customHeight="1" x14ac:dyDescent="0.2">
      <c r="A50" s="565"/>
      <c r="B50" s="561"/>
      <c r="C50" s="611"/>
      <c r="D50" s="235" t="s">
        <v>321</v>
      </c>
      <c r="E50" s="569"/>
      <c r="F50" s="569" t="s">
        <v>322</v>
      </c>
      <c r="G50" s="580"/>
      <c r="H50" s="628" t="s">
        <v>323</v>
      </c>
      <c r="I50" s="233" t="s">
        <v>318</v>
      </c>
      <c r="J50" s="179" t="s">
        <v>26</v>
      </c>
      <c r="K50" s="179" t="s">
        <v>655</v>
      </c>
      <c r="L50" s="290" t="s">
        <v>651</v>
      </c>
      <c r="M50" s="291" t="s">
        <v>174</v>
      </c>
      <c r="N50" s="287" t="s">
        <v>652</v>
      </c>
      <c r="O50" s="292">
        <v>44286</v>
      </c>
      <c r="P50" s="287" t="s">
        <v>656</v>
      </c>
      <c r="Q50" s="1"/>
      <c r="R50" s="1"/>
      <c r="S50" s="1"/>
      <c r="T50" s="1"/>
      <c r="U50" s="1"/>
      <c r="V50" s="1"/>
      <c r="W50" s="1"/>
      <c r="X50" s="1"/>
      <c r="Y50" s="1"/>
    </row>
    <row r="51" spans="1:25" ht="48" customHeight="1" x14ac:dyDescent="0.2">
      <c r="A51" s="565"/>
      <c r="B51" s="561"/>
      <c r="C51" s="611"/>
      <c r="D51" s="235" t="s">
        <v>207</v>
      </c>
      <c r="E51" s="569"/>
      <c r="F51" s="569"/>
      <c r="G51" s="580"/>
      <c r="H51" s="628"/>
      <c r="I51" s="233" t="s">
        <v>318</v>
      </c>
      <c r="J51" s="179" t="s">
        <v>26</v>
      </c>
      <c r="K51" s="179" t="s">
        <v>327</v>
      </c>
      <c r="L51" s="256" t="s">
        <v>648</v>
      </c>
      <c r="M51" s="291" t="s">
        <v>174</v>
      </c>
      <c r="N51" s="287" t="s">
        <v>648</v>
      </c>
      <c r="O51" s="292">
        <v>44286</v>
      </c>
      <c r="P51" s="253" t="s">
        <v>670</v>
      </c>
      <c r="Q51" s="1"/>
      <c r="R51" s="1"/>
      <c r="S51" s="1"/>
      <c r="T51" s="1"/>
      <c r="U51" s="1"/>
      <c r="V51" s="1"/>
      <c r="W51" s="1"/>
      <c r="X51" s="1"/>
      <c r="Y51" s="1"/>
    </row>
    <row r="52" spans="1:25" ht="48" customHeight="1" x14ac:dyDescent="0.2">
      <c r="A52" s="565"/>
      <c r="B52" s="561"/>
      <c r="C52" s="611"/>
      <c r="D52" s="235" t="s">
        <v>328</v>
      </c>
      <c r="E52" s="569"/>
      <c r="F52" s="569" t="s">
        <v>329</v>
      </c>
      <c r="G52" s="580"/>
      <c r="H52" s="236" t="s">
        <v>330</v>
      </c>
      <c r="I52" s="233" t="s">
        <v>332</v>
      </c>
      <c r="J52" s="255" t="s">
        <v>334</v>
      </c>
      <c r="K52" s="270" t="s">
        <v>333</v>
      </c>
      <c r="L52" s="270">
        <v>1</v>
      </c>
      <c r="M52" s="179" t="s">
        <v>335</v>
      </c>
      <c r="N52" s="281" t="s">
        <v>524</v>
      </c>
      <c r="O52" s="293">
        <v>44286</v>
      </c>
      <c r="P52" s="281" t="s">
        <v>525</v>
      </c>
      <c r="Q52" s="1"/>
      <c r="R52" s="1"/>
      <c r="S52" s="1"/>
      <c r="T52" s="1"/>
      <c r="U52" s="1"/>
      <c r="V52" s="1"/>
      <c r="W52" s="1"/>
      <c r="X52" s="1"/>
      <c r="Y52" s="1"/>
    </row>
    <row r="53" spans="1:25" ht="48" customHeight="1" x14ac:dyDescent="0.2">
      <c r="A53" s="565"/>
      <c r="B53" s="561"/>
      <c r="C53" s="611"/>
      <c r="D53" s="235" t="s">
        <v>188</v>
      </c>
      <c r="E53" s="569"/>
      <c r="F53" s="569"/>
      <c r="G53" s="580"/>
      <c r="H53" s="236" t="s">
        <v>174</v>
      </c>
      <c r="I53" s="233" t="s">
        <v>332</v>
      </c>
      <c r="J53" s="255" t="s">
        <v>671</v>
      </c>
      <c r="K53" s="270">
        <v>1</v>
      </c>
      <c r="L53" s="270">
        <v>1</v>
      </c>
      <c r="M53" s="179" t="s">
        <v>174</v>
      </c>
      <c r="N53" s="275" t="s">
        <v>526</v>
      </c>
      <c r="O53" s="293">
        <v>44286</v>
      </c>
      <c r="P53" s="275" t="s">
        <v>527</v>
      </c>
      <c r="Q53" s="1"/>
      <c r="R53" s="1"/>
      <c r="S53" s="1"/>
      <c r="T53" s="1"/>
      <c r="U53" s="1"/>
      <c r="V53" s="1"/>
      <c r="W53" s="1"/>
      <c r="X53" s="1"/>
      <c r="Y53" s="1"/>
    </row>
    <row r="54" spans="1:25" ht="48" customHeight="1" x14ac:dyDescent="0.2">
      <c r="A54" s="565"/>
      <c r="B54" s="561"/>
      <c r="C54" s="611"/>
      <c r="D54" s="235" t="s">
        <v>338</v>
      </c>
      <c r="E54" s="569"/>
      <c r="F54" s="569" t="s">
        <v>329</v>
      </c>
      <c r="G54" s="580"/>
      <c r="H54" s="236" t="s">
        <v>339</v>
      </c>
      <c r="I54" s="233" t="s">
        <v>318</v>
      </c>
      <c r="J54" s="7" t="s">
        <v>341</v>
      </c>
      <c r="K54" s="270">
        <v>1</v>
      </c>
      <c r="L54" s="270">
        <v>1</v>
      </c>
      <c r="M54" s="7" t="s">
        <v>342</v>
      </c>
      <c r="N54" s="275">
        <v>0</v>
      </c>
      <c r="O54" s="252">
        <v>44286</v>
      </c>
      <c r="P54" s="253" t="s">
        <v>528</v>
      </c>
      <c r="Q54" s="1"/>
      <c r="R54" s="1"/>
      <c r="S54" s="1"/>
      <c r="T54" s="1"/>
      <c r="U54" s="1"/>
      <c r="V54" s="1"/>
      <c r="W54" s="1"/>
      <c r="X54" s="1"/>
      <c r="Y54" s="1"/>
    </row>
    <row r="55" spans="1:25" ht="48" customHeight="1" x14ac:dyDescent="0.2">
      <c r="A55" s="565"/>
      <c r="B55" s="561"/>
      <c r="C55" s="611"/>
      <c r="D55" s="235" t="s">
        <v>343</v>
      </c>
      <c r="E55" s="569"/>
      <c r="F55" s="569"/>
      <c r="G55" s="580"/>
      <c r="H55" s="236" t="s">
        <v>344</v>
      </c>
      <c r="I55" s="233" t="s">
        <v>318</v>
      </c>
      <c r="J55" s="7" t="s">
        <v>341</v>
      </c>
      <c r="K55" s="270">
        <v>1</v>
      </c>
      <c r="L55" s="270">
        <v>1</v>
      </c>
      <c r="M55" s="7" t="s">
        <v>342</v>
      </c>
      <c r="N55" s="275" t="s">
        <v>529</v>
      </c>
      <c r="O55" s="252">
        <v>44286</v>
      </c>
      <c r="P55" s="253" t="s">
        <v>528</v>
      </c>
      <c r="Q55" s="1"/>
      <c r="R55" s="1"/>
      <c r="S55" s="1"/>
      <c r="T55" s="1"/>
      <c r="U55" s="1"/>
      <c r="V55" s="1"/>
      <c r="W55" s="1"/>
      <c r="X55" s="1"/>
      <c r="Y55" s="1"/>
    </row>
    <row r="56" spans="1:25" ht="48" customHeight="1" x14ac:dyDescent="0.2">
      <c r="A56" s="565"/>
      <c r="B56" s="561"/>
      <c r="C56" s="611"/>
      <c r="D56" s="235" t="s">
        <v>346</v>
      </c>
      <c r="E56" s="569"/>
      <c r="F56" s="569" t="s">
        <v>347</v>
      </c>
      <c r="G56" s="580"/>
      <c r="H56" s="236" t="s">
        <v>348</v>
      </c>
      <c r="I56" s="233" t="s">
        <v>318</v>
      </c>
      <c r="J56" s="7" t="s">
        <v>341</v>
      </c>
      <c r="K56" s="270">
        <v>1</v>
      </c>
      <c r="L56" s="270">
        <v>1</v>
      </c>
      <c r="M56" s="7" t="s">
        <v>342</v>
      </c>
      <c r="N56" s="275" t="s">
        <v>530</v>
      </c>
      <c r="O56" s="252">
        <v>44286</v>
      </c>
      <c r="P56" s="253" t="s">
        <v>528</v>
      </c>
      <c r="Q56" s="1"/>
      <c r="R56" s="1"/>
      <c r="S56" s="1"/>
      <c r="T56" s="1"/>
      <c r="U56" s="1"/>
      <c r="V56" s="1"/>
      <c r="W56" s="1"/>
      <c r="X56" s="1"/>
      <c r="Y56" s="1"/>
    </row>
    <row r="57" spans="1:25" ht="48" customHeight="1" x14ac:dyDescent="0.2">
      <c r="A57" s="565"/>
      <c r="B57" s="561"/>
      <c r="C57" s="611"/>
      <c r="D57" s="235" t="s">
        <v>350</v>
      </c>
      <c r="E57" s="569"/>
      <c r="F57" s="569"/>
      <c r="G57" s="580"/>
      <c r="H57" s="236" t="s">
        <v>351</v>
      </c>
      <c r="I57" s="233" t="s">
        <v>318</v>
      </c>
      <c r="J57" s="7" t="s">
        <v>341</v>
      </c>
      <c r="K57" s="270">
        <v>1</v>
      </c>
      <c r="L57" s="270">
        <v>1</v>
      </c>
      <c r="M57" s="7" t="s">
        <v>342</v>
      </c>
      <c r="N57" s="275" t="s">
        <v>531</v>
      </c>
      <c r="O57" s="252">
        <v>44286</v>
      </c>
      <c r="P57" s="253" t="s">
        <v>528</v>
      </c>
      <c r="Q57" s="1"/>
      <c r="R57" s="1"/>
      <c r="S57" s="1"/>
      <c r="T57" s="1"/>
      <c r="U57" s="1"/>
      <c r="V57" s="1"/>
      <c r="W57" s="1"/>
      <c r="X57" s="1"/>
      <c r="Y57" s="1"/>
    </row>
    <row r="58" spans="1:25" ht="48" customHeight="1" x14ac:dyDescent="0.2">
      <c r="A58" s="565"/>
      <c r="B58" s="561"/>
      <c r="C58" s="611"/>
      <c r="D58" s="235" t="s">
        <v>353</v>
      </c>
      <c r="E58" s="569"/>
      <c r="F58" s="569" t="s">
        <v>354</v>
      </c>
      <c r="G58" s="580"/>
      <c r="H58" s="236" t="s">
        <v>623</v>
      </c>
      <c r="I58" s="233" t="s">
        <v>672</v>
      </c>
      <c r="J58" s="7" t="s">
        <v>673</v>
      </c>
      <c r="K58" s="270" t="s">
        <v>174</v>
      </c>
      <c r="L58" s="256" t="s">
        <v>551</v>
      </c>
      <c r="M58" s="7" t="s">
        <v>174</v>
      </c>
      <c r="N58" s="275" t="s">
        <v>674</v>
      </c>
      <c r="O58" s="252">
        <v>44286</v>
      </c>
      <c r="P58" s="7" t="s">
        <v>624</v>
      </c>
      <c r="Q58" s="1"/>
      <c r="R58" s="1"/>
      <c r="S58" s="1"/>
      <c r="T58" s="1"/>
      <c r="U58" s="1"/>
      <c r="V58" s="1"/>
      <c r="W58" s="1"/>
      <c r="X58" s="1"/>
      <c r="Y58" s="1"/>
    </row>
    <row r="59" spans="1:25" ht="48" customHeight="1" x14ac:dyDescent="0.2">
      <c r="A59" s="566"/>
      <c r="B59" s="561"/>
      <c r="C59" s="611"/>
      <c r="D59" s="235" t="s">
        <v>355</v>
      </c>
      <c r="E59" s="569"/>
      <c r="F59" s="569"/>
      <c r="G59" s="580"/>
      <c r="H59" s="152"/>
      <c r="I59" s="117"/>
      <c r="J59" s="7"/>
      <c r="K59" s="270"/>
      <c r="L59" s="256"/>
      <c r="M59" s="7"/>
      <c r="N59" s="275"/>
      <c r="O59" s="252"/>
      <c r="P59" s="267"/>
      <c r="Q59" s="1"/>
      <c r="R59" s="1"/>
      <c r="S59" s="1"/>
      <c r="T59" s="1"/>
      <c r="U59" s="1"/>
      <c r="V59" s="1"/>
      <c r="W59" s="1"/>
      <c r="X59" s="1"/>
      <c r="Y59" s="1"/>
    </row>
    <row r="60" spans="1:25" ht="48" customHeight="1" x14ac:dyDescent="0.2">
      <c r="A60" s="566"/>
      <c r="B60" s="561"/>
      <c r="C60" s="611"/>
      <c r="D60" s="235"/>
      <c r="E60" s="569"/>
      <c r="F60" s="569"/>
      <c r="G60" s="580"/>
      <c r="H60" s="236"/>
      <c r="I60" s="233"/>
      <c r="J60" s="7"/>
      <c r="K60" s="270"/>
      <c r="L60" s="256"/>
      <c r="M60" s="7"/>
      <c r="N60" s="275"/>
      <c r="O60" s="252">
        <v>44286</v>
      </c>
      <c r="P60" s="267"/>
      <c r="Q60" s="1"/>
      <c r="R60" s="1"/>
      <c r="S60" s="1"/>
      <c r="T60" s="1"/>
      <c r="U60" s="1"/>
      <c r="V60" s="1"/>
      <c r="W60" s="1"/>
      <c r="X60" s="1"/>
      <c r="Y60" s="1"/>
    </row>
    <row r="61" spans="1:25" ht="48" customHeight="1" thickBot="1" x14ac:dyDescent="0.25">
      <c r="A61" s="567"/>
      <c r="B61" s="562"/>
      <c r="C61" s="630"/>
      <c r="D61" s="238"/>
      <c r="E61" s="583"/>
      <c r="F61" s="583"/>
      <c r="G61" s="581"/>
      <c r="H61" s="166"/>
      <c r="I61" s="234"/>
      <c r="J61" s="76"/>
      <c r="K61" s="96"/>
      <c r="L61" s="258"/>
      <c r="M61" s="76"/>
      <c r="N61" s="275"/>
      <c r="O61" s="260">
        <v>44286</v>
      </c>
      <c r="P61" s="261"/>
      <c r="Q61" s="1"/>
      <c r="R61" s="1"/>
      <c r="S61" s="1"/>
      <c r="T61" s="1"/>
      <c r="U61" s="1"/>
      <c r="V61" s="1"/>
      <c r="W61" s="1"/>
      <c r="X61" s="1"/>
      <c r="Y61" s="1"/>
    </row>
    <row r="62" spans="1:25" ht="48" customHeight="1" x14ac:dyDescent="0.2">
      <c r="A62" s="576">
        <v>6</v>
      </c>
      <c r="B62" s="612" t="s">
        <v>356</v>
      </c>
      <c r="C62" s="568" t="s">
        <v>357</v>
      </c>
      <c r="D62" s="568" t="s">
        <v>328</v>
      </c>
      <c r="E62" s="613" t="s">
        <v>675</v>
      </c>
      <c r="F62" s="205" t="s">
        <v>359</v>
      </c>
      <c r="G62" s="622" t="s">
        <v>360</v>
      </c>
      <c r="H62" s="148" t="s">
        <v>361</v>
      </c>
      <c r="I62" s="201" t="s">
        <v>363</v>
      </c>
      <c r="J62" s="61" t="s">
        <v>365</v>
      </c>
      <c r="K62" s="294">
        <v>1</v>
      </c>
      <c r="L62" s="294">
        <v>1</v>
      </c>
      <c r="M62" s="61" t="s">
        <v>366</v>
      </c>
      <c r="N62" s="275" t="s">
        <v>532</v>
      </c>
      <c r="O62" s="263">
        <v>44286</v>
      </c>
      <c r="P62" s="295" t="s">
        <v>533</v>
      </c>
      <c r="Q62" s="1"/>
      <c r="R62" s="1"/>
      <c r="S62" s="1"/>
      <c r="T62" s="1"/>
      <c r="U62" s="1"/>
      <c r="V62" s="1"/>
      <c r="W62" s="1"/>
      <c r="X62" s="1"/>
      <c r="Y62" s="1"/>
    </row>
    <row r="63" spans="1:25" ht="48" customHeight="1" x14ac:dyDescent="0.2">
      <c r="A63" s="577"/>
      <c r="B63" s="561"/>
      <c r="C63" s="569"/>
      <c r="D63" s="569"/>
      <c r="E63" s="580"/>
      <c r="F63" s="193" t="s">
        <v>367</v>
      </c>
      <c r="G63" s="623"/>
      <c r="H63" s="131" t="s">
        <v>676</v>
      </c>
      <c r="I63" s="202" t="s">
        <v>363</v>
      </c>
      <c r="J63" s="7" t="s">
        <v>370</v>
      </c>
      <c r="K63" s="296">
        <v>1</v>
      </c>
      <c r="L63" s="296">
        <v>1</v>
      </c>
      <c r="M63" s="7" t="s">
        <v>371</v>
      </c>
      <c r="N63" s="275" t="s">
        <v>534</v>
      </c>
      <c r="O63" s="252">
        <v>44286</v>
      </c>
      <c r="P63" s="295" t="s">
        <v>535</v>
      </c>
      <c r="Q63" s="1"/>
      <c r="R63" s="1"/>
      <c r="S63" s="1"/>
      <c r="T63" s="1"/>
      <c r="U63" s="1"/>
      <c r="V63" s="1"/>
      <c r="W63" s="1"/>
      <c r="X63" s="1"/>
      <c r="Y63" s="1"/>
    </row>
    <row r="64" spans="1:25" ht="48" customHeight="1" x14ac:dyDescent="0.2">
      <c r="A64" s="577"/>
      <c r="B64" s="561"/>
      <c r="C64" s="569"/>
      <c r="D64" s="569" t="s">
        <v>160</v>
      </c>
      <c r="E64" s="580"/>
      <c r="F64" s="193" t="s">
        <v>372</v>
      </c>
      <c r="G64" s="623"/>
      <c r="H64" s="131"/>
      <c r="I64" s="202"/>
      <c r="J64" s="7"/>
      <c r="K64" s="296"/>
      <c r="L64" s="296"/>
      <c r="M64" s="7"/>
      <c r="N64" s="275"/>
      <c r="O64" s="252"/>
      <c r="P64" s="295"/>
      <c r="Q64" s="1"/>
      <c r="R64" s="1"/>
      <c r="S64" s="1"/>
      <c r="T64" s="1"/>
      <c r="U64" s="1"/>
      <c r="V64" s="1"/>
      <c r="W64" s="1"/>
      <c r="X64" s="1"/>
      <c r="Y64" s="1"/>
    </row>
    <row r="65" spans="1:25" ht="48" customHeight="1" x14ac:dyDescent="0.2">
      <c r="A65" s="577"/>
      <c r="B65" s="561"/>
      <c r="C65" s="569"/>
      <c r="D65" s="569"/>
      <c r="E65" s="580"/>
      <c r="F65" s="193" t="s">
        <v>374</v>
      </c>
      <c r="G65" s="623"/>
      <c r="H65" s="602" t="s">
        <v>375</v>
      </c>
      <c r="I65" s="202" t="s">
        <v>363</v>
      </c>
      <c r="J65" s="7" t="s">
        <v>536</v>
      </c>
      <c r="K65" s="296">
        <v>1</v>
      </c>
      <c r="L65" s="296">
        <v>1</v>
      </c>
      <c r="M65" s="7" t="s">
        <v>378</v>
      </c>
      <c r="N65" s="275" t="s">
        <v>537</v>
      </c>
      <c r="O65" s="252">
        <v>44286</v>
      </c>
      <c r="P65" s="295" t="s">
        <v>538</v>
      </c>
      <c r="Q65" s="1"/>
      <c r="R65" s="1"/>
      <c r="S65" s="1"/>
      <c r="T65" s="1"/>
      <c r="U65" s="1"/>
      <c r="V65" s="1"/>
      <c r="W65" s="1"/>
      <c r="X65" s="1"/>
      <c r="Y65" s="1"/>
    </row>
    <row r="66" spans="1:25" ht="48" customHeight="1" x14ac:dyDescent="0.2">
      <c r="A66" s="577"/>
      <c r="B66" s="561"/>
      <c r="C66" s="569"/>
      <c r="D66" s="193"/>
      <c r="E66" s="580"/>
      <c r="F66" s="193"/>
      <c r="G66" s="623"/>
      <c r="H66" s="619"/>
      <c r="I66" s="202" t="s">
        <v>363</v>
      </c>
      <c r="J66" s="7" t="s">
        <v>379</v>
      </c>
      <c r="K66" s="296">
        <v>1</v>
      </c>
      <c r="L66" s="296">
        <v>1</v>
      </c>
      <c r="M66" s="7" t="s">
        <v>378</v>
      </c>
      <c r="N66" s="275" t="s">
        <v>537</v>
      </c>
      <c r="O66" s="252">
        <v>44286</v>
      </c>
      <c r="P66" s="295" t="s">
        <v>539</v>
      </c>
      <c r="Q66" s="1"/>
      <c r="R66" s="1"/>
      <c r="S66" s="1"/>
      <c r="T66" s="1"/>
      <c r="U66" s="1"/>
      <c r="V66" s="1"/>
      <c r="W66" s="1"/>
      <c r="X66" s="1"/>
      <c r="Y66" s="1"/>
    </row>
    <row r="67" spans="1:25" ht="48" customHeight="1" x14ac:dyDescent="0.2">
      <c r="A67" s="577"/>
      <c r="B67" s="561"/>
      <c r="C67" s="569"/>
      <c r="D67" s="569" t="s">
        <v>380</v>
      </c>
      <c r="E67" s="580"/>
      <c r="F67" s="193" t="s">
        <v>381</v>
      </c>
      <c r="G67" s="623"/>
      <c r="H67" s="131" t="s">
        <v>382</v>
      </c>
      <c r="I67" s="202" t="s">
        <v>363</v>
      </c>
      <c r="J67" s="7" t="s">
        <v>384</v>
      </c>
      <c r="K67" s="296">
        <v>1</v>
      </c>
      <c r="L67" s="296">
        <v>1</v>
      </c>
      <c r="M67" s="7" t="s">
        <v>385</v>
      </c>
      <c r="N67" s="275" t="s">
        <v>540</v>
      </c>
      <c r="O67" s="252">
        <v>44286</v>
      </c>
      <c r="P67" s="295" t="s">
        <v>541</v>
      </c>
      <c r="Q67" s="1"/>
      <c r="R67" s="1"/>
      <c r="S67" s="1"/>
      <c r="T67" s="1"/>
      <c r="U67" s="1"/>
      <c r="V67" s="1"/>
      <c r="W67" s="1"/>
      <c r="X67" s="1"/>
      <c r="Y67" s="1"/>
    </row>
    <row r="68" spans="1:25" ht="48" customHeight="1" x14ac:dyDescent="0.2">
      <c r="A68" s="577"/>
      <c r="B68" s="561"/>
      <c r="C68" s="569"/>
      <c r="D68" s="569"/>
      <c r="E68" s="580"/>
      <c r="F68" s="193" t="s">
        <v>386</v>
      </c>
      <c r="G68" s="623"/>
      <c r="H68" s="131" t="s">
        <v>387</v>
      </c>
      <c r="I68" s="202" t="s">
        <v>363</v>
      </c>
      <c r="J68" s="7" t="s">
        <v>389</v>
      </c>
      <c r="K68" s="296">
        <v>0.15</v>
      </c>
      <c r="L68" s="296">
        <v>1</v>
      </c>
      <c r="M68" s="7" t="s">
        <v>390</v>
      </c>
      <c r="N68" s="275" t="s">
        <v>542</v>
      </c>
      <c r="O68" s="252">
        <v>44286</v>
      </c>
      <c r="P68" s="295" t="s">
        <v>543</v>
      </c>
      <c r="Q68" s="1"/>
      <c r="R68" s="1"/>
      <c r="S68" s="1"/>
      <c r="T68" s="1"/>
      <c r="U68" s="1"/>
      <c r="V68" s="1"/>
      <c r="W68" s="1"/>
      <c r="X68" s="1"/>
      <c r="Y68" s="1"/>
    </row>
    <row r="69" spans="1:25" ht="48" customHeight="1" x14ac:dyDescent="0.2">
      <c r="A69" s="577"/>
      <c r="B69" s="561"/>
      <c r="C69" s="569"/>
      <c r="D69" s="569" t="s">
        <v>207</v>
      </c>
      <c r="E69" s="580"/>
      <c r="F69" s="193" t="s">
        <v>391</v>
      </c>
      <c r="G69" s="623"/>
      <c r="H69" s="131" t="s">
        <v>382</v>
      </c>
      <c r="I69" s="202" t="s">
        <v>363</v>
      </c>
      <c r="J69" s="7" t="s">
        <v>394</v>
      </c>
      <c r="K69" s="296">
        <v>1</v>
      </c>
      <c r="L69" s="296">
        <v>1</v>
      </c>
      <c r="M69" s="7" t="s">
        <v>395</v>
      </c>
      <c r="N69" s="275" t="s">
        <v>544</v>
      </c>
      <c r="O69" s="252">
        <v>44286</v>
      </c>
      <c r="P69" s="295" t="s">
        <v>545</v>
      </c>
      <c r="Q69" s="1">
        <f>+R70/R69</f>
        <v>0.35259528787139183</v>
      </c>
      <c r="R69" s="1">
        <v>490100333</v>
      </c>
      <c r="S69" s="1"/>
      <c r="T69" s="1"/>
      <c r="U69" s="1"/>
      <c r="V69" s="1"/>
      <c r="W69" s="1"/>
      <c r="X69" s="1"/>
      <c r="Y69" s="1"/>
    </row>
    <row r="70" spans="1:25" ht="48" customHeight="1" x14ac:dyDescent="0.2">
      <c r="A70" s="577"/>
      <c r="B70" s="561"/>
      <c r="C70" s="569"/>
      <c r="D70" s="569"/>
      <c r="E70" s="580"/>
      <c r="F70" s="193" t="s">
        <v>396</v>
      </c>
      <c r="G70" s="623"/>
      <c r="H70" s="602" t="s">
        <v>397</v>
      </c>
      <c r="I70" s="202" t="s">
        <v>363</v>
      </c>
      <c r="J70" s="7" t="s">
        <v>546</v>
      </c>
      <c r="K70" s="296">
        <v>1</v>
      </c>
      <c r="L70" s="296">
        <v>0.35249999999999998</v>
      </c>
      <c r="M70" s="7" t="s">
        <v>401</v>
      </c>
      <c r="N70" s="275" t="s">
        <v>547</v>
      </c>
      <c r="O70" s="252">
        <v>44286</v>
      </c>
      <c r="P70" s="295" t="s">
        <v>548</v>
      </c>
      <c r="Q70" s="1">
        <f>490100333/4</f>
        <v>122525083.25</v>
      </c>
      <c r="R70" s="184">
        <v>172807068</v>
      </c>
      <c r="S70" s="1"/>
      <c r="T70" s="1"/>
      <c r="U70" s="1"/>
      <c r="V70" s="1"/>
      <c r="W70" s="1"/>
      <c r="X70" s="1"/>
      <c r="Y70" s="1"/>
    </row>
    <row r="71" spans="1:25" ht="48" customHeight="1" x14ac:dyDescent="0.2">
      <c r="A71" s="577"/>
      <c r="B71" s="561"/>
      <c r="C71" s="569"/>
      <c r="D71" s="193" t="s">
        <v>188</v>
      </c>
      <c r="E71" s="580"/>
      <c r="F71" s="193" t="s">
        <v>402</v>
      </c>
      <c r="G71" s="623"/>
      <c r="H71" s="603"/>
      <c r="I71" s="202" t="s">
        <v>363</v>
      </c>
      <c r="J71" s="7" t="s">
        <v>405</v>
      </c>
      <c r="K71" s="296">
        <v>1</v>
      </c>
      <c r="L71" s="296">
        <v>1</v>
      </c>
      <c r="M71" s="7" t="s">
        <v>406</v>
      </c>
      <c r="N71" s="275" t="s">
        <v>547</v>
      </c>
      <c r="O71" s="252">
        <v>44286</v>
      </c>
      <c r="P71" s="295" t="s">
        <v>549</v>
      </c>
      <c r="Q71" s="1"/>
      <c r="R71" s="1">
        <f>+R70/Q70</f>
        <v>1.4103811514855673</v>
      </c>
      <c r="S71" s="1"/>
      <c r="T71" s="1"/>
      <c r="U71" s="1"/>
      <c r="V71" s="1"/>
      <c r="W71" s="1"/>
      <c r="X71" s="1"/>
      <c r="Y71" s="1"/>
    </row>
    <row r="72" spans="1:25" ht="48" customHeight="1" x14ac:dyDescent="0.2">
      <c r="A72" s="577"/>
      <c r="B72" s="561"/>
      <c r="C72" s="569"/>
      <c r="D72" s="193"/>
      <c r="E72" s="580"/>
      <c r="F72" s="193"/>
      <c r="G72" s="623"/>
      <c r="H72" s="603"/>
      <c r="I72" s="202" t="s">
        <v>363</v>
      </c>
      <c r="J72" s="7" t="s">
        <v>408</v>
      </c>
      <c r="K72" s="296">
        <v>1</v>
      </c>
      <c r="L72" s="296">
        <v>1</v>
      </c>
      <c r="M72" s="7" t="s">
        <v>406</v>
      </c>
      <c r="N72" s="275" t="s">
        <v>547</v>
      </c>
      <c r="O72" s="252">
        <v>44286</v>
      </c>
      <c r="P72" s="295" t="s">
        <v>550</v>
      </c>
      <c r="Q72" s="1"/>
      <c r="R72" s="1"/>
      <c r="S72" s="1"/>
      <c r="T72" s="1"/>
      <c r="U72" s="1"/>
      <c r="V72" s="1"/>
      <c r="W72" s="1"/>
      <c r="X72" s="1"/>
      <c r="Y72" s="1"/>
    </row>
    <row r="73" spans="1:25" ht="48" customHeight="1" x14ac:dyDescent="0.2">
      <c r="A73" s="577"/>
      <c r="B73" s="561"/>
      <c r="C73" s="569"/>
      <c r="D73" s="569" t="s">
        <v>409</v>
      </c>
      <c r="E73" s="580"/>
      <c r="F73" s="193" t="s">
        <v>410</v>
      </c>
      <c r="G73" s="623"/>
      <c r="H73" s="619"/>
      <c r="I73" s="202" t="s">
        <v>363</v>
      </c>
      <c r="J73" s="7" t="s">
        <v>411</v>
      </c>
      <c r="K73" s="297">
        <v>10</v>
      </c>
      <c r="L73" s="296">
        <v>0</v>
      </c>
      <c r="M73" s="7" t="s">
        <v>412</v>
      </c>
      <c r="N73" s="275" t="s">
        <v>551</v>
      </c>
      <c r="O73" s="252">
        <v>44286</v>
      </c>
      <c r="P73" s="295" t="s">
        <v>552</v>
      </c>
      <c r="Q73" s="1"/>
      <c r="R73" s="1"/>
      <c r="S73" s="1"/>
      <c r="T73" s="1"/>
      <c r="U73" s="1"/>
      <c r="V73" s="1"/>
      <c r="W73" s="1"/>
      <c r="X73" s="1"/>
      <c r="Y73" s="1"/>
    </row>
    <row r="74" spans="1:25" ht="48" customHeight="1" thickBot="1" x14ac:dyDescent="0.25">
      <c r="A74" s="606"/>
      <c r="B74" s="616"/>
      <c r="C74" s="614"/>
      <c r="D74" s="614"/>
      <c r="E74" s="615"/>
      <c r="F74" s="194" t="s">
        <v>413</v>
      </c>
      <c r="G74" s="624"/>
      <c r="H74" s="117" t="s">
        <v>553</v>
      </c>
      <c r="I74" s="202" t="s">
        <v>416</v>
      </c>
      <c r="J74" s="7" t="s">
        <v>417</v>
      </c>
      <c r="K74" s="296">
        <v>1</v>
      </c>
      <c r="L74" s="298">
        <v>1</v>
      </c>
      <c r="M74" s="7" t="s">
        <v>418</v>
      </c>
      <c r="N74" s="275" t="s">
        <v>594</v>
      </c>
      <c r="O74" s="252">
        <v>44286</v>
      </c>
      <c r="P74" s="295" t="s">
        <v>595</v>
      </c>
      <c r="Q74" s="1"/>
      <c r="R74" s="1"/>
      <c r="S74" s="1"/>
      <c r="T74" s="1"/>
      <c r="U74" s="1"/>
      <c r="V74" s="1"/>
      <c r="W74" s="1"/>
      <c r="X74" s="1"/>
      <c r="Y74" s="1"/>
    </row>
    <row r="75" spans="1:25" ht="48" customHeight="1" x14ac:dyDescent="0.2">
      <c r="A75" s="606"/>
      <c r="B75" s="616"/>
      <c r="C75" s="614"/>
      <c r="D75" s="614"/>
      <c r="E75" s="615"/>
      <c r="F75" s="204"/>
      <c r="G75" s="624"/>
      <c r="H75" s="117" t="s">
        <v>419</v>
      </c>
      <c r="I75" s="202" t="s">
        <v>254</v>
      </c>
      <c r="J75" s="7" t="s">
        <v>422</v>
      </c>
      <c r="K75" s="123">
        <v>1</v>
      </c>
      <c r="L75" s="272">
        <v>0.2</v>
      </c>
      <c r="M75" s="7" t="s">
        <v>423</v>
      </c>
      <c r="N75" s="275" t="s">
        <v>554</v>
      </c>
      <c r="O75" s="252">
        <v>44286</v>
      </c>
      <c r="P75" s="274" t="s">
        <v>555</v>
      </c>
      <c r="Q75" s="1"/>
      <c r="R75" s="1"/>
      <c r="S75" s="1"/>
      <c r="T75" s="1"/>
      <c r="U75" s="1"/>
      <c r="V75" s="1"/>
      <c r="W75" s="1"/>
      <c r="X75" s="1"/>
      <c r="Y75" s="1"/>
    </row>
    <row r="76" spans="1:25" ht="48" customHeight="1" x14ac:dyDescent="0.2">
      <c r="A76" s="606"/>
      <c r="B76" s="616"/>
      <c r="C76" s="614"/>
      <c r="D76" s="614"/>
      <c r="E76" s="615"/>
      <c r="F76" s="204"/>
      <c r="G76" s="624"/>
      <c r="H76" s="4" t="s">
        <v>424</v>
      </c>
      <c r="I76" s="117" t="s">
        <v>426</v>
      </c>
      <c r="J76" s="179" t="s">
        <v>26</v>
      </c>
      <c r="K76" s="299" t="s">
        <v>424</v>
      </c>
      <c r="L76" s="257"/>
      <c r="M76" s="7" t="s">
        <v>174</v>
      </c>
      <c r="N76" s="275" t="s">
        <v>620</v>
      </c>
      <c r="O76" s="252">
        <v>44286</v>
      </c>
      <c r="P76" s="300" t="s">
        <v>619</v>
      </c>
      <c r="Q76" s="1"/>
      <c r="R76" s="1"/>
      <c r="S76" s="1"/>
      <c r="T76" s="1"/>
      <c r="U76" s="1"/>
      <c r="V76" s="1"/>
      <c r="W76" s="1"/>
      <c r="X76" s="1"/>
      <c r="Y76" s="1"/>
    </row>
    <row r="77" spans="1:25" ht="48" customHeight="1" x14ac:dyDescent="0.2">
      <c r="A77" s="606"/>
      <c r="B77" s="616"/>
      <c r="C77" s="614"/>
      <c r="D77" s="614"/>
      <c r="E77" s="615"/>
      <c r="F77" s="204"/>
      <c r="G77" s="624"/>
      <c r="H77" s="4" t="s">
        <v>677</v>
      </c>
      <c r="I77" s="117" t="s">
        <v>426</v>
      </c>
      <c r="J77" s="7" t="s">
        <v>430</v>
      </c>
      <c r="K77" s="123">
        <v>1</v>
      </c>
      <c r="L77" s="250">
        <v>0.82350000000000001</v>
      </c>
      <c r="M77" s="7" t="s">
        <v>431</v>
      </c>
      <c r="N77" s="275" t="s">
        <v>556</v>
      </c>
      <c r="O77" s="252">
        <v>44286</v>
      </c>
      <c r="P77" s="253" t="s">
        <v>557</v>
      </c>
      <c r="Q77" s="1"/>
      <c r="R77" s="1"/>
      <c r="S77" s="1"/>
      <c r="T77" s="1"/>
      <c r="U77" s="1"/>
      <c r="V77" s="1"/>
      <c r="W77" s="1"/>
      <c r="X77" s="1"/>
      <c r="Y77" s="1"/>
    </row>
    <row r="78" spans="1:25" ht="48" customHeight="1" x14ac:dyDescent="0.2">
      <c r="A78" s="606"/>
      <c r="B78" s="616"/>
      <c r="C78" s="614"/>
      <c r="D78" s="614"/>
      <c r="E78" s="615"/>
      <c r="F78" s="204"/>
      <c r="G78" s="624"/>
      <c r="H78" s="91" t="s">
        <v>432</v>
      </c>
      <c r="I78" s="117" t="s">
        <v>426</v>
      </c>
      <c r="J78" s="7" t="s">
        <v>434</v>
      </c>
      <c r="K78" s="123">
        <v>1</v>
      </c>
      <c r="L78" s="250">
        <f>(499/514)*100/100</f>
        <v>0.97081712062256809</v>
      </c>
      <c r="M78" s="7" t="s">
        <v>435</v>
      </c>
      <c r="N78" s="275" t="s">
        <v>558</v>
      </c>
      <c r="O78" s="252">
        <v>44286</v>
      </c>
      <c r="P78" s="253" t="s">
        <v>559</v>
      </c>
      <c r="Q78" s="1"/>
      <c r="R78" s="1"/>
      <c r="S78" s="1"/>
      <c r="T78" s="1"/>
      <c r="U78" s="1"/>
      <c r="V78" s="1"/>
      <c r="W78" s="1"/>
      <c r="X78" s="1"/>
      <c r="Y78" s="1"/>
    </row>
    <row r="79" spans="1:25" ht="48" customHeight="1" x14ac:dyDescent="0.2">
      <c r="A79" s="606"/>
      <c r="B79" s="616"/>
      <c r="C79" s="614"/>
      <c r="D79" s="614"/>
      <c r="E79" s="615"/>
      <c r="F79" s="204"/>
      <c r="G79" s="624"/>
      <c r="H79" s="91" t="s">
        <v>436</v>
      </c>
      <c r="I79" s="117" t="s">
        <v>426</v>
      </c>
      <c r="J79" s="7" t="s">
        <v>560</v>
      </c>
      <c r="K79" s="123">
        <v>1</v>
      </c>
      <c r="L79" s="250">
        <f>(461/560)*100/100</f>
        <v>0.82321428571428568</v>
      </c>
      <c r="M79" s="179" t="s">
        <v>439</v>
      </c>
      <c r="N79" s="275" t="s">
        <v>561</v>
      </c>
      <c r="O79" s="252">
        <v>44286</v>
      </c>
      <c r="P79" s="300" t="s">
        <v>562</v>
      </c>
      <c r="Q79" s="1"/>
      <c r="R79" s="1"/>
      <c r="S79" s="1"/>
      <c r="T79" s="1"/>
      <c r="U79" s="1"/>
      <c r="V79" s="1"/>
      <c r="W79" s="1"/>
      <c r="X79" s="1"/>
      <c r="Y79" s="1"/>
    </row>
    <row r="80" spans="1:25" ht="48" customHeight="1" x14ac:dyDescent="0.2">
      <c r="A80" s="606"/>
      <c r="B80" s="616"/>
      <c r="C80" s="614"/>
      <c r="D80" s="614"/>
      <c r="E80" s="615"/>
      <c r="F80" s="204"/>
      <c r="G80" s="624"/>
      <c r="H80" s="91" t="s">
        <v>436</v>
      </c>
      <c r="I80" s="117" t="s">
        <v>426</v>
      </c>
      <c r="J80" s="7" t="s">
        <v>440</v>
      </c>
      <c r="K80" s="123">
        <v>1</v>
      </c>
      <c r="L80" s="250">
        <f>(110/185)*100/100</f>
        <v>0.59459459459459463</v>
      </c>
      <c r="M80" s="179" t="s">
        <v>441</v>
      </c>
      <c r="N80" s="275" t="s">
        <v>563</v>
      </c>
      <c r="O80" s="252">
        <v>44286</v>
      </c>
      <c r="P80" s="300" t="s">
        <v>564</v>
      </c>
      <c r="Q80" s="1"/>
      <c r="R80" s="1"/>
      <c r="S80" s="1"/>
      <c r="T80" s="1"/>
      <c r="U80" s="1"/>
      <c r="V80" s="1"/>
      <c r="W80" s="1"/>
      <c r="X80" s="1"/>
      <c r="Y80" s="1"/>
    </row>
    <row r="81" spans="1:25" ht="48" customHeight="1" x14ac:dyDescent="0.2">
      <c r="A81" s="606"/>
      <c r="B81" s="616"/>
      <c r="C81" s="614"/>
      <c r="D81" s="614"/>
      <c r="E81" s="615"/>
      <c r="F81" s="204"/>
      <c r="G81" s="624"/>
      <c r="H81" s="91" t="s">
        <v>565</v>
      </c>
      <c r="I81" s="117" t="s">
        <v>426</v>
      </c>
      <c r="J81" s="7" t="s">
        <v>443</v>
      </c>
      <c r="K81" s="123">
        <v>1</v>
      </c>
      <c r="L81" s="250">
        <v>0</v>
      </c>
      <c r="M81" s="179" t="s">
        <v>444</v>
      </c>
      <c r="N81" s="275">
        <v>0</v>
      </c>
      <c r="O81" s="252">
        <v>44286</v>
      </c>
      <c r="P81" s="253" t="s">
        <v>566</v>
      </c>
      <c r="Q81" s="1"/>
      <c r="R81" s="1"/>
      <c r="S81" s="1"/>
      <c r="T81" s="1"/>
      <c r="U81" s="1"/>
      <c r="V81" s="1"/>
      <c r="W81" s="1"/>
      <c r="X81" s="1"/>
      <c r="Y81" s="1"/>
    </row>
    <row r="82" spans="1:25" ht="48" customHeight="1" x14ac:dyDescent="0.2">
      <c r="A82" s="606"/>
      <c r="B82" s="616"/>
      <c r="C82" s="614"/>
      <c r="D82" s="614"/>
      <c r="E82" s="615"/>
      <c r="F82" s="204"/>
      <c r="G82" s="624"/>
      <c r="H82" s="91" t="s">
        <v>445</v>
      </c>
      <c r="I82" s="117" t="s">
        <v>332</v>
      </c>
      <c r="J82" s="7" t="s">
        <v>626</v>
      </c>
      <c r="K82" s="270" t="s">
        <v>174</v>
      </c>
      <c r="L82" s="270" t="s">
        <v>551</v>
      </c>
      <c r="M82" s="179" t="s">
        <v>174</v>
      </c>
      <c r="N82" s="275" t="s">
        <v>678</v>
      </c>
      <c r="O82" s="293">
        <v>44286</v>
      </c>
      <c r="P82" s="275" t="s">
        <v>679</v>
      </c>
      <c r="Q82" s="1"/>
      <c r="R82" s="1"/>
      <c r="S82" s="1"/>
      <c r="T82" s="1"/>
      <c r="U82" s="1"/>
      <c r="V82" s="1"/>
      <c r="W82" s="1"/>
      <c r="X82" s="1"/>
      <c r="Y82" s="1"/>
    </row>
    <row r="83" spans="1:25" ht="48" customHeight="1" x14ac:dyDescent="0.2">
      <c r="A83" s="606"/>
      <c r="B83" s="616"/>
      <c r="C83" s="614"/>
      <c r="D83" s="614"/>
      <c r="E83" s="615"/>
      <c r="F83" s="204"/>
      <c r="G83" s="624"/>
      <c r="H83" s="91" t="s">
        <v>449</v>
      </c>
      <c r="I83" s="117" t="s">
        <v>332</v>
      </c>
      <c r="J83" s="7" t="s">
        <v>451</v>
      </c>
      <c r="K83" s="270">
        <v>1</v>
      </c>
      <c r="L83" s="270">
        <v>1</v>
      </c>
      <c r="M83" s="179" t="s">
        <v>174</v>
      </c>
      <c r="N83" s="275" t="s">
        <v>628</v>
      </c>
      <c r="O83" s="293">
        <v>44286</v>
      </c>
      <c r="P83" s="275" t="s">
        <v>627</v>
      </c>
      <c r="Q83" s="1"/>
      <c r="R83" s="1"/>
      <c r="S83" s="1"/>
      <c r="T83" s="1"/>
      <c r="U83" s="1"/>
      <c r="V83" s="1"/>
      <c r="W83" s="1"/>
      <c r="X83" s="1"/>
      <c r="Y83" s="1"/>
    </row>
    <row r="84" spans="1:25" ht="48" customHeight="1" x14ac:dyDescent="0.2">
      <c r="A84" s="606"/>
      <c r="B84" s="616"/>
      <c r="C84" s="614"/>
      <c r="D84" s="614"/>
      <c r="E84" s="615"/>
      <c r="F84" s="204"/>
      <c r="G84" s="624"/>
      <c r="H84" s="181" t="s">
        <v>453</v>
      </c>
      <c r="I84" s="117" t="s">
        <v>332</v>
      </c>
      <c r="J84" s="7" t="s">
        <v>455</v>
      </c>
      <c r="K84" s="270">
        <v>1</v>
      </c>
      <c r="L84" s="270">
        <v>1</v>
      </c>
      <c r="M84" s="179" t="s">
        <v>456</v>
      </c>
      <c r="N84" s="275" t="s">
        <v>629</v>
      </c>
      <c r="O84" s="293">
        <v>44286</v>
      </c>
      <c r="P84" s="275" t="s">
        <v>680</v>
      </c>
      <c r="Q84" s="1"/>
      <c r="R84" s="1"/>
      <c r="S84" s="1"/>
      <c r="T84" s="1"/>
      <c r="U84" s="1"/>
      <c r="V84" s="1"/>
      <c r="W84" s="1"/>
      <c r="X84" s="1"/>
      <c r="Y84" s="1"/>
    </row>
    <row r="85" spans="1:25" ht="48" customHeight="1" thickBot="1" x14ac:dyDescent="0.25">
      <c r="A85" s="606"/>
      <c r="B85" s="616"/>
      <c r="C85" s="614"/>
      <c r="D85" s="614"/>
      <c r="E85" s="615"/>
      <c r="F85" s="1"/>
      <c r="G85" s="624"/>
      <c r="H85" s="166"/>
      <c r="I85" s="206"/>
      <c r="J85" s="92"/>
      <c r="K85" s="96"/>
      <c r="L85" s="258"/>
      <c r="M85" s="76"/>
      <c r="N85" s="259"/>
      <c r="O85" s="260">
        <v>44286</v>
      </c>
      <c r="P85" s="261"/>
      <c r="Q85" s="1"/>
      <c r="R85" s="1"/>
      <c r="S85" s="1"/>
      <c r="T85" s="1"/>
      <c r="U85" s="1"/>
      <c r="V85" s="1"/>
      <c r="W85" s="1"/>
      <c r="X85" s="1"/>
      <c r="Y85" s="1"/>
    </row>
    <row r="86" spans="1:25" ht="48" customHeight="1" x14ac:dyDescent="0.2">
      <c r="A86" s="607">
        <v>7</v>
      </c>
      <c r="B86" s="560" t="s">
        <v>457</v>
      </c>
      <c r="C86" s="582" t="s">
        <v>458</v>
      </c>
      <c r="D86" s="200" t="s">
        <v>459</v>
      </c>
      <c r="E86" s="579" t="s">
        <v>460</v>
      </c>
      <c r="F86" s="189" t="s">
        <v>461</v>
      </c>
      <c r="G86" s="579" t="s">
        <v>462</v>
      </c>
      <c r="H86" s="198" t="s">
        <v>463</v>
      </c>
      <c r="I86" s="210" t="s">
        <v>465</v>
      </c>
      <c r="J86" s="78" t="s">
        <v>467</v>
      </c>
      <c r="K86" s="301">
        <v>0.25</v>
      </c>
      <c r="L86" s="302">
        <v>0.28820000000000001</v>
      </c>
      <c r="M86" s="61" t="s">
        <v>468</v>
      </c>
      <c r="N86" s="303" t="s">
        <v>567</v>
      </c>
      <c r="O86" s="263">
        <v>44286</v>
      </c>
      <c r="P86" s="304" t="s">
        <v>568</v>
      </c>
      <c r="Q86" s="1"/>
      <c r="R86" s="1"/>
      <c r="S86" s="1"/>
      <c r="T86" s="1"/>
      <c r="U86" s="1"/>
      <c r="V86" s="1"/>
      <c r="W86" s="1"/>
      <c r="X86" s="1"/>
      <c r="Y86" s="1"/>
    </row>
    <row r="87" spans="1:25" ht="48" customHeight="1" x14ac:dyDescent="0.2">
      <c r="A87" s="608"/>
      <c r="B87" s="561"/>
      <c r="C87" s="569"/>
      <c r="D87" s="193" t="s">
        <v>207</v>
      </c>
      <c r="E87" s="580"/>
      <c r="F87" s="580" t="s">
        <v>469</v>
      </c>
      <c r="G87" s="620"/>
      <c r="H87" s="117" t="s">
        <v>470</v>
      </c>
      <c r="I87" s="120" t="s">
        <v>465</v>
      </c>
      <c r="J87" s="179" t="s">
        <v>472</v>
      </c>
      <c r="K87" s="123">
        <v>0.25</v>
      </c>
      <c r="L87" s="272">
        <v>0.62809999999999999</v>
      </c>
      <c r="M87" s="7" t="s">
        <v>468</v>
      </c>
      <c r="N87" s="251" t="s">
        <v>569</v>
      </c>
      <c r="O87" s="252">
        <v>44286</v>
      </c>
      <c r="P87" s="253" t="s">
        <v>621</v>
      </c>
      <c r="Q87" s="1"/>
      <c r="R87" s="1"/>
      <c r="S87" s="1"/>
      <c r="T87" s="1"/>
      <c r="U87" s="1"/>
      <c r="V87" s="1"/>
      <c r="W87" s="1"/>
      <c r="X87" s="1"/>
      <c r="Y87" s="1"/>
    </row>
    <row r="88" spans="1:25" ht="48" customHeight="1" x14ac:dyDescent="0.2">
      <c r="A88" s="608"/>
      <c r="B88" s="561"/>
      <c r="C88" s="569"/>
      <c r="D88" s="193" t="s">
        <v>188</v>
      </c>
      <c r="E88" s="580"/>
      <c r="F88" s="580"/>
      <c r="G88" s="620"/>
      <c r="H88" s="117" t="s">
        <v>473</v>
      </c>
      <c r="I88" s="202" t="s">
        <v>465</v>
      </c>
      <c r="J88" s="179" t="s">
        <v>26</v>
      </c>
      <c r="K88" s="248" t="s">
        <v>475</v>
      </c>
      <c r="L88" s="123">
        <v>1</v>
      </c>
      <c r="M88" s="7" t="s">
        <v>174</v>
      </c>
      <c r="N88" s="251" t="s">
        <v>570</v>
      </c>
      <c r="O88" s="252">
        <v>44286</v>
      </c>
      <c r="P88" s="253" t="s">
        <v>571</v>
      </c>
      <c r="Q88" s="1"/>
      <c r="R88" s="1"/>
      <c r="S88" s="1"/>
      <c r="T88" s="1"/>
      <c r="U88" s="1"/>
      <c r="V88" s="1"/>
      <c r="W88" s="1"/>
      <c r="X88" s="1"/>
      <c r="Y88" s="1"/>
    </row>
    <row r="89" spans="1:25" ht="48" customHeight="1" x14ac:dyDescent="0.2">
      <c r="A89" s="608"/>
      <c r="B89" s="561"/>
      <c r="C89" s="569"/>
      <c r="D89" s="193" t="s">
        <v>328</v>
      </c>
      <c r="E89" s="580"/>
      <c r="F89" s="569" t="s">
        <v>476</v>
      </c>
      <c r="G89" s="620"/>
      <c r="H89" s="117" t="s">
        <v>477</v>
      </c>
      <c r="I89" s="202" t="s">
        <v>465</v>
      </c>
      <c r="J89" s="179" t="s">
        <v>479</v>
      </c>
      <c r="K89" s="123">
        <v>1</v>
      </c>
      <c r="L89" s="272">
        <v>0.55000000000000004</v>
      </c>
      <c r="M89" s="7" t="s">
        <v>480</v>
      </c>
      <c r="N89" s="290" t="s">
        <v>622</v>
      </c>
      <c r="O89" s="252">
        <v>44286</v>
      </c>
      <c r="P89" s="253" t="s">
        <v>642</v>
      </c>
      <c r="Q89" s="1"/>
      <c r="R89" s="1"/>
      <c r="S89" s="1"/>
      <c r="T89" s="1"/>
      <c r="U89" s="1"/>
      <c r="V89" s="1"/>
      <c r="W89" s="1"/>
      <c r="X89" s="1"/>
      <c r="Y89" s="1"/>
    </row>
    <row r="90" spans="1:25" ht="48" customHeight="1" x14ac:dyDescent="0.2">
      <c r="A90" s="608"/>
      <c r="B90" s="561"/>
      <c r="C90" s="569"/>
      <c r="D90" s="193" t="s">
        <v>321</v>
      </c>
      <c r="E90" s="580"/>
      <c r="F90" s="569"/>
      <c r="G90" s="620"/>
      <c r="H90" s="163"/>
      <c r="I90" s="202"/>
      <c r="J90" s="7"/>
      <c r="K90" s="266"/>
      <c r="L90" s="256"/>
      <c r="M90" s="7"/>
      <c r="N90" s="254"/>
      <c r="O90" s="256"/>
      <c r="P90" s="267"/>
      <c r="Q90" s="1"/>
      <c r="R90" s="1"/>
      <c r="S90" s="1"/>
      <c r="T90" s="1"/>
      <c r="U90" s="1"/>
      <c r="V90" s="1"/>
      <c r="W90" s="1"/>
      <c r="X90" s="1"/>
      <c r="Y90" s="1"/>
    </row>
    <row r="91" spans="1:25" ht="48" customHeight="1" x14ac:dyDescent="0.2">
      <c r="A91" s="608"/>
      <c r="B91" s="561"/>
      <c r="C91" s="569"/>
      <c r="D91" s="193" t="s">
        <v>481</v>
      </c>
      <c r="E91" s="580"/>
      <c r="F91" s="569" t="s">
        <v>482</v>
      </c>
      <c r="G91" s="620"/>
      <c r="H91" s="163"/>
      <c r="I91" s="202"/>
      <c r="J91" s="7"/>
      <c r="K91" s="266"/>
      <c r="L91" s="256"/>
      <c r="M91" s="7"/>
      <c r="N91" s="254"/>
      <c r="O91" s="256"/>
      <c r="P91" s="267"/>
      <c r="Q91" s="1"/>
      <c r="R91" s="1"/>
      <c r="S91" s="1"/>
      <c r="T91" s="1"/>
      <c r="U91" s="1"/>
      <c r="V91" s="1"/>
      <c r="W91" s="1"/>
      <c r="X91" s="1"/>
      <c r="Y91" s="1"/>
    </row>
    <row r="92" spans="1:25" ht="48" customHeight="1" thickBot="1" x14ac:dyDescent="0.25">
      <c r="A92" s="609"/>
      <c r="B92" s="562"/>
      <c r="C92" s="583"/>
      <c r="D92" s="194" t="s">
        <v>483</v>
      </c>
      <c r="E92" s="581"/>
      <c r="F92" s="583"/>
      <c r="G92" s="621"/>
      <c r="H92" s="199"/>
      <c r="I92" s="211"/>
      <c r="J92" s="76"/>
      <c r="K92" s="96"/>
      <c r="L92" s="258"/>
      <c r="M92" s="76"/>
      <c r="N92" s="259"/>
      <c r="O92" s="258"/>
      <c r="P92" s="261"/>
      <c r="Q92" s="1"/>
      <c r="R92" s="1"/>
      <c r="S92" s="1"/>
      <c r="T92" s="1"/>
      <c r="U92" s="1"/>
      <c r="V92" s="1"/>
      <c r="W92" s="1"/>
      <c r="X92" s="1"/>
      <c r="Y92" s="1"/>
    </row>
    <row r="94" spans="1:25" ht="24" customHeight="1" x14ac:dyDescent="0.25">
      <c r="H94"/>
      <c r="J94"/>
      <c r="K94"/>
      <c r="L94"/>
    </row>
    <row r="95" spans="1:25" ht="24" customHeight="1" x14ac:dyDescent="0.25">
      <c r="J95"/>
      <c r="K95"/>
      <c r="L95"/>
    </row>
    <row r="96" spans="1:25" ht="24" customHeight="1" x14ac:dyDescent="0.25">
      <c r="J96"/>
      <c r="K96"/>
      <c r="L96"/>
    </row>
  </sheetData>
  <autoFilter ref="A1:Z92" xr:uid="{00000000-0009-0000-0000-000003000000}">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H6:H8"/>
    <mergeCell ref="K3:P3"/>
    <mergeCell ref="J3:J4"/>
    <mergeCell ref="G3:G4"/>
    <mergeCell ref="H3:H4"/>
    <mergeCell ref="A5:A13"/>
    <mergeCell ref="B5:B13"/>
    <mergeCell ref="C5:C13"/>
    <mergeCell ref="E5:E13"/>
    <mergeCell ref="G5:G13"/>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count="8">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300-000000000000}"/>
    <dataValidation allowBlank="1" showInputMessage="1" showErrorMessage="1" prompt="REGISTRAR EL ENTREGABLE " sqref="N4" xr:uid="{00000000-0002-0000-0300-000001000000}"/>
    <dataValidation allowBlank="1" showInputMessage="1" showErrorMessage="1" prompt="REGISTRAR EL RESULTADO DEL INDICADOR " sqref="L4" xr:uid="{00000000-0002-0000-0300-000002000000}"/>
    <dataValidation allowBlank="1" showInputMessage="1" showErrorMessage="1" prompt="Registrar el nombre del proceso que va  a responder por la ejecución " sqref="I4" xr:uid="{00000000-0002-0000-0300-000003000000}"/>
    <dataValidation allowBlank="1" showInputMessage="1" showErrorMessage="1" prompt="Fórmula matemática" sqref="J3:J4" xr:uid="{00000000-0002-0000-0300-000004000000}"/>
    <dataValidation allowBlank="1" showInputMessage="1" showErrorMessage="1" prompt="Si no aplica hacer medición, registrar el documento o el entregable final  Si es indicador con fórmula  matemática colocar la meta numérica" sqref="J1" xr:uid="{00000000-0002-0000-0300-000005000000}"/>
    <dataValidation allowBlank="1" showInputMessage="1" showErrorMessage="1" prompt="De acuerdo con las variables de la fórmula: Pesos,  horas, actividades" sqref="M3:M4" xr:uid="{00000000-0002-0000-0300-000006000000}"/>
    <dataValidation allowBlank="1" showInputMessage="1" showErrorMessage="1" prompt="Escribir nombre de entregable o meta numérica  si es un indicador" sqref="K3:K4" xr:uid="{00000000-0002-0000-0300-000007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6"/>
  <sheetViews>
    <sheetView workbookViewId="0">
      <selection sqref="A1:F1"/>
    </sheetView>
  </sheetViews>
  <sheetFormatPr baseColWidth="10" defaultColWidth="11.42578125" defaultRowHeight="24" customHeight="1" outlineLevelCol="1" x14ac:dyDescent="0.25"/>
  <cols>
    <col min="1" max="1" width="5" style="1" customWidth="1"/>
    <col min="2" max="2" width="15.7109375" style="1" customWidth="1"/>
    <col min="3" max="3" width="16.7109375" style="1" customWidth="1" outlineLevel="1"/>
    <col min="4" max="4" width="25" style="18" customWidth="1" outlineLevel="1"/>
    <col min="5" max="5" width="19.7109375" style="18" customWidth="1" outlineLevel="1"/>
    <col min="6" max="6" width="29.28515625" style="17" customWidth="1" outlineLevel="1"/>
    <col min="7" max="7" width="17.28515625" style="1" customWidth="1" outlineLevel="1"/>
    <col min="8" max="8" width="16.42578125" style="1" customWidth="1"/>
    <col min="9" max="9" width="9.85546875" style="1" customWidth="1"/>
    <col min="10" max="10" width="26" style="1" customWidth="1"/>
    <col min="11" max="11" width="11.5703125" style="1" customWidth="1"/>
    <col min="12" max="12" width="17.42578125" style="221" customWidth="1"/>
    <col min="13" max="13" width="16.28515625" style="1" customWidth="1"/>
    <col min="14" max="14" width="12.28515625" style="182" customWidth="1"/>
    <col min="15" max="15" width="10.7109375" style="182" customWidth="1"/>
    <col min="16" max="16" width="20" style="218" customWidth="1"/>
    <col min="17" max="17" width="17.140625" customWidth="1"/>
    <col min="18" max="18" width="16" customWidth="1"/>
    <col min="19" max="19" width="11.5703125" customWidth="1"/>
    <col min="20" max="20" width="26" customWidth="1"/>
    <col min="21" max="21" width="16.28515625" customWidth="1"/>
    <col min="22" max="22" width="9" customWidth="1"/>
    <col min="23" max="23" width="10.7109375" customWidth="1"/>
    <col min="24" max="25" width="17.42578125" customWidth="1"/>
    <col min="26" max="26" width="63.140625" style="1" customWidth="1"/>
    <col min="27" max="16384" width="11.42578125" style="1"/>
  </cols>
  <sheetData>
    <row r="1" spans="1:26" s="87" customFormat="1" ht="22.5" customHeight="1" x14ac:dyDescent="0.25">
      <c r="A1" s="558" t="s">
        <v>0</v>
      </c>
      <c r="B1" s="558"/>
      <c r="C1" s="558"/>
      <c r="D1" s="558"/>
      <c r="E1" s="558"/>
      <c r="F1" s="558"/>
      <c r="H1" s="167"/>
      <c r="L1" s="221"/>
      <c r="M1" s="182"/>
      <c r="N1" s="182"/>
      <c r="O1" s="182"/>
      <c r="P1" s="218"/>
      <c r="Q1"/>
      <c r="R1"/>
      <c r="S1"/>
      <c r="T1"/>
      <c r="U1"/>
      <c r="V1"/>
      <c r="W1"/>
      <c r="X1"/>
      <c r="Y1"/>
    </row>
    <row r="2" spans="1:26" s="87" customFormat="1" ht="12" customHeight="1" x14ac:dyDescent="0.25">
      <c r="A2" s="559" t="s">
        <v>82</v>
      </c>
      <c r="B2" s="559"/>
      <c r="C2" s="559"/>
      <c r="D2" s="559"/>
      <c r="E2" s="559"/>
      <c r="F2" s="559"/>
      <c r="L2" s="221"/>
      <c r="M2" s="182"/>
      <c r="N2" s="182"/>
      <c r="O2" s="182"/>
      <c r="P2" s="218"/>
      <c r="Q2"/>
      <c r="R2"/>
      <c r="S2"/>
      <c r="T2"/>
      <c r="U2"/>
      <c r="V2"/>
      <c r="W2"/>
      <c r="X2"/>
      <c r="Y2"/>
    </row>
    <row r="3" spans="1:26" s="15" customFormat="1" ht="24" customHeight="1" x14ac:dyDescent="0.25">
      <c r="A3" s="634" t="s">
        <v>13</v>
      </c>
      <c r="B3" s="634" t="s">
        <v>83</v>
      </c>
      <c r="C3" s="634" t="s">
        <v>84</v>
      </c>
      <c r="D3" s="634" t="s">
        <v>85</v>
      </c>
      <c r="E3" s="634" t="s">
        <v>86</v>
      </c>
      <c r="F3" s="634" t="s">
        <v>87</v>
      </c>
      <c r="G3" s="634" t="s">
        <v>88</v>
      </c>
      <c r="H3" s="588" t="s">
        <v>89</v>
      </c>
      <c r="I3" s="180"/>
      <c r="J3" s="588" t="s">
        <v>96</v>
      </c>
      <c r="K3" s="631" t="s">
        <v>572</v>
      </c>
      <c r="L3" s="632"/>
      <c r="M3" s="632"/>
      <c r="N3" s="632"/>
      <c r="O3" s="632"/>
      <c r="P3" s="633"/>
      <c r="Q3"/>
      <c r="R3"/>
      <c r="S3"/>
      <c r="T3"/>
      <c r="U3"/>
      <c r="V3"/>
      <c r="W3"/>
      <c r="X3"/>
      <c r="Y3"/>
    </row>
    <row r="4" spans="1:26" s="5" customFormat="1" ht="36" customHeight="1" x14ac:dyDescent="0.25">
      <c r="A4" s="635"/>
      <c r="B4" s="634"/>
      <c r="C4" s="634"/>
      <c r="D4" s="634"/>
      <c r="E4" s="635"/>
      <c r="F4" s="634"/>
      <c r="G4" s="634"/>
      <c r="H4" s="588"/>
      <c r="I4" s="213" t="s">
        <v>101</v>
      </c>
      <c r="J4" s="588"/>
      <c r="K4" s="64" t="s">
        <v>95</v>
      </c>
      <c r="L4" s="220" t="s">
        <v>485</v>
      </c>
      <c r="M4" s="64" t="s">
        <v>486</v>
      </c>
      <c r="N4" s="64" t="s">
        <v>487</v>
      </c>
      <c r="O4" s="64" t="s">
        <v>488</v>
      </c>
      <c r="P4" s="223" t="s">
        <v>489</v>
      </c>
      <c r="Q4"/>
      <c r="R4"/>
      <c r="S4"/>
      <c r="T4"/>
      <c r="U4"/>
      <c r="V4"/>
      <c r="W4"/>
      <c r="X4"/>
      <c r="Y4"/>
      <c r="Z4" s="58"/>
    </row>
    <row r="5" spans="1:26" s="5" customFormat="1" ht="48" customHeight="1" x14ac:dyDescent="0.25">
      <c r="A5" s="586">
        <v>1</v>
      </c>
      <c r="B5" s="584" t="s">
        <v>107</v>
      </c>
      <c r="C5" s="584" t="s">
        <v>700</v>
      </c>
      <c r="D5" s="74" t="s">
        <v>109</v>
      </c>
      <c r="E5" s="587" t="s">
        <v>110</v>
      </c>
      <c r="F5" s="60" t="s">
        <v>111</v>
      </c>
      <c r="G5" s="595" t="s">
        <v>112</v>
      </c>
      <c r="H5" s="4" t="s">
        <v>113</v>
      </c>
      <c r="I5" s="202" t="s">
        <v>116</v>
      </c>
      <c r="J5" s="7" t="s">
        <v>119</v>
      </c>
      <c r="K5" s="114">
        <v>1</v>
      </c>
      <c r="L5" s="114">
        <f>29387742/24125921</f>
        <v>1.2180982437934702</v>
      </c>
      <c r="M5" s="7" t="s">
        <v>120</v>
      </c>
      <c r="N5" s="251" t="s">
        <v>596</v>
      </c>
      <c r="O5" s="305">
        <v>44377</v>
      </c>
      <c r="P5" s="253" t="s">
        <v>609</v>
      </c>
      <c r="Q5"/>
      <c r="R5"/>
      <c r="S5"/>
      <c r="T5"/>
      <c r="U5"/>
      <c r="V5"/>
      <c r="W5"/>
      <c r="X5"/>
      <c r="Y5"/>
      <c r="Z5" s="56" t="s">
        <v>121</v>
      </c>
    </row>
    <row r="6" spans="1:26" s="5" customFormat="1" ht="48" customHeight="1" x14ac:dyDescent="0.25">
      <c r="A6" s="585"/>
      <c r="B6" s="585"/>
      <c r="C6" s="585"/>
      <c r="D6" s="59" t="s">
        <v>122</v>
      </c>
      <c r="E6" s="587"/>
      <c r="F6" s="193" t="s">
        <v>123</v>
      </c>
      <c r="G6" s="595"/>
      <c r="H6" s="602" t="s">
        <v>490</v>
      </c>
      <c r="I6" s="202" t="s">
        <v>116</v>
      </c>
      <c r="J6" s="7" t="s">
        <v>127</v>
      </c>
      <c r="K6" s="114">
        <v>1</v>
      </c>
      <c r="L6" s="114">
        <f>506/(506+1299)</f>
        <v>0.28033240997229919</v>
      </c>
      <c r="M6" s="7" t="s">
        <v>128</v>
      </c>
      <c r="N6" s="251" t="s">
        <v>573</v>
      </c>
      <c r="O6" s="305">
        <v>44377</v>
      </c>
      <c r="P6" s="253" t="s">
        <v>610</v>
      </c>
      <c r="Q6"/>
      <c r="R6"/>
      <c r="S6"/>
      <c r="T6"/>
      <c r="U6"/>
      <c r="V6"/>
      <c r="W6"/>
      <c r="X6"/>
      <c r="Y6"/>
      <c r="Z6" s="56"/>
    </row>
    <row r="7" spans="1:26" s="5" customFormat="1" ht="48" customHeight="1" x14ac:dyDescent="0.25">
      <c r="A7" s="585"/>
      <c r="B7" s="585"/>
      <c r="C7" s="585"/>
      <c r="D7" s="59" t="s">
        <v>129</v>
      </c>
      <c r="E7" s="587"/>
      <c r="F7" s="193" t="s">
        <v>130</v>
      </c>
      <c r="G7" s="595"/>
      <c r="H7" s="603"/>
      <c r="I7" s="202" t="s">
        <v>116</v>
      </c>
      <c r="J7" s="7" t="s">
        <v>131</v>
      </c>
      <c r="K7" s="114">
        <v>1</v>
      </c>
      <c r="L7" s="114">
        <f>151/217</f>
        <v>0.69585253456221197</v>
      </c>
      <c r="M7" s="7" t="s">
        <v>132</v>
      </c>
      <c r="N7" s="251" t="s">
        <v>701</v>
      </c>
      <c r="O7" s="305">
        <v>44377</v>
      </c>
      <c r="P7" s="253" t="s">
        <v>702</v>
      </c>
      <c r="Q7"/>
      <c r="R7"/>
      <c r="S7"/>
      <c r="T7"/>
      <c r="U7"/>
      <c r="V7"/>
      <c r="W7"/>
      <c r="X7"/>
      <c r="Y7"/>
    </row>
    <row r="8" spans="1:26" s="16" customFormat="1" ht="48" customHeight="1" x14ac:dyDescent="0.25">
      <c r="A8" s="585"/>
      <c r="B8" s="585"/>
      <c r="C8" s="585"/>
      <c r="D8" s="59" t="s">
        <v>133</v>
      </c>
      <c r="E8" s="587"/>
      <c r="F8" s="193" t="s">
        <v>134</v>
      </c>
      <c r="G8" s="595"/>
      <c r="H8" s="603"/>
      <c r="I8" s="202" t="s">
        <v>116</v>
      </c>
      <c r="J8" s="7" t="s">
        <v>611</v>
      </c>
      <c r="K8" s="114">
        <v>1</v>
      </c>
      <c r="L8" s="114">
        <f>23/39</f>
        <v>0.58974358974358976</v>
      </c>
      <c r="M8" s="7" t="s">
        <v>136</v>
      </c>
      <c r="N8" s="251" t="s">
        <v>599</v>
      </c>
      <c r="O8" s="305">
        <v>44377</v>
      </c>
      <c r="P8" s="253" t="s">
        <v>703</v>
      </c>
      <c r="Q8"/>
      <c r="R8"/>
      <c r="S8"/>
      <c r="T8"/>
      <c r="U8"/>
      <c r="V8"/>
      <c r="W8"/>
      <c r="X8"/>
      <c r="Y8"/>
    </row>
    <row r="9" spans="1:26" s="16" customFormat="1" ht="48" customHeight="1" x14ac:dyDescent="0.25">
      <c r="A9" s="585"/>
      <c r="B9" s="585"/>
      <c r="C9" s="585"/>
      <c r="D9" s="57"/>
      <c r="E9" s="587"/>
      <c r="F9" s="204"/>
      <c r="G9" s="595"/>
      <c r="H9" s="140" t="s">
        <v>137</v>
      </c>
      <c r="I9" s="202" t="s">
        <v>116</v>
      </c>
      <c r="J9" s="7" t="s">
        <v>139</v>
      </c>
      <c r="K9" s="114">
        <v>1</v>
      </c>
      <c r="L9" s="114">
        <f>1473/1473</f>
        <v>1</v>
      </c>
      <c r="M9" s="7" t="s">
        <v>140</v>
      </c>
      <c r="N9" s="251" t="s">
        <v>599</v>
      </c>
      <c r="O9" s="305">
        <v>44377</v>
      </c>
      <c r="P9" s="253" t="s">
        <v>574</v>
      </c>
      <c r="Q9"/>
      <c r="R9"/>
      <c r="S9"/>
      <c r="T9"/>
      <c r="U9"/>
      <c r="V9"/>
      <c r="W9"/>
      <c r="X9"/>
      <c r="Y9"/>
    </row>
    <row r="10" spans="1:26" s="16" customFormat="1" ht="48" customHeight="1" x14ac:dyDescent="0.25">
      <c r="A10" s="585"/>
      <c r="B10" s="585"/>
      <c r="C10" s="585"/>
      <c r="D10" s="57"/>
      <c r="E10" s="587"/>
      <c r="F10" s="204"/>
      <c r="G10" s="595"/>
      <c r="H10" s="140"/>
      <c r="I10" s="202" t="s">
        <v>116</v>
      </c>
      <c r="J10" s="7" t="s">
        <v>602</v>
      </c>
      <c r="K10" s="114">
        <v>1</v>
      </c>
      <c r="L10" s="114">
        <f>22981/22981</f>
        <v>1</v>
      </c>
      <c r="M10" s="7" t="s">
        <v>603</v>
      </c>
      <c r="N10" s="254" t="s">
        <v>575</v>
      </c>
      <c r="O10" s="305">
        <v>44377</v>
      </c>
      <c r="P10" s="253" t="s">
        <v>612</v>
      </c>
      <c r="Q10"/>
      <c r="R10"/>
      <c r="S10"/>
      <c r="T10"/>
      <c r="U10"/>
      <c r="V10"/>
      <c r="W10"/>
      <c r="X10"/>
      <c r="Y10"/>
    </row>
    <row r="11" spans="1:26" s="16" customFormat="1" ht="48" customHeight="1" thickBot="1" x14ac:dyDescent="0.3">
      <c r="A11" s="585"/>
      <c r="B11" s="585"/>
      <c r="C11" s="585"/>
      <c r="D11" s="75" t="s">
        <v>144</v>
      </c>
      <c r="E11" s="587"/>
      <c r="F11" s="194" t="s">
        <v>145</v>
      </c>
      <c r="G11" s="595"/>
      <c r="H11" s="140"/>
      <c r="I11" s="202" t="s">
        <v>116</v>
      </c>
      <c r="J11" s="7" t="s">
        <v>704</v>
      </c>
      <c r="K11" s="114">
        <v>1</v>
      </c>
      <c r="L11" s="114">
        <f>20/20</f>
        <v>1</v>
      </c>
      <c r="M11" s="7" t="s">
        <v>148</v>
      </c>
      <c r="N11" s="251" t="s">
        <v>605</v>
      </c>
      <c r="O11" s="305">
        <v>44377</v>
      </c>
      <c r="P11" s="253" t="s">
        <v>613</v>
      </c>
      <c r="Q11"/>
      <c r="R11"/>
      <c r="S11"/>
      <c r="T11"/>
      <c r="U11"/>
      <c r="V11"/>
      <c r="W11"/>
      <c r="X11"/>
      <c r="Y11"/>
    </row>
    <row r="12" spans="1:26" s="16" customFormat="1" ht="48" customHeight="1" x14ac:dyDescent="0.25">
      <c r="A12" s="585"/>
      <c r="B12" s="585"/>
      <c r="C12" s="585"/>
      <c r="D12" s="57"/>
      <c r="E12" s="587"/>
      <c r="F12" s="204"/>
      <c r="G12" s="595"/>
      <c r="H12" s="140"/>
      <c r="I12" s="202" t="s">
        <v>116</v>
      </c>
      <c r="J12" s="7" t="s">
        <v>150</v>
      </c>
      <c r="K12" s="114">
        <v>1</v>
      </c>
      <c r="L12" s="114">
        <f>311/311</f>
        <v>1</v>
      </c>
      <c r="M12" s="7" t="s">
        <v>151</v>
      </c>
      <c r="N12" s="251" t="s">
        <v>607</v>
      </c>
      <c r="O12" s="305">
        <v>44377</v>
      </c>
      <c r="P12" s="253" t="s">
        <v>614</v>
      </c>
      <c r="Q12"/>
      <c r="R12"/>
      <c r="S12"/>
      <c r="T12"/>
      <c r="U12"/>
      <c r="V12"/>
      <c r="W12"/>
      <c r="X12"/>
      <c r="Y12"/>
    </row>
    <row r="13" spans="1:26" s="16" customFormat="1" ht="48" customHeight="1" x14ac:dyDescent="0.25">
      <c r="A13" s="585"/>
      <c r="B13" s="585"/>
      <c r="C13" s="585"/>
      <c r="D13" s="57"/>
      <c r="E13" s="587"/>
      <c r="F13" s="204"/>
      <c r="G13" s="595"/>
      <c r="H13" s="214" t="s">
        <v>137</v>
      </c>
      <c r="I13" s="206" t="s">
        <v>153</v>
      </c>
      <c r="J13" s="255" t="s">
        <v>156</v>
      </c>
      <c r="K13" s="114">
        <v>0.8</v>
      </c>
      <c r="L13" s="250">
        <v>0.93149999999999999</v>
      </c>
      <c r="M13" s="222" t="s">
        <v>157</v>
      </c>
      <c r="N13" s="257" t="s">
        <v>576</v>
      </c>
      <c r="O13" s="305">
        <v>44377</v>
      </c>
      <c r="P13" s="253" t="s">
        <v>705</v>
      </c>
      <c r="Q13"/>
      <c r="R13"/>
      <c r="S13"/>
      <c r="T13"/>
      <c r="U13"/>
      <c r="V13"/>
      <c r="W13"/>
      <c r="X13"/>
      <c r="Y13"/>
    </row>
    <row r="14" spans="1:26" s="16" customFormat="1" ht="48" customHeight="1" thickBot="1" x14ac:dyDescent="0.3">
      <c r="A14" s="83"/>
      <c r="B14" s="83"/>
      <c r="C14" s="83"/>
      <c r="D14" s="96"/>
      <c r="E14" s="84"/>
      <c r="F14" s="96"/>
      <c r="G14" s="84"/>
      <c r="H14" s="146"/>
      <c r="I14" s="211"/>
      <c r="J14" s="76"/>
      <c r="K14" s="76"/>
      <c r="L14" s="306"/>
      <c r="M14" s="76"/>
      <c r="N14" s="259"/>
      <c r="O14" s="307"/>
      <c r="P14" s="261"/>
      <c r="Q14"/>
      <c r="R14"/>
      <c r="S14"/>
      <c r="T14"/>
      <c r="U14"/>
      <c r="V14"/>
      <c r="W14"/>
      <c r="X14"/>
      <c r="Y14"/>
    </row>
    <row r="15" spans="1:26" ht="48" customHeight="1" x14ac:dyDescent="0.25">
      <c r="A15" s="576">
        <v>2</v>
      </c>
      <c r="B15" s="560" t="s">
        <v>158</v>
      </c>
      <c r="C15" s="579" t="s">
        <v>159</v>
      </c>
      <c r="D15" s="200" t="s">
        <v>160</v>
      </c>
      <c r="E15" s="582" t="s">
        <v>161</v>
      </c>
      <c r="F15" s="189" t="s">
        <v>162</v>
      </c>
      <c r="G15" s="596" t="s">
        <v>163</v>
      </c>
      <c r="H15" s="175" t="s">
        <v>164</v>
      </c>
      <c r="I15" s="210" t="s">
        <v>495</v>
      </c>
      <c r="J15" s="78" t="s">
        <v>659</v>
      </c>
      <c r="K15" s="262">
        <v>1</v>
      </c>
      <c r="L15" s="308">
        <v>1</v>
      </c>
      <c r="M15" s="61" t="s">
        <v>168</v>
      </c>
      <c r="N15" s="247" t="s">
        <v>615</v>
      </c>
      <c r="O15" s="309">
        <v>44377</v>
      </c>
      <c r="P15" s="264" t="s">
        <v>660</v>
      </c>
    </row>
    <row r="16" spans="1:26" ht="48" customHeight="1" x14ac:dyDescent="0.25">
      <c r="A16" s="577"/>
      <c r="B16" s="561"/>
      <c r="C16" s="580"/>
      <c r="D16" s="193" t="s">
        <v>169</v>
      </c>
      <c r="E16" s="569"/>
      <c r="F16" s="14" t="s">
        <v>170</v>
      </c>
      <c r="G16" s="597"/>
      <c r="H16" s="115" t="s">
        <v>171</v>
      </c>
      <c r="I16" s="201" t="s">
        <v>495</v>
      </c>
      <c r="J16" s="179" t="s">
        <v>26</v>
      </c>
      <c r="K16" s="179" t="s">
        <v>173</v>
      </c>
      <c r="L16" s="179" t="s">
        <v>174</v>
      </c>
      <c r="M16" s="179" t="s">
        <v>174</v>
      </c>
      <c r="N16" s="247" t="s">
        <v>616</v>
      </c>
      <c r="O16" s="305">
        <v>44377</v>
      </c>
      <c r="P16" s="253" t="s">
        <v>661</v>
      </c>
    </row>
    <row r="17" spans="1:16" ht="48" customHeight="1" x14ac:dyDescent="0.25">
      <c r="A17" s="577"/>
      <c r="B17" s="561"/>
      <c r="C17" s="580"/>
      <c r="D17" s="193" t="s">
        <v>175</v>
      </c>
      <c r="E17" s="569"/>
      <c r="F17" s="190" t="s">
        <v>176</v>
      </c>
      <c r="G17" s="597"/>
      <c r="H17" s="115" t="s">
        <v>177</v>
      </c>
      <c r="I17" s="201" t="s">
        <v>495</v>
      </c>
      <c r="J17" s="179" t="s">
        <v>180</v>
      </c>
      <c r="K17" s="114">
        <v>1</v>
      </c>
      <c r="L17" s="250">
        <f>0/1948991677*100/100</f>
        <v>0</v>
      </c>
      <c r="M17" s="247" t="s">
        <v>615</v>
      </c>
      <c r="N17" s="247" t="s">
        <v>616</v>
      </c>
      <c r="O17" s="305">
        <v>44377</v>
      </c>
      <c r="P17" s="265" t="s">
        <v>618</v>
      </c>
    </row>
    <row r="18" spans="1:16" ht="48" customHeight="1" x14ac:dyDescent="0.25">
      <c r="A18" s="577"/>
      <c r="B18" s="561"/>
      <c r="C18" s="580"/>
      <c r="D18" s="193" t="s">
        <v>182</v>
      </c>
      <c r="E18" s="569"/>
      <c r="F18" s="190" t="s">
        <v>183</v>
      </c>
      <c r="G18" s="597"/>
      <c r="H18" s="147"/>
      <c r="I18" s="202"/>
      <c r="J18" s="7"/>
      <c r="K18" s="266"/>
      <c r="L18" s="271"/>
      <c r="M18" s="7"/>
      <c r="N18" s="254"/>
      <c r="O18" s="305"/>
      <c r="P18" s="267"/>
    </row>
    <row r="19" spans="1:16" ht="48" customHeight="1" thickBot="1" x14ac:dyDescent="0.3">
      <c r="A19" s="578"/>
      <c r="B19" s="562"/>
      <c r="C19" s="581"/>
      <c r="D19" s="191" t="s">
        <v>184</v>
      </c>
      <c r="E19" s="583"/>
      <c r="F19" s="191" t="s">
        <v>185</v>
      </c>
      <c r="G19" s="598"/>
      <c r="H19" s="177"/>
      <c r="I19" s="211"/>
      <c r="J19" s="76"/>
      <c r="K19" s="96"/>
      <c r="L19" s="306"/>
      <c r="M19" s="76"/>
      <c r="N19" s="259"/>
      <c r="O19" s="307"/>
      <c r="P19" s="261"/>
    </row>
    <row r="20" spans="1:16" ht="48" customHeight="1" x14ac:dyDescent="0.25">
      <c r="A20" s="563">
        <v>3</v>
      </c>
      <c r="B20" s="573" t="s">
        <v>186</v>
      </c>
      <c r="C20" s="574" t="s">
        <v>662</v>
      </c>
      <c r="D20" s="205" t="s">
        <v>188</v>
      </c>
      <c r="E20" s="143" t="s">
        <v>189</v>
      </c>
      <c r="F20" s="593" t="s">
        <v>190</v>
      </c>
      <c r="G20" s="142" t="s">
        <v>191</v>
      </c>
      <c r="H20" s="203" t="s">
        <v>192</v>
      </c>
      <c r="I20" s="201" t="s">
        <v>194</v>
      </c>
      <c r="J20" s="61" t="s">
        <v>196</v>
      </c>
      <c r="K20" s="132" t="s">
        <v>195</v>
      </c>
      <c r="L20" s="310" t="s">
        <v>496</v>
      </c>
      <c r="M20" s="61" t="s">
        <v>197</v>
      </c>
      <c r="N20" s="268"/>
      <c r="O20" s="309">
        <v>44377</v>
      </c>
      <c r="P20" s="310" t="s">
        <v>496</v>
      </c>
    </row>
    <row r="21" spans="1:16" ht="48" customHeight="1" x14ac:dyDescent="0.25">
      <c r="A21" s="563"/>
      <c r="B21" s="574"/>
      <c r="C21" s="574"/>
      <c r="D21" s="193" t="s">
        <v>169</v>
      </c>
      <c r="E21" s="143"/>
      <c r="F21" s="594"/>
      <c r="G21" s="142"/>
      <c r="H21" s="190" t="s">
        <v>663</v>
      </c>
      <c r="I21" s="202" t="s">
        <v>194</v>
      </c>
      <c r="J21" s="7" t="s">
        <v>201</v>
      </c>
      <c r="K21" s="179" t="s">
        <v>200</v>
      </c>
      <c r="L21" s="311" t="s">
        <v>496</v>
      </c>
      <c r="M21" s="7" t="s">
        <v>202</v>
      </c>
      <c r="N21" s="254"/>
      <c r="O21" s="305">
        <v>44377</v>
      </c>
      <c r="P21" s="311" t="s">
        <v>496</v>
      </c>
    </row>
    <row r="22" spans="1:16" ht="48" customHeight="1" x14ac:dyDescent="0.25">
      <c r="A22" s="563"/>
      <c r="B22" s="574"/>
      <c r="C22" s="574"/>
      <c r="D22" s="193" t="s">
        <v>160</v>
      </c>
      <c r="E22" s="143"/>
      <c r="F22" s="212" t="s">
        <v>203</v>
      </c>
      <c r="G22" s="142"/>
      <c r="H22" s="190" t="s">
        <v>663</v>
      </c>
      <c r="I22" s="202" t="s">
        <v>194</v>
      </c>
      <c r="J22" s="7" t="s">
        <v>206</v>
      </c>
      <c r="K22" s="179" t="s">
        <v>205</v>
      </c>
      <c r="L22" s="311" t="s">
        <v>496</v>
      </c>
      <c r="M22" s="7" t="s">
        <v>202</v>
      </c>
      <c r="N22" s="254"/>
      <c r="O22" s="305">
        <v>44377</v>
      </c>
      <c r="P22" s="311" t="s">
        <v>496</v>
      </c>
    </row>
    <row r="23" spans="1:16" ht="48" customHeight="1" x14ac:dyDescent="0.25">
      <c r="A23" s="563"/>
      <c r="B23" s="574"/>
      <c r="C23" s="574"/>
      <c r="D23" s="193" t="s">
        <v>207</v>
      </c>
      <c r="E23" s="143"/>
      <c r="F23" s="212" t="s">
        <v>208</v>
      </c>
      <c r="G23" s="142"/>
      <c r="H23" s="190" t="s">
        <v>209</v>
      </c>
      <c r="I23" s="202" t="s">
        <v>194</v>
      </c>
      <c r="J23" s="7" t="s">
        <v>212</v>
      </c>
      <c r="K23" s="270">
        <v>1</v>
      </c>
      <c r="L23" s="311" t="s">
        <v>496</v>
      </c>
      <c r="M23" s="7" t="s">
        <v>213</v>
      </c>
      <c r="N23" s="254"/>
      <c r="O23" s="305">
        <v>44377</v>
      </c>
      <c r="P23" s="311" t="s">
        <v>496</v>
      </c>
    </row>
    <row r="24" spans="1:16" ht="48" customHeight="1" x14ac:dyDescent="0.25">
      <c r="A24" s="563"/>
      <c r="B24" s="574"/>
      <c r="C24" s="574"/>
      <c r="D24" s="193" t="s">
        <v>214</v>
      </c>
      <c r="E24" s="143"/>
      <c r="F24" s="594" t="s">
        <v>215</v>
      </c>
      <c r="G24" s="142"/>
      <c r="H24" s="188" t="s">
        <v>216</v>
      </c>
      <c r="I24" s="202" t="s">
        <v>218</v>
      </c>
      <c r="J24" s="7" t="s">
        <v>26</v>
      </c>
      <c r="K24" s="179" t="s">
        <v>220</v>
      </c>
      <c r="L24" s="312">
        <v>1</v>
      </c>
      <c r="M24" s="7" t="s">
        <v>220</v>
      </c>
      <c r="N24" s="248"/>
      <c r="O24" s="293">
        <v>44377</v>
      </c>
      <c r="P24" s="253" t="s">
        <v>635</v>
      </c>
    </row>
    <row r="25" spans="1:16" ht="48" customHeight="1" x14ac:dyDescent="0.25">
      <c r="A25" s="563"/>
      <c r="B25" s="574"/>
      <c r="C25" s="574"/>
      <c r="D25" s="193" t="s">
        <v>221</v>
      </c>
      <c r="E25" s="143"/>
      <c r="F25" s="594"/>
      <c r="G25" s="142"/>
      <c r="H25" s="188" t="s">
        <v>222</v>
      </c>
      <c r="I25" s="202" t="s">
        <v>218</v>
      </c>
      <c r="J25" s="7" t="s">
        <v>224</v>
      </c>
      <c r="K25" s="114">
        <v>1</v>
      </c>
      <c r="L25" s="312">
        <v>0.75</v>
      </c>
      <c r="M25" s="7" t="s">
        <v>225</v>
      </c>
      <c r="N25" s="114" t="s">
        <v>706</v>
      </c>
      <c r="O25" s="293">
        <v>44377</v>
      </c>
      <c r="P25" s="253" t="s">
        <v>707</v>
      </c>
    </row>
    <row r="26" spans="1:16" ht="48" customHeight="1" x14ac:dyDescent="0.25">
      <c r="A26" s="563"/>
      <c r="B26" s="574"/>
      <c r="C26" s="574"/>
      <c r="D26" s="193" t="s">
        <v>226</v>
      </c>
      <c r="E26" s="143"/>
      <c r="F26" s="212" t="s">
        <v>227</v>
      </c>
      <c r="G26" s="142"/>
      <c r="H26" s="188" t="s">
        <v>228</v>
      </c>
      <c r="I26" s="202" t="s">
        <v>218</v>
      </c>
      <c r="J26" s="7" t="s">
        <v>230</v>
      </c>
      <c r="K26" s="114">
        <v>0.7</v>
      </c>
      <c r="L26" s="312">
        <v>0.63</v>
      </c>
      <c r="M26" s="7" t="s">
        <v>231</v>
      </c>
      <c r="N26" s="114" t="s">
        <v>708</v>
      </c>
      <c r="O26" s="293">
        <v>44377</v>
      </c>
      <c r="P26" s="253" t="s">
        <v>636</v>
      </c>
    </row>
    <row r="27" spans="1:16" ht="48" customHeight="1" x14ac:dyDescent="0.25">
      <c r="A27" s="563"/>
      <c r="B27" s="574"/>
      <c r="C27" s="574"/>
      <c r="D27" s="204" t="s">
        <v>232</v>
      </c>
      <c r="E27" s="143"/>
      <c r="F27" s="133" t="s">
        <v>233</v>
      </c>
      <c r="G27" s="142"/>
      <c r="H27" s="188" t="s">
        <v>234</v>
      </c>
      <c r="I27" s="202" t="s">
        <v>218</v>
      </c>
      <c r="J27" s="7" t="s">
        <v>664</v>
      </c>
      <c r="K27" s="114">
        <v>1</v>
      </c>
      <c r="L27" s="312">
        <v>1.0900000000000001</v>
      </c>
      <c r="M27" s="7" t="s">
        <v>238</v>
      </c>
      <c r="N27" s="179" t="s">
        <v>501</v>
      </c>
      <c r="O27" s="293">
        <v>44377</v>
      </c>
      <c r="P27" s="313" t="s">
        <v>715</v>
      </c>
    </row>
    <row r="28" spans="1:16" ht="48" customHeight="1" x14ac:dyDescent="0.25">
      <c r="A28" s="563"/>
      <c r="B28" s="574"/>
      <c r="C28" s="574"/>
      <c r="D28" s="193"/>
      <c r="E28" s="143"/>
      <c r="F28" s="594"/>
      <c r="G28" s="142"/>
      <c r="H28" s="90" t="s">
        <v>239</v>
      </c>
      <c r="I28" s="202" t="s">
        <v>218</v>
      </c>
      <c r="J28" s="7" t="s">
        <v>637</v>
      </c>
      <c r="K28" s="114">
        <v>0.8</v>
      </c>
      <c r="L28" s="312">
        <v>0.65</v>
      </c>
      <c r="M28" s="7" t="s">
        <v>242</v>
      </c>
      <c r="N28" s="114" t="s">
        <v>577</v>
      </c>
      <c r="O28" s="293">
        <v>44377</v>
      </c>
      <c r="P28" s="313" t="s">
        <v>709</v>
      </c>
    </row>
    <row r="29" spans="1:16" ht="48" customHeight="1" x14ac:dyDescent="0.25">
      <c r="A29" s="563"/>
      <c r="B29" s="574"/>
      <c r="C29" s="574"/>
      <c r="D29" s="193"/>
      <c r="E29" s="143"/>
      <c r="F29" s="594"/>
      <c r="G29" s="142"/>
      <c r="H29" s="90" t="s">
        <v>243</v>
      </c>
      <c r="I29" s="202" t="s">
        <v>218</v>
      </c>
      <c r="J29" s="7" t="s">
        <v>665</v>
      </c>
      <c r="K29" s="114">
        <v>0.7</v>
      </c>
      <c r="L29" s="312">
        <v>0.49</v>
      </c>
      <c r="M29" s="114" t="s">
        <v>242</v>
      </c>
      <c r="N29" s="114" t="s">
        <v>577</v>
      </c>
      <c r="O29" s="293">
        <v>44377</v>
      </c>
      <c r="P29" s="314" t="s">
        <v>710</v>
      </c>
    </row>
    <row r="30" spans="1:16" ht="48" customHeight="1" x14ac:dyDescent="0.25">
      <c r="A30" s="563"/>
      <c r="B30" s="574"/>
      <c r="C30" s="574"/>
      <c r="D30" s="193"/>
      <c r="E30" s="143"/>
      <c r="F30" s="594"/>
      <c r="G30" s="142"/>
      <c r="H30" s="617" t="s">
        <v>245</v>
      </c>
      <c r="I30" s="202" t="s">
        <v>218</v>
      </c>
      <c r="J30" s="7" t="s">
        <v>666</v>
      </c>
      <c r="K30" s="114">
        <v>0.8</v>
      </c>
      <c r="L30" s="312">
        <v>0.51</v>
      </c>
      <c r="M30" s="7" t="s">
        <v>247</v>
      </c>
      <c r="N30" s="114" t="s">
        <v>711</v>
      </c>
      <c r="O30" s="293">
        <v>44377</v>
      </c>
      <c r="P30" s="253" t="s">
        <v>716</v>
      </c>
    </row>
    <row r="31" spans="1:16" ht="48" customHeight="1" x14ac:dyDescent="0.25">
      <c r="A31" s="563"/>
      <c r="B31" s="574"/>
      <c r="C31" s="574"/>
      <c r="D31" s="193"/>
      <c r="E31" s="143"/>
      <c r="F31" s="212"/>
      <c r="G31" s="142"/>
      <c r="H31" s="618"/>
      <c r="I31" s="202" t="s">
        <v>218</v>
      </c>
      <c r="J31" s="7" t="s">
        <v>638</v>
      </c>
      <c r="K31" s="114">
        <v>1</v>
      </c>
      <c r="L31" s="312">
        <v>0.52</v>
      </c>
      <c r="M31" s="7" t="s">
        <v>247</v>
      </c>
      <c r="N31" s="114" t="s">
        <v>578</v>
      </c>
      <c r="O31" s="293">
        <v>44377</v>
      </c>
      <c r="P31" s="314" t="s">
        <v>712</v>
      </c>
    </row>
    <row r="32" spans="1:16" ht="48" customHeight="1" x14ac:dyDescent="0.25">
      <c r="A32" s="563"/>
      <c r="B32" s="574"/>
      <c r="C32" s="574"/>
      <c r="D32" s="193"/>
      <c r="E32" s="143"/>
      <c r="F32" s="212"/>
      <c r="G32" s="142"/>
      <c r="H32" s="141" t="s">
        <v>667</v>
      </c>
      <c r="I32" s="202" t="s">
        <v>218</v>
      </c>
      <c r="J32" s="7" t="s">
        <v>668</v>
      </c>
      <c r="K32" s="114">
        <v>1</v>
      </c>
      <c r="L32" s="312">
        <v>0.98</v>
      </c>
      <c r="M32" s="7" t="s">
        <v>247</v>
      </c>
      <c r="N32" s="114" t="s">
        <v>711</v>
      </c>
      <c r="O32" s="293">
        <v>44377</v>
      </c>
      <c r="P32" s="314" t="s">
        <v>713</v>
      </c>
    </row>
    <row r="33" spans="1:16" ht="48" customHeight="1" x14ac:dyDescent="0.25">
      <c r="A33" s="563"/>
      <c r="B33" s="574"/>
      <c r="C33" s="574"/>
      <c r="D33" s="204"/>
      <c r="E33" s="143"/>
      <c r="F33" s="133"/>
      <c r="G33" s="142"/>
      <c r="H33" s="196" t="s">
        <v>250</v>
      </c>
      <c r="I33" s="117" t="s">
        <v>254</v>
      </c>
      <c r="J33" s="7" t="s">
        <v>255</v>
      </c>
      <c r="K33" s="123">
        <v>1</v>
      </c>
      <c r="L33" s="250">
        <v>0.42</v>
      </c>
      <c r="M33" s="7" t="s">
        <v>256</v>
      </c>
      <c r="N33" s="273" t="s">
        <v>511</v>
      </c>
      <c r="O33" s="305">
        <v>44377</v>
      </c>
      <c r="P33" s="274" t="s">
        <v>714</v>
      </c>
    </row>
    <row r="34" spans="1:16" ht="48" customHeight="1" x14ac:dyDescent="0.25">
      <c r="A34" s="563"/>
      <c r="B34" s="574"/>
      <c r="C34" s="574"/>
      <c r="D34" s="204"/>
      <c r="E34" s="143"/>
      <c r="F34" s="133"/>
      <c r="G34" s="142"/>
      <c r="H34" s="196" t="s">
        <v>257</v>
      </c>
      <c r="I34" s="117" t="s">
        <v>254</v>
      </c>
      <c r="J34" s="7" t="s">
        <v>259</v>
      </c>
      <c r="K34" s="123">
        <v>1</v>
      </c>
      <c r="L34" s="250">
        <v>1</v>
      </c>
      <c r="M34" s="7" t="s">
        <v>260</v>
      </c>
      <c r="N34" s="273" t="s">
        <v>513</v>
      </c>
      <c r="O34" s="305">
        <v>44377</v>
      </c>
      <c r="P34" s="274" t="s">
        <v>639</v>
      </c>
    </row>
    <row r="35" spans="1:16" ht="48" customHeight="1" x14ac:dyDescent="0.25">
      <c r="A35" s="563"/>
      <c r="B35" s="574"/>
      <c r="C35" s="574"/>
      <c r="D35" s="204"/>
      <c r="E35" s="143"/>
      <c r="F35" s="133"/>
      <c r="G35" s="142"/>
      <c r="H35" s="90"/>
      <c r="I35" s="117"/>
      <c r="J35" s="7"/>
      <c r="K35" s="248"/>
      <c r="L35" s="271"/>
      <c r="M35" s="7"/>
      <c r="N35" s="254"/>
      <c r="O35" s="305">
        <v>44377</v>
      </c>
      <c r="P35" s="267"/>
    </row>
    <row r="36" spans="1:16" ht="48" customHeight="1" x14ac:dyDescent="0.25">
      <c r="A36" s="563"/>
      <c r="B36" s="574"/>
      <c r="C36" s="574"/>
      <c r="D36" s="204"/>
      <c r="E36" s="143"/>
      <c r="F36" s="133"/>
      <c r="G36" s="142"/>
      <c r="H36" s="196" t="s">
        <v>261</v>
      </c>
      <c r="I36" s="117" t="s">
        <v>254</v>
      </c>
      <c r="J36" s="7" t="s">
        <v>264</v>
      </c>
      <c r="K36" s="123">
        <v>1</v>
      </c>
      <c r="L36" s="250">
        <v>0.5</v>
      </c>
      <c r="M36" s="7" t="s">
        <v>265</v>
      </c>
      <c r="N36" s="112"/>
      <c r="O36" s="305">
        <v>44377</v>
      </c>
      <c r="P36" s="274" t="s">
        <v>640</v>
      </c>
    </row>
    <row r="37" spans="1:16" ht="48" customHeight="1" x14ac:dyDescent="0.25">
      <c r="A37" s="563"/>
      <c r="B37" s="574"/>
      <c r="C37" s="142"/>
      <c r="D37" s="204"/>
      <c r="E37" s="143"/>
      <c r="F37" s="133"/>
      <c r="G37" s="142"/>
      <c r="H37" s="90" t="s">
        <v>266</v>
      </c>
      <c r="I37" s="206" t="s">
        <v>194</v>
      </c>
      <c r="J37" s="92" t="s">
        <v>268</v>
      </c>
      <c r="K37" s="123">
        <v>1</v>
      </c>
      <c r="L37" s="311" t="s">
        <v>496</v>
      </c>
      <c r="M37" s="7" t="s">
        <v>269</v>
      </c>
      <c r="N37" s="254"/>
      <c r="O37" s="305">
        <v>44377</v>
      </c>
      <c r="P37" s="311" t="s">
        <v>496</v>
      </c>
    </row>
    <row r="38" spans="1:16" ht="48" customHeight="1" x14ac:dyDescent="0.25">
      <c r="A38" s="563"/>
      <c r="B38" s="574"/>
      <c r="C38" s="142"/>
      <c r="D38" s="204"/>
      <c r="E38" s="143"/>
      <c r="F38" s="133"/>
      <c r="G38" s="142"/>
      <c r="H38" s="90" t="s">
        <v>270</v>
      </c>
      <c r="I38" s="206" t="s">
        <v>194</v>
      </c>
      <c r="J38" s="92" t="s">
        <v>272</v>
      </c>
      <c r="K38" s="123">
        <v>1</v>
      </c>
      <c r="L38" s="311" t="s">
        <v>496</v>
      </c>
      <c r="M38" s="7" t="s">
        <v>273</v>
      </c>
      <c r="N38" s="254"/>
      <c r="O38" s="305">
        <v>44377</v>
      </c>
      <c r="P38" s="311" t="s">
        <v>496</v>
      </c>
    </row>
    <row r="39" spans="1:16" ht="48" customHeight="1" x14ac:dyDescent="0.25">
      <c r="A39" s="563"/>
      <c r="B39" s="574"/>
      <c r="C39" s="142"/>
      <c r="D39" s="204"/>
      <c r="E39" s="143"/>
      <c r="F39" s="133"/>
      <c r="G39" s="142"/>
      <c r="H39" s="90" t="s">
        <v>270</v>
      </c>
      <c r="I39" s="206" t="s">
        <v>194</v>
      </c>
      <c r="J39" s="92" t="s">
        <v>272</v>
      </c>
      <c r="K39" s="123">
        <v>1</v>
      </c>
      <c r="L39" s="311" t="s">
        <v>496</v>
      </c>
      <c r="M39" s="7" t="s">
        <v>273</v>
      </c>
      <c r="N39" s="254"/>
      <c r="O39" s="305">
        <v>44377</v>
      </c>
      <c r="P39" s="311" t="s">
        <v>496</v>
      </c>
    </row>
    <row r="40" spans="1:16" ht="48" customHeight="1" x14ac:dyDescent="0.25">
      <c r="A40" s="563"/>
      <c r="B40" s="574"/>
      <c r="C40" s="142"/>
      <c r="D40" s="204"/>
      <c r="E40" s="143"/>
      <c r="F40" s="133"/>
      <c r="G40" s="142"/>
      <c r="H40" s="90" t="s">
        <v>275</v>
      </c>
      <c r="I40" s="206" t="s">
        <v>194</v>
      </c>
      <c r="J40" s="92" t="s">
        <v>277</v>
      </c>
      <c r="K40" s="123">
        <v>1</v>
      </c>
      <c r="L40" s="311" t="s">
        <v>496</v>
      </c>
      <c r="M40" s="7" t="s">
        <v>278</v>
      </c>
      <c r="N40" s="254"/>
      <c r="O40" s="305">
        <v>44377</v>
      </c>
      <c r="P40" s="311" t="s">
        <v>496</v>
      </c>
    </row>
    <row r="41" spans="1:16" ht="48" customHeight="1" x14ac:dyDescent="0.25">
      <c r="A41" s="563"/>
      <c r="B41" s="574"/>
      <c r="C41" s="142"/>
      <c r="D41" s="204"/>
      <c r="E41" s="143"/>
      <c r="F41" s="133"/>
      <c r="G41" s="142"/>
      <c r="H41" s="90" t="s">
        <v>279</v>
      </c>
      <c r="I41" s="206" t="s">
        <v>194</v>
      </c>
      <c r="J41" s="92" t="s">
        <v>281</v>
      </c>
      <c r="K41" s="123">
        <v>1</v>
      </c>
      <c r="L41" s="311" t="s">
        <v>496</v>
      </c>
      <c r="M41" s="7" t="s">
        <v>282</v>
      </c>
      <c r="N41" s="254"/>
      <c r="O41" s="305">
        <v>44377</v>
      </c>
      <c r="P41" s="311" t="s">
        <v>496</v>
      </c>
    </row>
    <row r="42" spans="1:16" ht="48" customHeight="1" x14ac:dyDescent="0.25">
      <c r="A42" s="563"/>
      <c r="B42" s="574"/>
      <c r="C42" s="142"/>
      <c r="D42" s="204"/>
      <c r="E42" s="144"/>
      <c r="F42" s="133"/>
      <c r="G42" s="142"/>
      <c r="H42" s="195" t="s">
        <v>283</v>
      </c>
      <c r="I42" s="206" t="s">
        <v>194</v>
      </c>
      <c r="J42" s="92" t="s">
        <v>285</v>
      </c>
      <c r="K42" s="270">
        <v>1</v>
      </c>
      <c r="L42" s="250">
        <v>1</v>
      </c>
      <c r="M42" s="179" t="s">
        <v>286</v>
      </c>
      <c r="N42" s="257" t="s">
        <v>579</v>
      </c>
      <c r="O42" s="305">
        <v>44377</v>
      </c>
      <c r="P42" s="253" t="s">
        <v>580</v>
      </c>
    </row>
    <row r="43" spans="1:16" ht="48" customHeight="1" x14ac:dyDescent="0.25">
      <c r="A43" s="563"/>
      <c r="B43" s="574"/>
      <c r="C43" s="142"/>
      <c r="D43" s="193"/>
      <c r="E43" s="212"/>
      <c r="F43" s="212"/>
      <c r="G43" s="142"/>
      <c r="H43" s="134" t="s">
        <v>275</v>
      </c>
      <c r="I43" s="202" t="s">
        <v>153</v>
      </c>
      <c r="J43" s="7" t="s">
        <v>277</v>
      </c>
      <c r="K43" s="270">
        <v>1</v>
      </c>
      <c r="L43" s="311" t="s">
        <v>496</v>
      </c>
      <c r="M43" s="179" t="s">
        <v>278</v>
      </c>
      <c r="N43" s="254"/>
      <c r="O43" s="305">
        <v>44377</v>
      </c>
      <c r="P43" s="311" t="s">
        <v>496</v>
      </c>
    </row>
    <row r="44" spans="1:16" ht="48" customHeight="1" thickBot="1" x14ac:dyDescent="0.3">
      <c r="A44" s="563"/>
      <c r="B44" s="575"/>
      <c r="C44" s="153"/>
      <c r="D44" s="194"/>
      <c r="E44" s="154"/>
      <c r="F44" s="154"/>
      <c r="G44" s="153"/>
      <c r="H44" s="155" t="s">
        <v>289</v>
      </c>
      <c r="I44" s="211" t="s">
        <v>291</v>
      </c>
      <c r="J44" s="76" t="s">
        <v>292</v>
      </c>
      <c r="K44" s="276">
        <v>1</v>
      </c>
      <c r="L44" s="315">
        <v>1</v>
      </c>
      <c r="M44" s="83" t="s">
        <v>293</v>
      </c>
      <c r="N44" s="277" t="s">
        <v>581</v>
      </c>
      <c r="O44" s="307">
        <v>44377</v>
      </c>
      <c r="P44" s="278" t="s">
        <v>582</v>
      </c>
    </row>
    <row r="45" spans="1:16" ht="48" customHeight="1" x14ac:dyDescent="0.25">
      <c r="A45" s="570">
        <v>4</v>
      </c>
      <c r="B45" s="560" t="s">
        <v>294</v>
      </c>
      <c r="C45" s="582" t="s">
        <v>295</v>
      </c>
      <c r="D45" s="200" t="s">
        <v>169</v>
      </c>
      <c r="E45" s="582" t="s">
        <v>296</v>
      </c>
      <c r="F45" s="200" t="s">
        <v>297</v>
      </c>
      <c r="G45" s="579" t="s">
        <v>298</v>
      </c>
      <c r="H45" s="210" t="s">
        <v>299</v>
      </c>
      <c r="I45" s="210" t="s">
        <v>154</v>
      </c>
      <c r="J45" s="173" t="s">
        <v>301</v>
      </c>
      <c r="K45" s="279">
        <v>1</v>
      </c>
      <c r="L45" s="308">
        <v>1</v>
      </c>
      <c r="M45" s="132" t="s">
        <v>174</v>
      </c>
      <c r="N45" s="280" t="s">
        <v>583</v>
      </c>
      <c r="O45" s="309">
        <v>44377</v>
      </c>
      <c r="P45" s="281" t="s">
        <v>584</v>
      </c>
    </row>
    <row r="46" spans="1:16" ht="48" customHeight="1" x14ac:dyDescent="0.25">
      <c r="A46" s="571"/>
      <c r="B46" s="561"/>
      <c r="C46" s="569"/>
      <c r="D46" s="193" t="s">
        <v>175</v>
      </c>
      <c r="E46" s="569"/>
      <c r="F46" s="193" t="s">
        <v>302</v>
      </c>
      <c r="G46" s="580"/>
      <c r="H46" s="202" t="s">
        <v>303</v>
      </c>
      <c r="I46" s="202" t="s">
        <v>154</v>
      </c>
      <c r="J46" s="7" t="s">
        <v>305</v>
      </c>
      <c r="K46" s="270">
        <v>1</v>
      </c>
      <c r="L46" s="250">
        <v>1</v>
      </c>
      <c r="M46" s="179" t="s">
        <v>174</v>
      </c>
      <c r="N46" s="257" t="s">
        <v>519</v>
      </c>
      <c r="O46" s="305">
        <v>44377</v>
      </c>
      <c r="P46" s="275" t="s">
        <v>585</v>
      </c>
    </row>
    <row r="47" spans="1:16" ht="48" customHeight="1" x14ac:dyDescent="0.25">
      <c r="A47" s="571"/>
      <c r="B47" s="561"/>
      <c r="C47" s="569"/>
      <c r="D47" s="193" t="s">
        <v>306</v>
      </c>
      <c r="E47" s="569"/>
      <c r="F47" s="193" t="s">
        <v>307</v>
      </c>
      <c r="G47" s="580"/>
      <c r="H47" s="117"/>
      <c r="I47" s="162"/>
      <c r="J47" s="316"/>
      <c r="K47" s="316"/>
      <c r="L47" s="271"/>
      <c r="M47" s="254"/>
      <c r="N47" s="254"/>
      <c r="O47" s="305">
        <v>44377</v>
      </c>
      <c r="P47" s="267"/>
    </row>
    <row r="48" spans="1:16" ht="48" customHeight="1" thickBot="1" x14ac:dyDescent="0.3">
      <c r="A48" s="572"/>
      <c r="B48" s="562"/>
      <c r="C48" s="583"/>
      <c r="D48" s="194" t="s">
        <v>308</v>
      </c>
      <c r="E48" s="583"/>
      <c r="F48" s="194" t="s">
        <v>309</v>
      </c>
      <c r="G48" s="581"/>
      <c r="H48" s="146"/>
      <c r="I48" s="174"/>
      <c r="J48" s="317"/>
      <c r="K48" s="317"/>
      <c r="L48" s="306"/>
      <c r="M48" s="259"/>
      <c r="N48" s="259"/>
      <c r="O48" s="307">
        <v>44377</v>
      </c>
      <c r="P48" s="261"/>
    </row>
    <row r="49" spans="1:16" ht="48" customHeight="1" x14ac:dyDescent="0.25">
      <c r="A49" s="564">
        <v>5</v>
      </c>
      <c r="B49" s="560" t="s">
        <v>310</v>
      </c>
      <c r="C49" s="629" t="s">
        <v>311</v>
      </c>
      <c r="D49" s="229" t="s">
        <v>312</v>
      </c>
      <c r="E49" s="582" t="s">
        <v>313</v>
      </c>
      <c r="F49" s="229" t="s">
        <v>314</v>
      </c>
      <c r="G49" s="579" t="s">
        <v>315</v>
      </c>
      <c r="H49" s="231" t="s">
        <v>669</v>
      </c>
      <c r="I49" s="224" t="s">
        <v>318</v>
      </c>
      <c r="J49" s="78" t="s">
        <v>26</v>
      </c>
      <c r="K49" s="78" t="s">
        <v>320</v>
      </c>
      <c r="L49" s="318" t="s">
        <v>646</v>
      </c>
      <c r="M49" s="173" t="s">
        <v>174</v>
      </c>
      <c r="N49" s="319"/>
      <c r="O49" s="320">
        <v>44377</v>
      </c>
      <c r="P49" s="289" t="s">
        <v>649</v>
      </c>
    </row>
    <row r="50" spans="1:16" ht="48" customHeight="1" x14ac:dyDescent="0.25">
      <c r="A50" s="565"/>
      <c r="B50" s="561"/>
      <c r="C50" s="611"/>
      <c r="D50" s="227" t="s">
        <v>321</v>
      </c>
      <c r="E50" s="569"/>
      <c r="F50" s="569" t="s">
        <v>322</v>
      </c>
      <c r="G50" s="580"/>
      <c r="H50" s="599" t="s">
        <v>323</v>
      </c>
      <c r="I50" s="225" t="s">
        <v>318</v>
      </c>
      <c r="J50" s="179" t="s">
        <v>26</v>
      </c>
      <c r="K50" s="179" t="s">
        <v>655</v>
      </c>
      <c r="L50" s="321" t="s">
        <v>647</v>
      </c>
      <c r="M50" s="7" t="s">
        <v>174</v>
      </c>
      <c r="N50" s="251" t="s">
        <v>644</v>
      </c>
      <c r="O50" s="322">
        <v>44377</v>
      </c>
      <c r="P50" s="253" t="s">
        <v>650</v>
      </c>
    </row>
    <row r="51" spans="1:16" ht="48" customHeight="1" x14ac:dyDescent="0.25">
      <c r="A51" s="565"/>
      <c r="B51" s="561"/>
      <c r="C51" s="611"/>
      <c r="D51" s="227" t="s">
        <v>207</v>
      </c>
      <c r="E51" s="569"/>
      <c r="F51" s="569"/>
      <c r="G51" s="580"/>
      <c r="H51" s="601"/>
      <c r="I51" s="225" t="s">
        <v>318</v>
      </c>
      <c r="J51" s="179" t="s">
        <v>26</v>
      </c>
      <c r="K51" s="179" t="s">
        <v>327</v>
      </c>
      <c r="L51" s="271" t="s">
        <v>648</v>
      </c>
      <c r="M51" s="7" t="s">
        <v>174</v>
      </c>
      <c r="N51" s="251" t="s">
        <v>645</v>
      </c>
      <c r="O51" s="322">
        <v>44377</v>
      </c>
      <c r="P51" s="253" t="s">
        <v>670</v>
      </c>
    </row>
    <row r="52" spans="1:16" ht="48" customHeight="1" x14ac:dyDescent="0.25">
      <c r="A52" s="565"/>
      <c r="B52" s="561"/>
      <c r="C52" s="611"/>
      <c r="D52" s="227" t="s">
        <v>328</v>
      </c>
      <c r="E52" s="569"/>
      <c r="F52" s="569" t="s">
        <v>329</v>
      </c>
      <c r="G52" s="580"/>
      <c r="H52" s="228" t="s">
        <v>330</v>
      </c>
      <c r="I52" s="225" t="s">
        <v>332</v>
      </c>
      <c r="J52" s="255" t="s">
        <v>334</v>
      </c>
      <c r="K52" s="270" t="s">
        <v>333</v>
      </c>
      <c r="L52" s="250">
        <v>1</v>
      </c>
      <c r="M52" s="179" t="s">
        <v>335</v>
      </c>
      <c r="N52" s="275" t="s">
        <v>524</v>
      </c>
      <c r="O52" s="293">
        <v>44377</v>
      </c>
      <c r="P52" s="275" t="s">
        <v>630</v>
      </c>
    </row>
    <row r="53" spans="1:16" ht="48" customHeight="1" x14ac:dyDescent="0.25">
      <c r="A53" s="565"/>
      <c r="B53" s="561"/>
      <c r="C53" s="611"/>
      <c r="D53" s="227" t="s">
        <v>188</v>
      </c>
      <c r="E53" s="569"/>
      <c r="F53" s="569"/>
      <c r="G53" s="580"/>
      <c r="H53" s="228" t="s">
        <v>174</v>
      </c>
      <c r="I53" s="225" t="s">
        <v>332</v>
      </c>
      <c r="J53" s="255" t="s">
        <v>671</v>
      </c>
      <c r="K53" s="270">
        <v>1</v>
      </c>
      <c r="L53" s="323">
        <v>1</v>
      </c>
      <c r="M53" s="179" t="s">
        <v>174</v>
      </c>
      <c r="N53" s="179" t="s">
        <v>586</v>
      </c>
      <c r="O53" s="293">
        <v>44377</v>
      </c>
      <c r="P53" s="253" t="s">
        <v>587</v>
      </c>
    </row>
    <row r="54" spans="1:16" ht="48" customHeight="1" x14ac:dyDescent="0.25">
      <c r="A54" s="565"/>
      <c r="B54" s="561"/>
      <c r="C54" s="611"/>
      <c r="D54" s="227" t="s">
        <v>338</v>
      </c>
      <c r="E54" s="569"/>
      <c r="F54" s="569" t="s">
        <v>329</v>
      </c>
      <c r="G54" s="580"/>
      <c r="H54" s="228" t="s">
        <v>339</v>
      </c>
      <c r="I54" s="225" t="s">
        <v>318</v>
      </c>
      <c r="J54" s="7" t="s">
        <v>341</v>
      </c>
      <c r="K54" s="270">
        <v>1</v>
      </c>
      <c r="L54" s="323">
        <v>1</v>
      </c>
      <c r="M54" s="179" t="s">
        <v>342</v>
      </c>
      <c r="N54" s="254">
        <v>0</v>
      </c>
      <c r="O54" s="305">
        <v>44377</v>
      </c>
      <c r="P54" s="253" t="s">
        <v>528</v>
      </c>
    </row>
    <row r="55" spans="1:16" ht="48" customHeight="1" x14ac:dyDescent="0.25">
      <c r="A55" s="565"/>
      <c r="B55" s="561"/>
      <c r="C55" s="611"/>
      <c r="D55" s="227" t="s">
        <v>343</v>
      </c>
      <c r="E55" s="569"/>
      <c r="F55" s="569"/>
      <c r="G55" s="580"/>
      <c r="H55" s="228" t="s">
        <v>344</v>
      </c>
      <c r="I55" s="225" t="s">
        <v>318</v>
      </c>
      <c r="J55" s="7" t="s">
        <v>341</v>
      </c>
      <c r="K55" s="270">
        <v>1</v>
      </c>
      <c r="L55" s="323">
        <v>1</v>
      </c>
      <c r="M55" s="179" t="s">
        <v>342</v>
      </c>
      <c r="N55" s="257" t="s">
        <v>588</v>
      </c>
      <c r="O55" s="305">
        <v>44377</v>
      </c>
      <c r="P55" s="253" t="s">
        <v>528</v>
      </c>
    </row>
    <row r="56" spans="1:16" ht="48" customHeight="1" x14ac:dyDescent="0.25">
      <c r="A56" s="565"/>
      <c r="B56" s="561"/>
      <c r="C56" s="611"/>
      <c r="D56" s="227" t="s">
        <v>346</v>
      </c>
      <c r="E56" s="569"/>
      <c r="F56" s="569" t="s">
        <v>347</v>
      </c>
      <c r="G56" s="580"/>
      <c r="H56" s="228" t="s">
        <v>348</v>
      </c>
      <c r="I56" s="225" t="s">
        <v>318</v>
      </c>
      <c r="J56" s="7" t="s">
        <v>341</v>
      </c>
      <c r="K56" s="270">
        <v>1</v>
      </c>
      <c r="L56" s="323">
        <v>1</v>
      </c>
      <c r="M56" s="179" t="s">
        <v>342</v>
      </c>
      <c r="N56" s="257" t="s">
        <v>522</v>
      </c>
      <c r="O56" s="305">
        <v>44377</v>
      </c>
      <c r="P56" s="253" t="s">
        <v>528</v>
      </c>
    </row>
    <row r="57" spans="1:16" ht="48" customHeight="1" x14ac:dyDescent="0.25">
      <c r="A57" s="565"/>
      <c r="B57" s="561"/>
      <c r="C57" s="611"/>
      <c r="D57" s="227" t="s">
        <v>350</v>
      </c>
      <c r="E57" s="569"/>
      <c r="F57" s="569"/>
      <c r="G57" s="580"/>
      <c r="H57" s="228" t="s">
        <v>351</v>
      </c>
      <c r="I57" s="225" t="s">
        <v>318</v>
      </c>
      <c r="J57" s="7" t="s">
        <v>341</v>
      </c>
      <c r="K57" s="270">
        <v>1</v>
      </c>
      <c r="L57" s="323">
        <v>1</v>
      </c>
      <c r="M57" s="179" t="s">
        <v>342</v>
      </c>
      <c r="N57" s="257" t="s">
        <v>530</v>
      </c>
      <c r="O57" s="305">
        <v>44377</v>
      </c>
      <c r="P57" s="253" t="s">
        <v>528</v>
      </c>
    </row>
    <row r="58" spans="1:16" ht="48" customHeight="1" x14ac:dyDescent="0.25">
      <c r="A58" s="565"/>
      <c r="B58" s="561"/>
      <c r="C58" s="611"/>
      <c r="D58" s="227" t="s">
        <v>353</v>
      </c>
      <c r="E58" s="569"/>
      <c r="F58" s="569" t="s">
        <v>354</v>
      </c>
      <c r="G58" s="580"/>
      <c r="H58" s="243" t="s">
        <v>623</v>
      </c>
      <c r="I58" s="244" t="s">
        <v>672</v>
      </c>
      <c r="J58" s="7" t="s">
        <v>673</v>
      </c>
      <c r="K58" s="270" t="s">
        <v>174</v>
      </c>
      <c r="L58" s="256" t="s">
        <v>551</v>
      </c>
      <c r="M58" s="7" t="s">
        <v>174</v>
      </c>
      <c r="N58" s="7" t="s">
        <v>674</v>
      </c>
      <c r="O58" s="252">
        <v>44377</v>
      </c>
      <c r="P58" s="7" t="s">
        <v>625</v>
      </c>
    </row>
    <row r="59" spans="1:16" ht="48" customHeight="1" x14ac:dyDescent="0.25">
      <c r="A59" s="566"/>
      <c r="B59" s="561"/>
      <c r="C59" s="611"/>
      <c r="D59" s="227" t="s">
        <v>355</v>
      </c>
      <c r="E59" s="569"/>
      <c r="F59" s="569"/>
      <c r="G59" s="580"/>
      <c r="H59" s="228"/>
      <c r="I59" s="225"/>
      <c r="J59" s="7"/>
      <c r="K59" s="270"/>
      <c r="L59" s="271"/>
      <c r="M59" s="7"/>
      <c r="N59" s="254"/>
      <c r="O59" s="305"/>
      <c r="P59" s="267"/>
    </row>
    <row r="60" spans="1:16" ht="48" customHeight="1" x14ac:dyDescent="0.25">
      <c r="A60" s="566"/>
      <c r="B60" s="561"/>
      <c r="C60" s="611"/>
      <c r="D60" s="227"/>
      <c r="E60" s="569"/>
      <c r="F60" s="569"/>
      <c r="G60" s="580"/>
      <c r="H60" s="228"/>
      <c r="I60" s="225"/>
      <c r="J60" s="7"/>
      <c r="K60" s="270"/>
      <c r="L60" s="271"/>
      <c r="M60" s="7"/>
      <c r="N60" s="254"/>
      <c r="O60" s="305">
        <v>44377</v>
      </c>
      <c r="P60" s="267"/>
    </row>
    <row r="61" spans="1:16" ht="48" customHeight="1" thickBot="1" x14ac:dyDescent="0.3">
      <c r="A61" s="567"/>
      <c r="B61" s="562"/>
      <c r="C61" s="630"/>
      <c r="D61" s="230"/>
      <c r="E61" s="583"/>
      <c r="F61" s="583"/>
      <c r="G61" s="581"/>
      <c r="H61" s="166"/>
      <c r="I61" s="226"/>
      <c r="J61" s="76"/>
      <c r="K61" s="96"/>
      <c r="L61" s="306"/>
      <c r="M61" s="76"/>
      <c r="N61" s="259"/>
      <c r="O61" s="307">
        <v>44377</v>
      </c>
      <c r="P61" s="261"/>
    </row>
    <row r="62" spans="1:16" ht="48" customHeight="1" x14ac:dyDescent="0.25">
      <c r="A62" s="576">
        <v>6</v>
      </c>
      <c r="B62" s="612" t="s">
        <v>356</v>
      </c>
      <c r="C62" s="568" t="s">
        <v>357</v>
      </c>
      <c r="D62" s="568" t="s">
        <v>328</v>
      </c>
      <c r="E62" s="613" t="s">
        <v>675</v>
      </c>
      <c r="F62" s="205" t="s">
        <v>359</v>
      </c>
      <c r="G62" s="622" t="s">
        <v>360</v>
      </c>
      <c r="H62" s="148" t="s">
        <v>361</v>
      </c>
      <c r="I62" s="201" t="s">
        <v>363</v>
      </c>
      <c r="J62" s="61" t="s">
        <v>365</v>
      </c>
      <c r="K62" s="294">
        <v>1</v>
      </c>
      <c r="L62" s="324">
        <v>1</v>
      </c>
      <c r="M62" s="61" t="s">
        <v>366</v>
      </c>
      <c r="N62" s="61" t="s">
        <v>589</v>
      </c>
      <c r="O62" s="309">
        <v>44377</v>
      </c>
      <c r="P62" s="295" t="s">
        <v>681</v>
      </c>
    </row>
    <row r="63" spans="1:16" ht="48" customHeight="1" x14ac:dyDescent="0.25">
      <c r="A63" s="577"/>
      <c r="B63" s="561"/>
      <c r="C63" s="569"/>
      <c r="D63" s="569"/>
      <c r="E63" s="580"/>
      <c r="F63" s="193" t="s">
        <v>367</v>
      </c>
      <c r="G63" s="623"/>
      <c r="H63" s="131" t="s">
        <v>682</v>
      </c>
      <c r="I63" s="202" t="s">
        <v>363</v>
      </c>
      <c r="J63" s="7" t="s">
        <v>370</v>
      </c>
      <c r="K63" s="296">
        <v>1</v>
      </c>
      <c r="L63" s="325">
        <v>1</v>
      </c>
      <c r="M63" s="7" t="s">
        <v>371</v>
      </c>
      <c r="N63" s="61" t="s">
        <v>534</v>
      </c>
      <c r="O63" s="305">
        <v>44377</v>
      </c>
      <c r="P63" s="295" t="s">
        <v>631</v>
      </c>
    </row>
    <row r="64" spans="1:16" ht="48" customHeight="1" x14ac:dyDescent="0.25">
      <c r="A64" s="577"/>
      <c r="B64" s="561"/>
      <c r="C64" s="569"/>
      <c r="D64" s="569" t="s">
        <v>160</v>
      </c>
      <c r="E64" s="580"/>
      <c r="F64" s="193" t="s">
        <v>372</v>
      </c>
      <c r="G64" s="623"/>
      <c r="H64" s="131"/>
      <c r="I64" s="202"/>
      <c r="J64" s="7"/>
      <c r="K64" s="296"/>
      <c r="L64" s="325"/>
      <c r="M64" s="7"/>
      <c r="N64" s="61"/>
      <c r="O64" s="305">
        <v>44377</v>
      </c>
      <c r="P64" s="295"/>
    </row>
    <row r="65" spans="1:18" ht="48" customHeight="1" x14ac:dyDescent="0.25">
      <c r="A65" s="577"/>
      <c r="B65" s="561"/>
      <c r="C65" s="569"/>
      <c r="D65" s="569"/>
      <c r="E65" s="580"/>
      <c r="F65" s="193" t="s">
        <v>374</v>
      </c>
      <c r="G65" s="623"/>
      <c r="H65" s="602" t="s">
        <v>375</v>
      </c>
      <c r="I65" s="202" t="s">
        <v>363</v>
      </c>
      <c r="J65" s="7" t="s">
        <v>536</v>
      </c>
      <c r="K65" s="296">
        <v>1</v>
      </c>
      <c r="L65" s="325">
        <v>1</v>
      </c>
      <c r="M65" s="7" t="s">
        <v>378</v>
      </c>
      <c r="N65" s="61" t="s">
        <v>537</v>
      </c>
      <c r="O65" s="305">
        <v>44377</v>
      </c>
      <c r="P65" s="295" t="s">
        <v>683</v>
      </c>
    </row>
    <row r="66" spans="1:18" ht="48" customHeight="1" x14ac:dyDescent="0.25">
      <c r="A66" s="577"/>
      <c r="B66" s="561"/>
      <c r="C66" s="569"/>
      <c r="D66" s="193"/>
      <c r="E66" s="580"/>
      <c r="F66" s="193"/>
      <c r="G66" s="623"/>
      <c r="H66" s="619"/>
      <c r="I66" s="202" t="s">
        <v>363</v>
      </c>
      <c r="J66" s="7" t="s">
        <v>379</v>
      </c>
      <c r="K66" s="296">
        <v>1</v>
      </c>
      <c r="L66" s="325">
        <v>1</v>
      </c>
      <c r="M66" s="7" t="s">
        <v>378</v>
      </c>
      <c r="N66" s="61" t="s">
        <v>537</v>
      </c>
      <c r="O66" s="305">
        <v>44377</v>
      </c>
      <c r="P66" s="295" t="s">
        <v>684</v>
      </c>
    </row>
    <row r="67" spans="1:18" ht="48" customHeight="1" x14ac:dyDescent="0.25">
      <c r="A67" s="577"/>
      <c r="B67" s="561"/>
      <c r="C67" s="569"/>
      <c r="D67" s="569" t="s">
        <v>380</v>
      </c>
      <c r="E67" s="580"/>
      <c r="F67" s="193" t="s">
        <v>381</v>
      </c>
      <c r="G67" s="623"/>
      <c r="H67" s="131" t="s">
        <v>382</v>
      </c>
      <c r="I67" s="202" t="s">
        <v>363</v>
      </c>
      <c r="J67" s="7" t="s">
        <v>384</v>
      </c>
      <c r="K67" s="296">
        <v>1</v>
      </c>
      <c r="L67" s="325">
        <v>1</v>
      </c>
      <c r="M67" s="7" t="s">
        <v>385</v>
      </c>
      <c r="N67" s="61" t="s">
        <v>540</v>
      </c>
      <c r="O67" s="305">
        <v>44377</v>
      </c>
      <c r="P67" s="295" t="s">
        <v>685</v>
      </c>
    </row>
    <row r="68" spans="1:18" ht="48" customHeight="1" x14ac:dyDescent="0.25">
      <c r="A68" s="577"/>
      <c r="B68" s="561"/>
      <c r="C68" s="569"/>
      <c r="D68" s="569"/>
      <c r="E68" s="580"/>
      <c r="F68" s="193" t="s">
        <v>386</v>
      </c>
      <c r="G68" s="623"/>
      <c r="H68" s="131" t="s">
        <v>387</v>
      </c>
      <c r="I68" s="202" t="s">
        <v>363</v>
      </c>
      <c r="J68" s="7" t="s">
        <v>389</v>
      </c>
      <c r="K68" s="296">
        <v>0.15</v>
      </c>
      <c r="L68" s="325">
        <v>1</v>
      </c>
      <c r="M68" s="7" t="s">
        <v>390</v>
      </c>
      <c r="N68" s="61" t="s">
        <v>542</v>
      </c>
      <c r="O68" s="305">
        <v>44377</v>
      </c>
      <c r="P68" s="295" t="s">
        <v>632</v>
      </c>
      <c r="Q68">
        <f>+Q69+R69</f>
        <v>422789934</v>
      </c>
    </row>
    <row r="69" spans="1:18" ht="48" customHeight="1" x14ac:dyDescent="0.25">
      <c r="A69" s="577"/>
      <c r="B69" s="561"/>
      <c r="C69" s="569"/>
      <c r="D69" s="569" t="s">
        <v>207</v>
      </c>
      <c r="E69" s="580"/>
      <c r="F69" s="193" t="s">
        <v>391</v>
      </c>
      <c r="G69" s="623"/>
      <c r="H69" s="131" t="s">
        <v>382</v>
      </c>
      <c r="I69" s="202" t="s">
        <v>363</v>
      </c>
      <c r="J69" s="7" t="s">
        <v>394</v>
      </c>
      <c r="K69" s="296">
        <v>1</v>
      </c>
      <c r="L69" s="325">
        <v>1</v>
      </c>
      <c r="M69" s="7" t="s">
        <v>395</v>
      </c>
      <c r="N69" s="61" t="s">
        <v>544</v>
      </c>
      <c r="O69" s="305">
        <v>44377</v>
      </c>
      <c r="P69" s="295" t="s">
        <v>686</v>
      </c>
      <c r="Q69">
        <v>249982866</v>
      </c>
      <c r="R69">
        <v>172807068</v>
      </c>
    </row>
    <row r="70" spans="1:18" ht="48" customHeight="1" x14ac:dyDescent="0.25">
      <c r="A70" s="577"/>
      <c r="B70" s="561"/>
      <c r="C70" s="569"/>
      <c r="D70" s="569"/>
      <c r="E70" s="580"/>
      <c r="F70" s="193" t="s">
        <v>396</v>
      </c>
      <c r="G70" s="623"/>
      <c r="H70" s="602" t="s">
        <v>397</v>
      </c>
      <c r="I70" s="117" t="s">
        <v>363</v>
      </c>
      <c r="J70" s="7" t="s">
        <v>546</v>
      </c>
      <c r="K70" s="296">
        <v>1</v>
      </c>
      <c r="L70" s="325">
        <v>0.86326530612244901</v>
      </c>
      <c r="M70" s="7" t="s">
        <v>401</v>
      </c>
      <c r="N70" s="61" t="s">
        <v>547</v>
      </c>
      <c r="O70" s="305">
        <v>44377</v>
      </c>
      <c r="P70" s="295" t="s">
        <v>633</v>
      </c>
      <c r="Q70">
        <f>250+173</f>
        <v>423</v>
      </c>
      <c r="R70">
        <v>490</v>
      </c>
    </row>
    <row r="71" spans="1:18" ht="48" customHeight="1" x14ac:dyDescent="0.25">
      <c r="A71" s="577"/>
      <c r="B71" s="561"/>
      <c r="C71" s="569"/>
      <c r="D71" s="193" t="s">
        <v>188</v>
      </c>
      <c r="E71" s="580"/>
      <c r="F71" s="193" t="s">
        <v>402</v>
      </c>
      <c r="G71" s="623"/>
      <c r="H71" s="603"/>
      <c r="I71" s="117" t="s">
        <v>363</v>
      </c>
      <c r="J71" s="7" t="s">
        <v>405</v>
      </c>
      <c r="K71" s="296">
        <v>1</v>
      </c>
      <c r="L71" s="325">
        <v>1</v>
      </c>
      <c r="M71" s="7" t="s">
        <v>406</v>
      </c>
      <c r="N71" s="61" t="s">
        <v>547</v>
      </c>
      <c r="O71" s="305">
        <v>44377</v>
      </c>
      <c r="P71" s="295" t="s">
        <v>634</v>
      </c>
    </row>
    <row r="72" spans="1:18" ht="48" customHeight="1" x14ac:dyDescent="0.25">
      <c r="A72" s="577"/>
      <c r="B72" s="561"/>
      <c r="C72" s="569"/>
      <c r="D72" s="193"/>
      <c r="E72" s="580"/>
      <c r="F72" s="193"/>
      <c r="G72" s="623"/>
      <c r="H72" s="603"/>
      <c r="I72" s="117" t="s">
        <v>363</v>
      </c>
      <c r="J72" s="7" t="s">
        <v>408</v>
      </c>
      <c r="K72" s="296">
        <v>1</v>
      </c>
      <c r="L72" s="325">
        <v>1</v>
      </c>
      <c r="M72" s="7" t="s">
        <v>406</v>
      </c>
      <c r="N72" s="61" t="s">
        <v>547</v>
      </c>
      <c r="O72" s="305">
        <v>44377</v>
      </c>
      <c r="P72" s="295" t="s">
        <v>687</v>
      </c>
    </row>
    <row r="73" spans="1:18" ht="48" customHeight="1" x14ac:dyDescent="0.25">
      <c r="A73" s="577"/>
      <c r="B73" s="561"/>
      <c r="C73" s="569"/>
      <c r="D73" s="569" t="s">
        <v>409</v>
      </c>
      <c r="E73" s="580"/>
      <c r="F73" s="193" t="s">
        <v>410</v>
      </c>
      <c r="G73" s="623"/>
      <c r="H73" s="619"/>
      <c r="I73" s="117" t="s">
        <v>363</v>
      </c>
      <c r="J73" s="7" t="s">
        <v>688</v>
      </c>
      <c r="K73" s="297">
        <v>10</v>
      </c>
      <c r="L73" s="325">
        <v>0</v>
      </c>
      <c r="M73" s="7" t="s">
        <v>412</v>
      </c>
      <c r="N73" s="132" t="s">
        <v>551</v>
      </c>
      <c r="O73" s="305">
        <v>44377</v>
      </c>
      <c r="P73" s="295" t="s">
        <v>689</v>
      </c>
    </row>
    <row r="74" spans="1:18" ht="48" customHeight="1" thickBot="1" x14ac:dyDescent="0.3">
      <c r="A74" s="606"/>
      <c r="B74" s="616"/>
      <c r="C74" s="614"/>
      <c r="D74" s="614"/>
      <c r="E74" s="615"/>
      <c r="F74" s="194" t="s">
        <v>413</v>
      </c>
      <c r="G74" s="624"/>
      <c r="H74" s="4" t="s">
        <v>553</v>
      </c>
      <c r="I74" s="117" t="s">
        <v>416</v>
      </c>
      <c r="J74" s="7" t="s">
        <v>417</v>
      </c>
      <c r="K74" s="296">
        <v>1</v>
      </c>
      <c r="L74" s="298">
        <v>1</v>
      </c>
      <c r="M74" s="7" t="s">
        <v>418</v>
      </c>
      <c r="N74" s="254" t="s">
        <v>594</v>
      </c>
      <c r="O74" s="252">
        <v>44377</v>
      </c>
      <c r="P74" s="295" t="s">
        <v>595</v>
      </c>
    </row>
    <row r="75" spans="1:18" ht="48" customHeight="1" x14ac:dyDescent="0.25">
      <c r="A75" s="606"/>
      <c r="B75" s="616"/>
      <c r="C75" s="614"/>
      <c r="D75" s="614"/>
      <c r="E75" s="615"/>
      <c r="F75" s="204"/>
      <c r="G75" s="624"/>
      <c r="H75" s="117" t="s">
        <v>419</v>
      </c>
      <c r="I75" s="117" t="s">
        <v>254</v>
      </c>
      <c r="J75" s="7" t="s">
        <v>422</v>
      </c>
      <c r="K75" s="123">
        <v>1</v>
      </c>
      <c r="L75" s="250">
        <v>0.5</v>
      </c>
      <c r="M75" s="7" t="s">
        <v>423</v>
      </c>
      <c r="N75" s="112" t="s">
        <v>690</v>
      </c>
      <c r="O75" s="305">
        <v>44377</v>
      </c>
      <c r="P75" s="274" t="s">
        <v>641</v>
      </c>
    </row>
    <row r="76" spans="1:18" ht="48" customHeight="1" x14ac:dyDescent="0.25">
      <c r="A76" s="606"/>
      <c r="B76" s="616"/>
      <c r="C76" s="614"/>
      <c r="D76" s="614"/>
      <c r="E76" s="615"/>
      <c r="F76" s="204"/>
      <c r="G76" s="624"/>
      <c r="H76" s="4" t="s">
        <v>424</v>
      </c>
      <c r="I76" s="117" t="s">
        <v>426</v>
      </c>
      <c r="J76" s="179" t="s">
        <v>26</v>
      </c>
      <c r="K76" s="299" t="s">
        <v>424</v>
      </c>
      <c r="L76" s="271"/>
      <c r="M76" s="179" t="s">
        <v>174</v>
      </c>
      <c r="N76" s="248" t="s">
        <v>620</v>
      </c>
      <c r="O76" s="305">
        <v>44377</v>
      </c>
      <c r="P76" s="300" t="s">
        <v>619</v>
      </c>
      <c r="Q76" s="240"/>
      <c r="R76" s="239"/>
    </row>
    <row r="77" spans="1:18" ht="48" customHeight="1" x14ac:dyDescent="0.25">
      <c r="A77" s="606"/>
      <c r="B77" s="616"/>
      <c r="C77" s="614"/>
      <c r="D77" s="614"/>
      <c r="E77" s="615"/>
      <c r="F77" s="204"/>
      <c r="G77" s="624"/>
      <c r="H77" s="4" t="s">
        <v>677</v>
      </c>
      <c r="I77" s="117" t="s">
        <v>426</v>
      </c>
      <c r="J77" s="326" t="s">
        <v>430</v>
      </c>
      <c r="K77" s="123">
        <v>1</v>
      </c>
      <c r="L77" s="323">
        <f>+(16/26)*1</f>
        <v>0.61538461538461542</v>
      </c>
      <c r="M77" s="7" t="s">
        <v>431</v>
      </c>
      <c r="N77" s="327" t="s">
        <v>691</v>
      </c>
      <c r="O77" s="305">
        <v>44377</v>
      </c>
      <c r="P77" s="328" t="s">
        <v>692</v>
      </c>
      <c r="Q77" s="240"/>
      <c r="R77" s="239"/>
    </row>
    <row r="78" spans="1:18" ht="48" customHeight="1" x14ac:dyDescent="0.25">
      <c r="A78" s="606"/>
      <c r="B78" s="616"/>
      <c r="C78" s="614"/>
      <c r="D78" s="614"/>
      <c r="E78" s="615"/>
      <c r="F78" s="204"/>
      <c r="G78" s="624"/>
      <c r="H78" s="91" t="s">
        <v>432</v>
      </c>
      <c r="I78" s="117" t="s">
        <v>426</v>
      </c>
      <c r="J78" s="326" t="s">
        <v>434</v>
      </c>
      <c r="K78" s="123">
        <v>1</v>
      </c>
      <c r="L78" s="323">
        <f>(492/499)*100/100</f>
        <v>0.98597194388777554</v>
      </c>
      <c r="M78" s="7" t="s">
        <v>435</v>
      </c>
      <c r="N78" s="329" t="s">
        <v>590</v>
      </c>
      <c r="O78" s="305">
        <v>44377</v>
      </c>
      <c r="P78" s="328" t="s">
        <v>693</v>
      </c>
      <c r="Q78" s="240"/>
      <c r="R78" s="239"/>
    </row>
    <row r="79" spans="1:18" ht="48" customHeight="1" x14ac:dyDescent="0.25">
      <c r="A79" s="606"/>
      <c r="B79" s="616"/>
      <c r="C79" s="614"/>
      <c r="D79" s="614"/>
      <c r="E79" s="615"/>
      <c r="F79" s="204"/>
      <c r="G79" s="624"/>
      <c r="H79" s="91" t="s">
        <v>436</v>
      </c>
      <c r="I79" s="117" t="s">
        <v>426</v>
      </c>
      <c r="J79" s="326" t="s">
        <v>560</v>
      </c>
      <c r="K79" s="123">
        <v>1</v>
      </c>
      <c r="L79" s="323">
        <f>(441/560)*100/100</f>
        <v>0.78749999999999998</v>
      </c>
      <c r="M79" s="179" t="s">
        <v>439</v>
      </c>
      <c r="N79" s="330" t="s">
        <v>591</v>
      </c>
      <c r="O79" s="305">
        <v>44377</v>
      </c>
      <c r="P79" s="331" t="s">
        <v>694</v>
      </c>
      <c r="Q79" s="240"/>
      <c r="R79" s="239"/>
    </row>
    <row r="80" spans="1:18" ht="48" customHeight="1" x14ac:dyDescent="0.25">
      <c r="A80" s="606"/>
      <c r="B80" s="616"/>
      <c r="C80" s="614"/>
      <c r="D80" s="614"/>
      <c r="E80" s="615"/>
      <c r="F80" s="204"/>
      <c r="G80" s="624"/>
      <c r="H80" s="91" t="s">
        <v>436</v>
      </c>
      <c r="I80" s="117" t="s">
        <v>426</v>
      </c>
      <c r="J80" s="326" t="s">
        <v>440</v>
      </c>
      <c r="K80" s="123">
        <v>1</v>
      </c>
      <c r="L80" s="323">
        <f>(65/84)*100/100</f>
        <v>0.77380952380952384</v>
      </c>
      <c r="M80" s="179" t="s">
        <v>441</v>
      </c>
      <c r="N80" s="330" t="s">
        <v>592</v>
      </c>
      <c r="O80" s="305">
        <v>44377</v>
      </c>
      <c r="P80" s="328" t="s">
        <v>695</v>
      </c>
      <c r="Q80" s="241"/>
      <c r="R80" s="239"/>
    </row>
    <row r="81" spans="1:16" ht="48" customHeight="1" x14ac:dyDescent="0.25">
      <c r="A81" s="606"/>
      <c r="B81" s="616"/>
      <c r="C81" s="614"/>
      <c r="D81" s="614"/>
      <c r="E81" s="615"/>
      <c r="F81" s="204"/>
      <c r="G81" s="624"/>
      <c r="H81" s="91" t="s">
        <v>565</v>
      </c>
      <c r="I81" s="117" t="s">
        <v>426</v>
      </c>
      <c r="J81" s="7" t="s">
        <v>443</v>
      </c>
      <c r="K81" s="123">
        <v>1</v>
      </c>
      <c r="L81" s="250"/>
      <c r="M81" s="7" t="s">
        <v>444</v>
      </c>
      <c r="N81" s="257" t="s">
        <v>593</v>
      </c>
      <c r="O81" s="305">
        <v>44377</v>
      </c>
      <c r="P81" s="253" t="s">
        <v>793</v>
      </c>
    </row>
    <row r="82" spans="1:16" ht="48" customHeight="1" x14ac:dyDescent="0.25">
      <c r="A82" s="606"/>
      <c r="B82" s="616"/>
      <c r="C82" s="614"/>
      <c r="D82" s="614"/>
      <c r="E82" s="615"/>
      <c r="F82" s="204"/>
      <c r="G82" s="624"/>
      <c r="H82" s="91" t="s">
        <v>445</v>
      </c>
      <c r="I82" s="117" t="s">
        <v>332</v>
      </c>
      <c r="J82" s="7" t="s">
        <v>626</v>
      </c>
      <c r="K82" s="270" t="s">
        <v>174</v>
      </c>
      <c r="L82" s="270" t="s">
        <v>551</v>
      </c>
      <c r="M82" s="179" t="s">
        <v>174</v>
      </c>
      <c r="N82" s="179" t="s">
        <v>678</v>
      </c>
      <c r="O82" s="293">
        <v>44377</v>
      </c>
      <c r="P82" s="275" t="s">
        <v>679</v>
      </c>
    </row>
    <row r="83" spans="1:16" ht="48" customHeight="1" x14ac:dyDescent="0.25">
      <c r="A83" s="606"/>
      <c r="B83" s="616"/>
      <c r="C83" s="614"/>
      <c r="D83" s="614"/>
      <c r="E83" s="615"/>
      <c r="F83" s="204"/>
      <c r="G83" s="624"/>
      <c r="H83" s="91" t="s">
        <v>449</v>
      </c>
      <c r="I83" s="117" t="s">
        <v>332</v>
      </c>
      <c r="J83" s="7" t="s">
        <v>451</v>
      </c>
      <c r="K83" s="270">
        <v>1</v>
      </c>
      <c r="L83" s="270">
        <v>1</v>
      </c>
      <c r="M83" s="179" t="s">
        <v>174</v>
      </c>
      <c r="N83" s="7" t="s">
        <v>628</v>
      </c>
      <c r="O83" s="293">
        <v>44377</v>
      </c>
      <c r="P83" s="275" t="s">
        <v>627</v>
      </c>
    </row>
    <row r="84" spans="1:16" ht="48" customHeight="1" x14ac:dyDescent="0.25">
      <c r="A84" s="606"/>
      <c r="B84" s="561"/>
      <c r="C84" s="614"/>
      <c r="D84" s="614"/>
      <c r="E84" s="615"/>
      <c r="F84" s="204"/>
      <c r="G84" s="624"/>
      <c r="H84" s="181" t="s">
        <v>453</v>
      </c>
      <c r="I84" s="117" t="s">
        <v>332</v>
      </c>
      <c r="J84" s="7" t="s">
        <v>455</v>
      </c>
      <c r="K84" s="270">
        <v>1</v>
      </c>
      <c r="L84" s="270">
        <v>1</v>
      </c>
      <c r="M84" s="7" t="s">
        <v>456</v>
      </c>
      <c r="N84" s="257" t="s">
        <v>629</v>
      </c>
      <c r="O84" s="293">
        <v>44377</v>
      </c>
      <c r="P84" s="275" t="s">
        <v>696</v>
      </c>
    </row>
    <row r="85" spans="1:16" ht="48" customHeight="1" thickBot="1" x14ac:dyDescent="0.3">
      <c r="A85" s="606"/>
      <c r="B85" s="616"/>
      <c r="C85" s="614"/>
      <c r="D85" s="614"/>
      <c r="E85" s="615"/>
      <c r="F85" s="1"/>
      <c r="G85" s="624"/>
      <c r="H85" s="166"/>
      <c r="I85" s="206"/>
      <c r="J85" s="92"/>
      <c r="K85" s="96"/>
      <c r="L85" s="306"/>
      <c r="M85" s="76"/>
      <c r="N85" s="259"/>
      <c r="O85" s="307"/>
      <c r="P85" s="261"/>
    </row>
    <row r="86" spans="1:16" ht="48" customHeight="1" x14ac:dyDescent="0.25">
      <c r="A86" s="607">
        <v>7</v>
      </c>
      <c r="B86" s="560" t="s">
        <v>457</v>
      </c>
      <c r="C86" s="582" t="s">
        <v>458</v>
      </c>
      <c r="D86" s="200" t="s">
        <v>459</v>
      </c>
      <c r="E86" s="579" t="s">
        <v>460</v>
      </c>
      <c r="F86" s="189" t="s">
        <v>461</v>
      </c>
      <c r="G86" s="579" t="s">
        <v>462</v>
      </c>
      <c r="H86" s="198" t="s">
        <v>463</v>
      </c>
      <c r="I86" s="210" t="s">
        <v>465</v>
      </c>
      <c r="J86" s="78" t="s">
        <v>467</v>
      </c>
      <c r="K86" s="301">
        <v>0.25</v>
      </c>
      <c r="L86" s="332">
        <v>0.38</v>
      </c>
      <c r="M86" s="61" t="s">
        <v>468</v>
      </c>
      <c r="N86" s="303" t="s">
        <v>567</v>
      </c>
      <c r="O86" s="309">
        <v>44377</v>
      </c>
      <c r="P86" s="304" t="s">
        <v>697</v>
      </c>
    </row>
    <row r="87" spans="1:16" ht="48" customHeight="1" x14ac:dyDescent="0.25">
      <c r="A87" s="608"/>
      <c r="B87" s="561"/>
      <c r="C87" s="569"/>
      <c r="D87" s="193" t="s">
        <v>207</v>
      </c>
      <c r="E87" s="580"/>
      <c r="F87" s="580" t="s">
        <v>469</v>
      </c>
      <c r="G87" s="620"/>
      <c r="H87" s="117" t="s">
        <v>470</v>
      </c>
      <c r="I87" s="120" t="s">
        <v>465</v>
      </c>
      <c r="J87" s="179" t="s">
        <v>472</v>
      </c>
      <c r="K87" s="123">
        <v>0.25</v>
      </c>
      <c r="L87" s="333">
        <v>5.4600000000000003E-2</v>
      </c>
      <c r="M87" s="7" t="s">
        <v>468</v>
      </c>
      <c r="N87" s="251" t="s">
        <v>569</v>
      </c>
      <c r="O87" s="305">
        <v>44377</v>
      </c>
      <c r="P87" s="253" t="s">
        <v>698</v>
      </c>
    </row>
    <row r="88" spans="1:16" ht="48" customHeight="1" x14ac:dyDescent="0.25">
      <c r="A88" s="608"/>
      <c r="B88" s="561"/>
      <c r="C88" s="569"/>
      <c r="D88" s="193" t="s">
        <v>188</v>
      </c>
      <c r="E88" s="580"/>
      <c r="F88" s="580"/>
      <c r="G88" s="620"/>
      <c r="H88" s="117" t="s">
        <v>473</v>
      </c>
      <c r="I88" s="202" t="s">
        <v>465</v>
      </c>
      <c r="J88" s="179" t="s">
        <v>26</v>
      </c>
      <c r="K88" s="248" t="s">
        <v>475</v>
      </c>
      <c r="L88" s="271"/>
      <c r="M88" s="7" t="s">
        <v>174</v>
      </c>
      <c r="N88" s="290" t="s">
        <v>570</v>
      </c>
      <c r="O88" s="305">
        <v>44377</v>
      </c>
      <c r="P88" s="253" t="s">
        <v>699</v>
      </c>
    </row>
    <row r="89" spans="1:16" ht="48" customHeight="1" x14ac:dyDescent="0.25">
      <c r="A89" s="608"/>
      <c r="B89" s="561"/>
      <c r="C89" s="569"/>
      <c r="D89" s="193" t="s">
        <v>328</v>
      </c>
      <c r="E89" s="580"/>
      <c r="F89" s="569" t="s">
        <v>476</v>
      </c>
      <c r="G89" s="620"/>
      <c r="H89" s="117" t="s">
        <v>477</v>
      </c>
      <c r="I89" s="202" t="s">
        <v>465</v>
      </c>
      <c r="J89" s="179" t="s">
        <v>479</v>
      </c>
      <c r="K89" s="123">
        <v>1</v>
      </c>
      <c r="L89" s="250">
        <v>1</v>
      </c>
      <c r="M89" s="7" t="s">
        <v>480</v>
      </c>
      <c r="N89" s="290" t="s">
        <v>622</v>
      </c>
      <c r="O89" s="305">
        <v>44377</v>
      </c>
      <c r="P89" s="253" t="s">
        <v>643</v>
      </c>
    </row>
    <row r="90" spans="1:16" ht="48" customHeight="1" x14ac:dyDescent="0.25">
      <c r="A90" s="608"/>
      <c r="B90" s="561"/>
      <c r="C90" s="569"/>
      <c r="D90" s="193" t="s">
        <v>321</v>
      </c>
      <c r="E90" s="580"/>
      <c r="F90" s="569"/>
      <c r="G90" s="620"/>
      <c r="H90" s="163"/>
      <c r="I90" s="202"/>
      <c r="J90" s="7"/>
      <c r="K90" s="266"/>
      <c r="L90" s="271"/>
      <c r="M90" s="7"/>
      <c r="N90" s="254"/>
      <c r="O90" s="254"/>
      <c r="P90" s="267"/>
    </row>
    <row r="91" spans="1:16" ht="48" customHeight="1" x14ac:dyDescent="0.25">
      <c r="A91" s="608"/>
      <c r="B91" s="561"/>
      <c r="C91" s="569"/>
      <c r="D91" s="193" t="s">
        <v>481</v>
      </c>
      <c r="E91" s="580"/>
      <c r="F91" s="569" t="s">
        <v>482</v>
      </c>
      <c r="G91" s="620"/>
      <c r="H91" s="163"/>
      <c r="I91" s="202"/>
      <c r="J91" s="7"/>
      <c r="K91" s="266"/>
      <c r="L91" s="271"/>
      <c r="M91" s="7"/>
      <c r="N91" s="254"/>
      <c r="O91" s="254"/>
      <c r="P91" s="267"/>
    </row>
    <row r="92" spans="1:16" ht="48" customHeight="1" thickBot="1" x14ac:dyDescent="0.3">
      <c r="A92" s="609"/>
      <c r="B92" s="562"/>
      <c r="C92" s="583"/>
      <c r="D92" s="194" t="s">
        <v>483</v>
      </c>
      <c r="E92" s="581"/>
      <c r="F92" s="583"/>
      <c r="G92" s="621"/>
      <c r="H92" s="199"/>
      <c r="I92" s="211"/>
      <c r="J92" s="76"/>
      <c r="K92" s="266"/>
      <c r="L92" s="271"/>
      <c r="M92" s="7"/>
      <c r="N92" s="254"/>
      <c r="O92" s="254"/>
      <c r="P92" s="267"/>
    </row>
    <row r="94" spans="1:16" ht="24" customHeight="1" x14ac:dyDescent="0.25">
      <c r="H94"/>
    </row>
    <row r="95" spans="1:16" ht="24" customHeight="1" x14ac:dyDescent="0.25">
      <c r="O95" s="246"/>
    </row>
    <row r="96" spans="1:16" ht="24" customHeight="1" x14ac:dyDescent="0.25">
      <c r="M96" s="245"/>
    </row>
  </sheetData>
  <autoFilter ref="A1:Z94" xr:uid="{00000000-0009-0000-0000-000004000000}">
    <filterColumn colId="0" showButton="0"/>
    <filterColumn colId="1" showButton="0"/>
    <filterColumn colId="2" showButton="0"/>
    <filterColumn colId="3" showButton="0"/>
    <filterColumn colId="4" showButton="0"/>
  </autoFilter>
  <mergeCells count="66">
    <mergeCell ref="A1:F1"/>
    <mergeCell ref="A2:F2"/>
    <mergeCell ref="A3:A4"/>
    <mergeCell ref="B3:B4"/>
    <mergeCell ref="C3:C4"/>
    <mergeCell ref="D3:D4"/>
    <mergeCell ref="E3:E4"/>
    <mergeCell ref="F3:F4"/>
    <mergeCell ref="G3:G4"/>
    <mergeCell ref="H3:H4"/>
    <mergeCell ref="J3:J4"/>
    <mergeCell ref="K3:P3"/>
    <mergeCell ref="A5:A13"/>
    <mergeCell ref="B5:B13"/>
    <mergeCell ref="C5:C13"/>
    <mergeCell ref="E5:E13"/>
    <mergeCell ref="G5:G13"/>
    <mergeCell ref="H6:H8"/>
    <mergeCell ref="A15:A19"/>
    <mergeCell ref="B15:B19"/>
    <mergeCell ref="C15:C19"/>
    <mergeCell ref="E15:E19"/>
    <mergeCell ref="G15:G19"/>
    <mergeCell ref="F28:F30"/>
    <mergeCell ref="H30:H31"/>
    <mergeCell ref="A45:A48"/>
    <mergeCell ref="B45:B48"/>
    <mergeCell ref="C45:C48"/>
    <mergeCell ref="E45:E48"/>
    <mergeCell ref="G45:G48"/>
    <mergeCell ref="A20:A44"/>
    <mergeCell ref="B20:B44"/>
    <mergeCell ref="C20:C36"/>
    <mergeCell ref="F20:F21"/>
    <mergeCell ref="F24:F25"/>
    <mergeCell ref="A49:A61"/>
    <mergeCell ref="B49:B61"/>
    <mergeCell ref="C49:C61"/>
    <mergeCell ref="E49:E61"/>
    <mergeCell ref="G49:G61"/>
    <mergeCell ref="F50:F51"/>
    <mergeCell ref="A62:A85"/>
    <mergeCell ref="B62:B85"/>
    <mergeCell ref="C62:C85"/>
    <mergeCell ref="D62:D63"/>
    <mergeCell ref="E62:E85"/>
    <mergeCell ref="H50:H51"/>
    <mergeCell ref="F52:F53"/>
    <mergeCell ref="F54:F55"/>
    <mergeCell ref="F56:F57"/>
    <mergeCell ref="F58:F61"/>
    <mergeCell ref="G62:G85"/>
    <mergeCell ref="D64:D65"/>
    <mergeCell ref="H65:H66"/>
    <mergeCell ref="D67:D68"/>
    <mergeCell ref="D69:D70"/>
    <mergeCell ref="H70:H73"/>
    <mergeCell ref="D73:D85"/>
    <mergeCell ref="A86:A92"/>
    <mergeCell ref="B86:B92"/>
    <mergeCell ref="C86:C92"/>
    <mergeCell ref="E86:E92"/>
    <mergeCell ref="G86:G92"/>
    <mergeCell ref="F87:F88"/>
    <mergeCell ref="F89:F90"/>
    <mergeCell ref="F91:F92"/>
  </mergeCells>
  <dataValidations disablePrompts="1" count="8">
    <dataValidation allowBlank="1" showInputMessage="1" showErrorMessage="1" prompt="Escribir nombre de entregable o meta numérica  si es un indicador" sqref="K3:K4" xr:uid="{00000000-0002-0000-0400-000000000000}"/>
    <dataValidation allowBlank="1" showInputMessage="1" showErrorMessage="1" prompt="De acuerdo con las variables de la fórmula: Pesos,  horas, actividades" sqref="M3:M4" xr:uid="{00000000-0002-0000-0400-000001000000}"/>
    <dataValidation allowBlank="1" showInputMessage="1" showErrorMessage="1" prompt="Si no aplica hacer medición, registrar el documento o el entregable final  Si es indicador con fórmula  matemática colocar la meta numérica" sqref="J1" xr:uid="{00000000-0002-0000-0400-000002000000}"/>
    <dataValidation allowBlank="1" showInputMessage="1" showErrorMessage="1" prompt="Fórmula matemática" sqref="J3:J4" xr:uid="{00000000-0002-0000-0400-000003000000}"/>
    <dataValidation allowBlank="1" showInputMessage="1" showErrorMessage="1" prompt="Registrar el nombre del proceso que va  a responder por la ejecución " sqref="I4" xr:uid="{00000000-0002-0000-0400-000004000000}"/>
    <dataValidation allowBlank="1" showInputMessage="1" showErrorMessage="1" prompt="REGISTRAR EL RESULTADO DEL INDICADOR " sqref="L4" xr:uid="{00000000-0002-0000-0400-000005000000}"/>
    <dataValidation allowBlank="1" showInputMessage="1" showErrorMessage="1" prompt="REGISTRAR EL ENTREGABLE " sqref="N4" xr:uid="{00000000-0002-0000-0400-000006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400-000007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6"/>
  <sheetViews>
    <sheetView workbookViewId="0">
      <selection sqref="A1:F1"/>
    </sheetView>
  </sheetViews>
  <sheetFormatPr baseColWidth="10" defaultColWidth="11.42578125" defaultRowHeight="24" customHeight="1" outlineLevelCol="1" x14ac:dyDescent="0.25"/>
  <cols>
    <col min="1" max="1" width="5" style="1" customWidth="1"/>
    <col min="2" max="2" width="15.7109375" style="1" customWidth="1"/>
    <col min="3" max="3" width="16.7109375" style="1" customWidth="1" outlineLevel="1"/>
    <col min="4" max="4" width="25" style="18" customWidth="1" outlineLevel="1"/>
    <col min="5" max="5" width="19.7109375" style="18" customWidth="1" outlineLevel="1"/>
    <col min="6" max="6" width="29.28515625" style="17" customWidth="1" outlineLevel="1"/>
    <col min="7" max="7" width="17.28515625" style="1" customWidth="1" outlineLevel="1"/>
    <col min="8" max="8" width="16.42578125" style="1" customWidth="1"/>
    <col min="9" max="9" width="9.85546875" style="1" customWidth="1"/>
    <col min="10" max="10" width="26" style="1" customWidth="1"/>
    <col min="11" max="11" width="11.5703125" style="1" customWidth="1"/>
    <col min="12" max="12" width="17.42578125" style="221" customWidth="1"/>
    <col min="13" max="13" width="16.28515625" style="1" customWidth="1"/>
    <col min="14" max="14" width="12.28515625" style="182" customWidth="1"/>
    <col min="15" max="15" width="10.7109375" style="182" customWidth="1"/>
    <col min="16" max="16" width="20" style="218" customWidth="1"/>
    <col min="17" max="17" width="17.140625" customWidth="1"/>
    <col min="18" max="18" width="16" customWidth="1"/>
    <col min="19" max="19" width="11.5703125" customWidth="1"/>
    <col min="20" max="20" width="26" customWidth="1"/>
    <col min="21" max="21" width="16.28515625" customWidth="1"/>
    <col min="22" max="22" width="9" customWidth="1"/>
    <col min="23" max="23" width="10.7109375" customWidth="1"/>
    <col min="24" max="25" width="17.42578125" customWidth="1"/>
    <col min="26" max="26" width="63.140625" style="1" customWidth="1"/>
    <col min="27" max="16384" width="11.42578125" style="1"/>
  </cols>
  <sheetData>
    <row r="1" spans="1:26" s="87" customFormat="1" ht="22.5" customHeight="1" x14ac:dyDescent="0.25">
      <c r="A1" s="558" t="s">
        <v>0</v>
      </c>
      <c r="B1" s="558"/>
      <c r="C1" s="558"/>
      <c r="D1" s="558"/>
      <c r="E1" s="558"/>
      <c r="F1" s="558"/>
      <c r="H1" s="167"/>
      <c r="L1" s="221"/>
      <c r="M1" s="182"/>
      <c r="N1" s="182"/>
      <c r="O1" s="182"/>
      <c r="P1" s="218"/>
      <c r="Q1"/>
      <c r="R1"/>
      <c r="S1"/>
      <c r="T1"/>
      <c r="U1"/>
      <c r="V1"/>
      <c r="W1"/>
      <c r="X1"/>
      <c r="Y1"/>
    </row>
    <row r="2" spans="1:26" s="87" customFormat="1" ht="12" customHeight="1" x14ac:dyDescent="0.25">
      <c r="A2" s="559" t="s">
        <v>82</v>
      </c>
      <c r="B2" s="559"/>
      <c r="C2" s="559"/>
      <c r="D2" s="559"/>
      <c r="E2" s="559"/>
      <c r="F2" s="559"/>
      <c r="L2" s="221"/>
      <c r="M2" s="182"/>
      <c r="N2" s="182"/>
      <c r="O2" s="182"/>
      <c r="P2" s="218"/>
      <c r="Q2"/>
      <c r="R2"/>
      <c r="S2"/>
      <c r="T2"/>
      <c r="U2"/>
      <c r="V2"/>
      <c r="W2"/>
      <c r="X2"/>
      <c r="Y2"/>
    </row>
    <row r="3" spans="1:26" s="15" customFormat="1" ht="24" customHeight="1" x14ac:dyDescent="0.25">
      <c r="A3" s="634" t="s">
        <v>13</v>
      </c>
      <c r="B3" s="634" t="s">
        <v>83</v>
      </c>
      <c r="C3" s="634" t="s">
        <v>84</v>
      </c>
      <c r="D3" s="634" t="s">
        <v>85</v>
      </c>
      <c r="E3" s="634" t="s">
        <v>86</v>
      </c>
      <c r="F3" s="634" t="s">
        <v>87</v>
      </c>
      <c r="G3" s="634" t="s">
        <v>88</v>
      </c>
      <c r="H3" s="588" t="s">
        <v>89</v>
      </c>
      <c r="I3" s="180"/>
      <c r="J3" s="588" t="s">
        <v>96</v>
      </c>
      <c r="K3" s="631" t="s">
        <v>772</v>
      </c>
      <c r="L3" s="632"/>
      <c r="M3" s="632"/>
      <c r="N3" s="632"/>
      <c r="O3" s="632"/>
      <c r="P3" s="633"/>
      <c r="Q3"/>
      <c r="R3"/>
      <c r="S3"/>
      <c r="T3"/>
      <c r="U3"/>
      <c r="V3"/>
      <c r="W3"/>
      <c r="X3"/>
      <c r="Y3"/>
    </row>
    <row r="4" spans="1:26" s="5" customFormat="1" ht="36" customHeight="1" x14ac:dyDescent="0.25">
      <c r="A4" s="635"/>
      <c r="B4" s="634"/>
      <c r="C4" s="634"/>
      <c r="D4" s="634"/>
      <c r="E4" s="635"/>
      <c r="F4" s="634"/>
      <c r="G4" s="634"/>
      <c r="H4" s="588"/>
      <c r="I4" s="355" t="s">
        <v>101</v>
      </c>
      <c r="J4" s="588"/>
      <c r="K4" s="64" t="s">
        <v>95</v>
      </c>
      <c r="L4" s="220" t="s">
        <v>485</v>
      </c>
      <c r="M4" s="64" t="s">
        <v>486</v>
      </c>
      <c r="N4" s="64" t="s">
        <v>487</v>
      </c>
      <c r="O4" s="64" t="s">
        <v>488</v>
      </c>
      <c r="P4" s="223" t="s">
        <v>489</v>
      </c>
      <c r="Q4"/>
      <c r="R4"/>
      <c r="S4"/>
      <c r="T4"/>
      <c r="U4"/>
      <c r="V4"/>
      <c r="W4"/>
      <c r="X4"/>
      <c r="Y4"/>
      <c r="Z4" s="58"/>
    </row>
    <row r="5" spans="1:26" s="5" customFormat="1" ht="48" customHeight="1" x14ac:dyDescent="0.25">
      <c r="A5" s="586">
        <v>1</v>
      </c>
      <c r="B5" s="584" t="s">
        <v>107</v>
      </c>
      <c r="C5" s="584" t="s">
        <v>700</v>
      </c>
      <c r="D5" s="74" t="s">
        <v>109</v>
      </c>
      <c r="E5" s="587" t="s">
        <v>110</v>
      </c>
      <c r="F5" s="60" t="s">
        <v>111</v>
      </c>
      <c r="G5" s="595" t="s">
        <v>112</v>
      </c>
      <c r="H5" s="4" t="s">
        <v>113</v>
      </c>
      <c r="I5" s="347" t="s">
        <v>116</v>
      </c>
      <c r="J5" s="183" t="s">
        <v>776</v>
      </c>
      <c r="K5" s="114">
        <v>1</v>
      </c>
      <c r="L5" s="114">
        <v>1</v>
      </c>
      <c r="M5" s="7" t="s">
        <v>120</v>
      </c>
      <c r="N5" s="251" t="s">
        <v>771</v>
      </c>
      <c r="O5" s="305">
        <v>44469</v>
      </c>
      <c r="P5" s="417" t="s">
        <v>777</v>
      </c>
      <c r="Q5"/>
      <c r="R5"/>
      <c r="S5"/>
      <c r="T5"/>
      <c r="U5"/>
      <c r="V5"/>
      <c r="W5"/>
      <c r="X5"/>
      <c r="Y5"/>
      <c r="Z5" s="56" t="s">
        <v>121</v>
      </c>
    </row>
    <row r="6" spans="1:26" s="5" customFormat="1" ht="48" customHeight="1" x14ac:dyDescent="0.25">
      <c r="A6" s="585"/>
      <c r="B6" s="585"/>
      <c r="C6" s="585"/>
      <c r="D6" s="59" t="s">
        <v>122</v>
      </c>
      <c r="E6" s="587"/>
      <c r="F6" s="339" t="s">
        <v>123</v>
      </c>
      <c r="G6" s="595"/>
      <c r="H6" s="602" t="s">
        <v>490</v>
      </c>
      <c r="I6" s="347" t="s">
        <v>116</v>
      </c>
      <c r="J6" s="7" t="s">
        <v>127</v>
      </c>
      <c r="K6" s="114">
        <v>1</v>
      </c>
      <c r="L6" s="418">
        <v>0.28070000000000001</v>
      </c>
      <c r="M6" s="7" t="s">
        <v>128</v>
      </c>
      <c r="N6" s="251" t="s">
        <v>771</v>
      </c>
      <c r="O6" s="305">
        <v>44469</v>
      </c>
      <c r="P6" s="417" t="s">
        <v>778</v>
      </c>
      <c r="Q6"/>
      <c r="R6"/>
      <c r="S6"/>
      <c r="T6"/>
      <c r="U6"/>
      <c r="V6"/>
      <c r="W6"/>
      <c r="X6"/>
      <c r="Y6"/>
      <c r="Z6" s="56"/>
    </row>
    <row r="7" spans="1:26" s="5" customFormat="1" ht="48" customHeight="1" x14ac:dyDescent="0.25">
      <c r="A7" s="585"/>
      <c r="B7" s="585"/>
      <c r="C7" s="585"/>
      <c r="D7" s="59" t="s">
        <v>129</v>
      </c>
      <c r="E7" s="587"/>
      <c r="F7" s="339" t="s">
        <v>130</v>
      </c>
      <c r="G7" s="595"/>
      <c r="H7" s="603"/>
      <c r="I7" s="347" t="s">
        <v>116</v>
      </c>
      <c r="J7" s="7" t="s">
        <v>131</v>
      </c>
      <c r="K7" s="114">
        <v>1</v>
      </c>
      <c r="L7" s="418">
        <v>0.7</v>
      </c>
      <c r="M7" s="7" t="s">
        <v>132</v>
      </c>
      <c r="N7" s="251" t="s">
        <v>771</v>
      </c>
      <c r="O7" s="305">
        <v>44469</v>
      </c>
      <c r="P7" s="417" t="s">
        <v>779</v>
      </c>
      <c r="Q7">
        <v>151</v>
      </c>
      <c r="R7"/>
      <c r="S7"/>
      <c r="T7"/>
      <c r="U7"/>
      <c r="V7"/>
      <c r="W7"/>
      <c r="X7"/>
      <c r="Y7"/>
    </row>
    <row r="8" spans="1:26" s="16" customFormat="1" ht="48" customHeight="1" x14ac:dyDescent="0.25">
      <c r="A8" s="585"/>
      <c r="B8" s="585"/>
      <c r="C8" s="585"/>
      <c r="D8" s="59" t="s">
        <v>133</v>
      </c>
      <c r="E8" s="587"/>
      <c r="F8" s="339" t="s">
        <v>134</v>
      </c>
      <c r="G8" s="595"/>
      <c r="H8" s="603"/>
      <c r="I8" s="347" t="s">
        <v>116</v>
      </c>
      <c r="J8" s="7" t="s">
        <v>611</v>
      </c>
      <c r="K8" s="114">
        <v>1</v>
      </c>
      <c r="L8" s="114">
        <v>1</v>
      </c>
      <c r="M8" s="7" t="s">
        <v>136</v>
      </c>
      <c r="N8" s="251" t="s">
        <v>771</v>
      </c>
      <c r="O8" s="305">
        <v>44469</v>
      </c>
      <c r="P8" s="417" t="s">
        <v>780</v>
      </c>
      <c r="Q8">
        <v>217</v>
      </c>
      <c r="R8"/>
      <c r="S8"/>
      <c r="T8"/>
      <c r="U8"/>
      <c r="V8"/>
      <c r="W8"/>
      <c r="X8"/>
      <c r="Y8"/>
    </row>
    <row r="9" spans="1:26" s="16" customFormat="1" ht="48" customHeight="1" x14ac:dyDescent="0.25">
      <c r="A9" s="585"/>
      <c r="B9" s="585"/>
      <c r="C9" s="585"/>
      <c r="D9" s="57"/>
      <c r="E9" s="587"/>
      <c r="F9" s="349"/>
      <c r="G9" s="595"/>
      <c r="H9" s="140" t="s">
        <v>137</v>
      </c>
      <c r="I9" s="347" t="s">
        <v>116</v>
      </c>
      <c r="J9" s="7" t="s">
        <v>139</v>
      </c>
      <c r="K9" s="114">
        <v>1</v>
      </c>
      <c r="L9" s="114">
        <v>1</v>
      </c>
      <c r="M9" s="7" t="s">
        <v>140</v>
      </c>
      <c r="N9" s="251" t="s">
        <v>771</v>
      </c>
      <c r="O9" s="305">
        <v>44469</v>
      </c>
      <c r="P9" s="417" t="s">
        <v>781</v>
      </c>
      <c r="Q9">
        <f>+Q7/Q8</f>
        <v>0.69585253456221197</v>
      </c>
      <c r="R9"/>
      <c r="S9"/>
      <c r="T9"/>
      <c r="U9"/>
      <c r="V9"/>
      <c r="W9"/>
      <c r="X9"/>
      <c r="Y9"/>
    </row>
    <row r="10" spans="1:26" s="16" customFormat="1" ht="48" customHeight="1" x14ac:dyDescent="0.25">
      <c r="A10" s="585"/>
      <c r="B10" s="585"/>
      <c r="C10" s="585"/>
      <c r="D10" s="57"/>
      <c r="E10" s="587"/>
      <c r="F10" s="349"/>
      <c r="G10" s="595"/>
      <c r="H10" s="140"/>
      <c r="I10" s="347" t="s">
        <v>116</v>
      </c>
      <c r="J10" s="7" t="s">
        <v>602</v>
      </c>
      <c r="K10" s="114">
        <v>1</v>
      </c>
      <c r="L10" s="114">
        <v>1</v>
      </c>
      <c r="M10" s="7" t="s">
        <v>603</v>
      </c>
      <c r="N10" s="251" t="s">
        <v>771</v>
      </c>
      <c r="O10" s="305">
        <v>44469</v>
      </c>
      <c r="P10" s="417" t="s">
        <v>782</v>
      </c>
      <c r="Q10"/>
      <c r="R10"/>
      <c r="S10"/>
      <c r="T10"/>
      <c r="U10"/>
      <c r="V10"/>
      <c r="W10"/>
      <c r="X10"/>
      <c r="Y10"/>
    </row>
    <row r="11" spans="1:26" s="16" customFormat="1" ht="48" customHeight="1" thickBot="1" x14ac:dyDescent="0.3">
      <c r="A11" s="585"/>
      <c r="B11" s="585"/>
      <c r="C11" s="585"/>
      <c r="D11" s="75" t="s">
        <v>144</v>
      </c>
      <c r="E11" s="587"/>
      <c r="F11" s="340" t="s">
        <v>145</v>
      </c>
      <c r="G11" s="595"/>
      <c r="H11" s="140"/>
      <c r="I11" s="347" t="s">
        <v>116</v>
      </c>
      <c r="J11" s="183" t="s">
        <v>783</v>
      </c>
      <c r="K11" s="114">
        <v>1</v>
      </c>
      <c r="L11" s="114">
        <v>1</v>
      </c>
      <c r="M11" s="7" t="s">
        <v>148</v>
      </c>
      <c r="N11" s="251" t="s">
        <v>771</v>
      </c>
      <c r="O11" s="305">
        <v>44469</v>
      </c>
      <c r="P11" s="417" t="s">
        <v>784</v>
      </c>
      <c r="Q11"/>
      <c r="R11"/>
      <c r="S11"/>
      <c r="T11"/>
      <c r="U11"/>
      <c r="V11"/>
      <c r="W11"/>
      <c r="X11"/>
      <c r="Y11"/>
    </row>
    <row r="12" spans="1:26" s="16" customFormat="1" ht="48" customHeight="1" x14ac:dyDescent="0.25">
      <c r="A12" s="585"/>
      <c r="B12" s="585"/>
      <c r="C12" s="585"/>
      <c r="D12" s="57"/>
      <c r="E12" s="587"/>
      <c r="F12" s="349"/>
      <c r="G12" s="595"/>
      <c r="H12" s="140"/>
      <c r="I12" s="347" t="s">
        <v>116</v>
      </c>
      <c r="J12" s="7" t="s">
        <v>150</v>
      </c>
      <c r="K12" s="114">
        <v>1</v>
      </c>
      <c r="L12" s="114">
        <v>1</v>
      </c>
      <c r="M12" s="7" t="s">
        <v>151</v>
      </c>
      <c r="N12" s="251" t="s">
        <v>771</v>
      </c>
      <c r="O12" s="305">
        <v>44469</v>
      </c>
      <c r="P12" s="417" t="s">
        <v>785</v>
      </c>
      <c r="Q12"/>
      <c r="R12"/>
      <c r="S12"/>
      <c r="T12"/>
      <c r="U12"/>
      <c r="V12"/>
      <c r="W12"/>
      <c r="X12"/>
      <c r="Y12"/>
    </row>
    <row r="13" spans="1:26" s="16" customFormat="1" ht="48" customHeight="1" x14ac:dyDescent="0.25">
      <c r="A13" s="585"/>
      <c r="B13" s="585"/>
      <c r="C13" s="585"/>
      <c r="D13" s="57"/>
      <c r="E13" s="587"/>
      <c r="F13" s="349"/>
      <c r="G13" s="595"/>
      <c r="H13" s="356" t="s">
        <v>137</v>
      </c>
      <c r="I13" s="351" t="s">
        <v>153</v>
      </c>
      <c r="J13" s="255" t="s">
        <v>156</v>
      </c>
      <c r="K13" s="114">
        <v>0.8</v>
      </c>
      <c r="L13" s="358">
        <v>0.9254</v>
      </c>
      <c r="M13" s="145" t="s">
        <v>157</v>
      </c>
      <c r="N13" s="359" t="s">
        <v>741</v>
      </c>
      <c r="O13" s="360">
        <v>44476</v>
      </c>
      <c r="P13" s="361" t="s">
        <v>742</v>
      </c>
      <c r="Q13"/>
      <c r="R13"/>
      <c r="S13"/>
      <c r="T13"/>
      <c r="U13"/>
      <c r="V13"/>
      <c r="W13"/>
      <c r="X13"/>
      <c r="Y13"/>
    </row>
    <row r="14" spans="1:26" s="16" customFormat="1" ht="48" customHeight="1" thickBot="1" x14ac:dyDescent="0.3">
      <c r="A14" s="83"/>
      <c r="B14" s="83"/>
      <c r="C14" s="83"/>
      <c r="D14" s="96"/>
      <c r="E14" s="84"/>
      <c r="F14" s="96"/>
      <c r="G14" s="84"/>
      <c r="H14" s="146"/>
      <c r="I14" s="353"/>
      <c r="J14" s="76"/>
      <c r="K14" s="76"/>
      <c r="L14" s="306"/>
      <c r="M14" s="76"/>
      <c r="N14" s="259"/>
      <c r="O14" s="305">
        <v>44469</v>
      </c>
      <c r="P14" s="261"/>
      <c r="Q14"/>
      <c r="R14"/>
      <c r="S14"/>
      <c r="T14"/>
      <c r="U14"/>
      <c r="V14"/>
      <c r="W14"/>
      <c r="X14"/>
      <c r="Y14"/>
    </row>
    <row r="15" spans="1:26" ht="48" customHeight="1" x14ac:dyDescent="0.25">
      <c r="A15" s="576">
        <v>2</v>
      </c>
      <c r="B15" s="560" t="s">
        <v>158</v>
      </c>
      <c r="C15" s="579" t="s">
        <v>159</v>
      </c>
      <c r="D15" s="345" t="s">
        <v>160</v>
      </c>
      <c r="E15" s="582" t="s">
        <v>161</v>
      </c>
      <c r="F15" s="335" t="s">
        <v>162</v>
      </c>
      <c r="G15" s="596" t="s">
        <v>163</v>
      </c>
      <c r="H15" s="175" t="s">
        <v>164</v>
      </c>
      <c r="I15" s="352" t="s">
        <v>495</v>
      </c>
      <c r="J15" s="78" t="s">
        <v>659</v>
      </c>
      <c r="K15" s="262">
        <v>1</v>
      </c>
      <c r="L15" s="308">
        <v>1</v>
      </c>
      <c r="M15" s="61" t="s">
        <v>168</v>
      </c>
      <c r="N15" s="380"/>
      <c r="O15" s="305">
        <v>44469</v>
      </c>
      <c r="P15" s="405" t="s">
        <v>660</v>
      </c>
    </row>
    <row r="16" spans="1:26" ht="48" customHeight="1" x14ac:dyDescent="0.25">
      <c r="A16" s="577"/>
      <c r="B16" s="561"/>
      <c r="C16" s="580"/>
      <c r="D16" s="339" t="s">
        <v>169</v>
      </c>
      <c r="E16" s="569"/>
      <c r="F16" s="14" t="s">
        <v>170</v>
      </c>
      <c r="G16" s="597"/>
      <c r="H16" s="115" t="s">
        <v>171</v>
      </c>
      <c r="I16" s="346" t="s">
        <v>495</v>
      </c>
      <c r="J16" s="179" t="s">
        <v>26</v>
      </c>
      <c r="K16" s="179" t="s">
        <v>173</v>
      </c>
      <c r="L16" s="179" t="s">
        <v>174</v>
      </c>
      <c r="M16" s="179" t="s">
        <v>174</v>
      </c>
      <c r="N16" s="380"/>
      <c r="O16" s="305">
        <v>44469</v>
      </c>
      <c r="P16" s="376" t="s">
        <v>661</v>
      </c>
      <c r="Q16" s="426"/>
    </row>
    <row r="17" spans="1:17" ht="48" customHeight="1" x14ac:dyDescent="0.25">
      <c r="A17" s="577"/>
      <c r="B17" s="561"/>
      <c r="C17" s="580"/>
      <c r="D17" s="339" t="s">
        <v>175</v>
      </c>
      <c r="E17" s="569"/>
      <c r="F17" s="336" t="s">
        <v>176</v>
      </c>
      <c r="G17" s="597"/>
      <c r="H17" s="115" t="s">
        <v>177</v>
      </c>
      <c r="I17" s="346" t="s">
        <v>495</v>
      </c>
      <c r="J17" s="179" t="s">
        <v>180</v>
      </c>
      <c r="K17" s="114">
        <v>1</v>
      </c>
      <c r="L17" s="250">
        <f>1785672243/1948991677</f>
        <v>0.91620311367804774</v>
      </c>
      <c r="M17" s="380" t="s">
        <v>615</v>
      </c>
      <c r="N17" s="380"/>
      <c r="O17" s="305">
        <v>44469</v>
      </c>
      <c r="P17" s="427" t="s">
        <v>792</v>
      </c>
      <c r="Q17" s="426"/>
    </row>
    <row r="18" spans="1:17" ht="48" customHeight="1" x14ac:dyDescent="0.25">
      <c r="A18" s="577"/>
      <c r="B18" s="561"/>
      <c r="C18" s="580"/>
      <c r="D18" s="339" t="s">
        <v>182</v>
      </c>
      <c r="E18" s="569"/>
      <c r="F18" s="336" t="s">
        <v>183</v>
      </c>
      <c r="G18" s="597"/>
      <c r="H18" s="147"/>
      <c r="I18" s="347"/>
      <c r="J18" s="7"/>
      <c r="K18" s="266"/>
      <c r="L18" s="271"/>
      <c r="M18" s="7"/>
      <c r="N18" s="254"/>
      <c r="O18" s="305">
        <v>44469</v>
      </c>
      <c r="P18" s="267"/>
    </row>
    <row r="19" spans="1:17" ht="48" customHeight="1" thickBot="1" x14ac:dyDescent="0.3">
      <c r="A19" s="578"/>
      <c r="B19" s="562"/>
      <c r="C19" s="581"/>
      <c r="D19" s="337" t="s">
        <v>184</v>
      </c>
      <c r="E19" s="583"/>
      <c r="F19" s="337" t="s">
        <v>185</v>
      </c>
      <c r="G19" s="598"/>
      <c r="H19" s="177"/>
      <c r="I19" s="353"/>
      <c r="J19" s="76"/>
      <c r="K19" s="96"/>
      <c r="L19" s="306"/>
      <c r="M19" s="76"/>
      <c r="N19" s="259"/>
      <c r="O19" s="305">
        <v>44469</v>
      </c>
      <c r="P19" s="261"/>
    </row>
    <row r="20" spans="1:17" ht="48" customHeight="1" x14ac:dyDescent="0.25">
      <c r="A20" s="563">
        <v>3</v>
      </c>
      <c r="B20" s="573" t="s">
        <v>186</v>
      </c>
      <c r="C20" s="574" t="s">
        <v>662</v>
      </c>
      <c r="D20" s="350" t="s">
        <v>188</v>
      </c>
      <c r="E20" s="143" t="s">
        <v>189</v>
      </c>
      <c r="F20" s="593" t="s">
        <v>190</v>
      </c>
      <c r="G20" s="142" t="s">
        <v>191</v>
      </c>
      <c r="H20" s="348" t="s">
        <v>192</v>
      </c>
      <c r="I20" s="346" t="s">
        <v>194</v>
      </c>
      <c r="J20" s="61" t="s">
        <v>196</v>
      </c>
      <c r="K20" s="132" t="s">
        <v>195</v>
      </c>
      <c r="L20" s="257" t="s">
        <v>496</v>
      </c>
      <c r="M20" s="61" t="s">
        <v>197</v>
      </c>
      <c r="N20" s="268"/>
      <c r="O20" s="305">
        <v>44469</v>
      </c>
      <c r="P20" s="257" t="s">
        <v>496</v>
      </c>
    </row>
    <row r="21" spans="1:17" ht="48" customHeight="1" x14ac:dyDescent="0.25">
      <c r="A21" s="563"/>
      <c r="B21" s="574"/>
      <c r="C21" s="574"/>
      <c r="D21" s="339" t="s">
        <v>169</v>
      </c>
      <c r="E21" s="143"/>
      <c r="F21" s="594"/>
      <c r="G21" s="142"/>
      <c r="H21" s="336" t="s">
        <v>663</v>
      </c>
      <c r="I21" s="347" t="s">
        <v>194</v>
      </c>
      <c r="J21" s="7" t="s">
        <v>201</v>
      </c>
      <c r="K21" s="179" t="s">
        <v>200</v>
      </c>
      <c r="L21" s="257" t="s">
        <v>496</v>
      </c>
      <c r="M21" s="7" t="s">
        <v>202</v>
      </c>
      <c r="N21" s="254"/>
      <c r="O21" s="305">
        <v>44469</v>
      </c>
      <c r="P21" s="257" t="s">
        <v>496</v>
      </c>
    </row>
    <row r="22" spans="1:17" ht="48" customHeight="1" x14ac:dyDescent="0.25">
      <c r="A22" s="563"/>
      <c r="B22" s="574"/>
      <c r="C22" s="574"/>
      <c r="D22" s="339" t="s">
        <v>160</v>
      </c>
      <c r="E22" s="143"/>
      <c r="F22" s="354" t="s">
        <v>203</v>
      </c>
      <c r="G22" s="142"/>
      <c r="H22" s="336" t="s">
        <v>663</v>
      </c>
      <c r="I22" s="347" t="s">
        <v>194</v>
      </c>
      <c r="J22" s="7" t="s">
        <v>206</v>
      </c>
      <c r="K22" s="179" t="s">
        <v>205</v>
      </c>
      <c r="L22" s="257" t="s">
        <v>496</v>
      </c>
      <c r="M22" s="7" t="s">
        <v>202</v>
      </c>
      <c r="N22" s="254"/>
      <c r="O22" s="305">
        <v>44469</v>
      </c>
      <c r="P22" s="257" t="s">
        <v>496</v>
      </c>
    </row>
    <row r="23" spans="1:17" ht="48" customHeight="1" x14ac:dyDescent="0.25">
      <c r="A23" s="563"/>
      <c r="B23" s="574"/>
      <c r="C23" s="574"/>
      <c r="D23" s="339" t="s">
        <v>207</v>
      </c>
      <c r="E23" s="143"/>
      <c r="F23" s="354" t="s">
        <v>208</v>
      </c>
      <c r="G23" s="142"/>
      <c r="H23" s="336" t="s">
        <v>209</v>
      </c>
      <c r="I23" s="347" t="s">
        <v>194</v>
      </c>
      <c r="J23" s="7" t="s">
        <v>212</v>
      </c>
      <c r="K23" s="270">
        <v>1</v>
      </c>
      <c r="L23" s="257" t="s">
        <v>496</v>
      </c>
      <c r="M23" s="7" t="s">
        <v>213</v>
      </c>
      <c r="N23" s="254"/>
      <c r="O23" s="305">
        <v>44469</v>
      </c>
      <c r="P23" s="257" t="s">
        <v>496</v>
      </c>
    </row>
    <row r="24" spans="1:17" ht="48" customHeight="1" x14ac:dyDescent="0.25">
      <c r="A24" s="563"/>
      <c r="B24" s="574"/>
      <c r="C24" s="574"/>
      <c r="D24" s="339" t="s">
        <v>214</v>
      </c>
      <c r="E24" s="143"/>
      <c r="F24" s="594" t="s">
        <v>215</v>
      </c>
      <c r="G24" s="142"/>
      <c r="H24" s="334" t="s">
        <v>216</v>
      </c>
      <c r="I24" s="347" t="s">
        <v>218</v>
      </c>
      <c r="J24" s="7" t="s">
        <v>26</v>
      </c>
      <c r="K24" s="117" t="s">
        <v>220</v>
      </c>
      <c r="L24" s="407">
        <v>1</v>
      </c>
      <c r="M24" s="4" t="s">
        <v>220</v>
      </c>
      <c r="N24" s="129"/>
      <c r="O24" s="372">
        <v>44469</v>
      </c>
      <c r="P24" s="376" t="s">
        <v>635</v>
      </c>
    </row>
    <row r="25" spans="1:17" ht="48" customHeight="1" x14ac:dyDescent="0.25">
      <c r="A25" s="563"/>
      <c r="B25" s="574"/>
      <c r="C25" s="574"/>
      <c r="D25" s="339" t="s">
        <v>221</v>
      </c>
      <c r="E25" s="143"/>
      <c r="F25" s="594"/>
      <c r="G25" s="142"/>
      <c r="H25" s="334" t="s">
        <v>222</v>
      </c>
      <c r="I25" s="347" t="s">
        <v>218</v>
      </c>
      <c r="J25" s="7" t="s">
        <v>224</v>
      </c>
      <c r="K25" s="126">
        <v>1</v>
      </c>
      <c r="L25" s="407">
        <v>0.33329999999999999</v>
      </c>
      <c r="M25" s="4" t="s">
        <v>225</v>
      </c>
      <c r="N25" s="126" t="s">
        <v>732</v>
      </c>
      <c r="O25" s="372">
        <v>44469</v>
      </c>
      <c r="P25" s="376" t="s">
        <v>733</v>
      </c>
    </row>
    <row r="26" spans="1:17" ht="48" customHeight="1" x14ac:dyDescent="0.25">
      <c r="A26" s="563"/>
      <c r="B26" s="574"/>
      <c r="C26" s="574"/>
      <c r="D26" s="339" t="s">
        <v>226</v>
      </c>
      <c r="E26" s="143"/>
      <c r="F26" s="354" t="s">
        <v>227</v>
      </c>
      <c r="G26" s="142"/>
      <c r="H26" s="334" t="s">
        <v>228</v>
      </c>
      <c r="I26" s="347" t="s">
        <v>218</v>
      </c>
      <c r="J26" s="7" t="s">
        <v>230</v>
      </c>
      <c r="K26" s="126">
        <v>0.7</v>
      </c>
      <c r="L26" s="407">
        <v>0.69</v>
      </c>
      <c r="M26" s="4" t="s">
        <v>231</v>
      </c>
      <c r="N26" s="126" t="s">
        <v>708</v>
      </c>
      <c r="O26" s="372">
        <v>44469</v>
      </c>
      <c r="P26" s="376" t="s">
        <v>734</v>
      </c>
    </row>
    <row r="27" spans="1:17" ht="48" customHeight="1" x14ac:dyDescent="0.25">
      <c r="A27" s="563"/>
      <c r="B27" s="574"/>
      <c r="C27" s="574"/>
      <c r="D27" s="349" t="s">
        <v>232</v>
      </c>
      <c r="E27" s="143"/>
      <c r="F27" s="133" t="s">
        <v>233</v>
      </c>
      <c r="G27" s="142"/>
      <c r="H27" s="334" t="s">
        <v>234</v>
      </c>
      <c r="I27" s="347" t="s">
        <v>218</v>
      </c>
      <c r="J27" s="7" t="s">
        <v>664</v>
      </c>
      <c r="K27" s="126">
        <v>1</v>
      </c>
      <c r="L27" s="407">
        <v>1.19</v>
      </c>
      <c r="M27" s="4" t="s">
        <v>238</v>
      </c>
      <c r="N27" s="117" t="s">
        <v>501</v>
      </c>
      <c r="O27" s="372">
        <v>44469</v>
      </c>
      <c r="P27" s="408" t="s">
        <v>735</v>
      </c>
    </row>
    <row r="28" spans="1:17" ht="48" customHeight="1" x14ac:dyDescent="0.25">
      <c r="A28" s="563"/>
      <c r="B28" s="574"/>
      <c r="C28" s="574"/>
      <c r="D28" s="339"/>
      <c r="E28" s="143"/>
      <c r="F28" s="594"/>
      <c r="G28" s="142"/>
      <c r="H28" s="90" t="s">
        <v>239</v>
      </c>
      <c r="I28" s="347" t="s">
        <v>218</v>
      </c>
      <c r="J28" s="7" t="s">
        <v>637</v>
      </c>
      <c r="K28" s="126">
        <v>0.8</v>
      </c>
      <c r="L28" s="407">
        <v>0.62</v>
      </c>
      <c r="M28" s="4" t="s">
        <v>242</v>
      </c>
      <c r="N28" s="126" t="s">
        <v>505</v>
      </c>
      <c r="O28" s="372">
        <v>44469</v>
      </c>
      <c r="P28" s="408" t="s">
        <v>736</v>
      </c>
    </row>
    <row r="29" spans="1:17" ht="48" customHeight="1" x14ac:dyDescent="0.25">
      <c r="A29" s="563"/>
      <c r="B29" s="574"/>
      <c r="C29" s="574"/>
      <c r="D29" s="339"/>
      <c r="E29" s="143"/>
      <c r="F29" s="594"/>
      <c r="G29" s="142"/>
      <c r="H29" s="90" t="s">
        <v>243</v>
      </c>
      <c r="I29" s="347" t="s">
        <v>218</v>
      </c>
      <c r="J29" s="7" t="s">
        <v>665</v>
      </c>
      <c r="K29" s="126">
        <v>0.7</v>
      </c>
      <c r="L29" s="409">
        <v>0.53164556962025311</v>
      </c>
      <c r="M29" s="126" t="s">
        <v>242</v>
      </c>
      <c r="N29" s="126" t="s">
        <v>505</v>
      </c>
      <c r="O29" s="372">
        <v>44469</v>
      </c>
      <c r="P29" s="410" t="s">
        <v>737</v>
      </c>
    </row>
    <row r="30" spans="1:17" ht="48" customHeight="1" x14ac:dyDescent="0.25">
      <c r="A30" s="563"/>
      <c r="B30" s="574"/>
      <c r="C30" s="574"/>
      <c r="D30" s="339"/>
      <c r="E30" s="143"/>
      <c r="F30" s="594"/>
      <c r="G30" s="142"/>
      <c r="H30" s="617" t="s">
        <v>245</v>
      </c>
      <c r="I30" s="347" t="s">
        <v>218</v>
      </c>
      <c r="J30" s="7" t="s">
        <v>666</v>
      </c>
      <c r="K30" s="126">
        <v>0.8</v>
      </c>
      <c r="L30" s="407">
        <v>0.9</v>
      </c>
      <c r="M30" s="4" t="s">
        <v>247</v>
      </c>
      <c r="N30" s="126" t="s">
        <v>711</v>
      </c>
      <c r="O30" s="372">
        <v>44469</v>
      </c>
      <c r="P30" s="376" t="s">
        <v>738</v>
      </c>
    </row>
    <row r="31" spans="1:17" ht="48" customHeight="1" x14ac:dyDescent="0.25">
      <c r="A31" s="563"/>
      <c r="B31" s="574"/>
      <c r="C31" s="574"/>
      <c r="D31" s="339"/>
      <c r="E31" s="143"/>
      <c r="F31" s="354"/>
      <c r="G31" s="142"/>
      <c r="H31" s="618"/>
      <c r="I31" s="347" t="s">
        <v>218</v>
      </c>
      <c r="J31" s="7" t="s">
        <v>638</v>
      </c>
      <c r="K31" s="126">
        <v>1</v>
      </c>
      <c r="L31" s="407">
        <v>0.95</v>
      </c>
      <c r="M31" s="4" t="s">
        <v>247</v>
      </c>
      <c r="N31" s="126" t="s">
        <v>578</v>
      </c>
      <c r="O31" s="372">
        <v>44469</v>
      </c>
      <c r="P31" s="410" t="s">
        <v>739</v>
      </c>
    </row>
    <row r="32" spans="1:17" ht="48" customHeight="1" x14ac:dyDescent="0.25">
      <c r="A32" s="563"/>
      <c r="B32" s="574"/>
      <c r="C32" s="574"/>
      <c r="D32" s="339"/>
      <c r="E32" s="143"/>
      <c r="F32" s="354"/>
      <c r="G32" s="142"/>
      <c r="H32" s="141" t="s">
        <v>667</v>
      </c>
      <c r="I32" s="347" t="s">
        <v>218</v>
      </c>
      <c r="J32" s="7" t="s">
        <v>668</v>
      </c>
      <c r="K32" s="126">
        <v>1</v>
      </c>
      <c r="L32" s="407">
        <v>0.95</v>
      </c>
      <c r="M32" s="4" t="s">
        <v>247</v>
      </c>
      <c r="N32" s="126" t="s">
        <v>711</v>
      </c>
      <c r="O32" s="372">
        <v>44469</v>
      </c>
      <c r="P32" s="410" t="s">
        <v>740</v>
      </c>
    </row>
    <row r="33" spans="1:16" ht="48" customHeight="1" x14ac:dyDescent="0.25">
      <c r="A33" s="563"/>
      <c r="B33" s="574"/>
      <c r="C33" s="574"/>
      <c r="D33" s="349"/>
      <c r="E33" s="143"/>
      <c r="F33" s="133"/>
      <c r="G33" s="142"/>
      <c r="H33" s="342" t="s">
        <v>250</v>
      </c>
      <c r="I33" s="117" t="s">
        <v>254</v>
      </c>
      <c r="J33" s="7" t="s">
        <v>255</v>
      </c>
      <c r="K33" s="123">
        <v>1</v>
      </c>
      <c r="L33" s="114">
        <v>0.87</v>
      </c>
      <c r="M33" s="7" t="s">
        <v>256</v>
      </c>
      <c r="N33" s="273" t="s">
        <v>751</v>
      </c>
      <c r="O33" s="322">
        <v>44469</v>
      </c>
      <c r="P33" s="367" t="s">
        <v>752</v>
      </c>
    </row>
    <row r="34" spans="1:16" ht="48" customHeight="1" x14ac:dyDescent="0.25">
      <c r="A34" s="563"/>
      <c r="B34" s="574"/>
      <c r="C34" s="574"/>
      <c r="D34" s="349"/>
      <c r="E34" s="143"/>
      <c r="F34" s="133"/>
      <c r="G34" s="142"/>
      <c r="H34" s="342" t="s">
        <v>257</v>
      </c>
      <c r="I34" s="117" t="s">
        <v>254</v>
      </c>
      <c r="J34" s="7" t="s">
        <v>259</v>
      </c>
      <c r="K34" s="123">
        <v>1</v>
      </c>
      <c r="L34" s="272">
        <v>1</v>
      </c>
      <c r="M34" s="7" t="s">
        <v>260</v>
      </c>
      <c r="N34" s="273" t="s">
        <v>753</v>
      </c>
      <c r="O34" s="322">
        <v>44469</v>
      </c>
      <c r="P34" s="274" t="s">
        <v>754</v>
      </c>
    </row>
    <row r="35" spans="1:16" ht="48" customHeight="1" x14ac:dyDescent="0.25">
      <c r="A35" s="563"/>
      <c r="B35" s="574"/>
      <c r="C35" s="574"/>
      <c r="D35" s="349"/>
      <c r="E35" s="143"/>
      <c r="F35" s="133"/>
      <c r="G35" s="142"/>
      <c r="H35" s="90"/>
      <c r="I35" s="117"/>
      <c r="J35" s="7"/>
      <c r="K35" s="338"/>
      <c r="L35" s="271"/>
      <c r="M35" s="7"/>
      <c r="N35" s="254"/>
      <c r="O35" s="305">
        <v>44469</v>
      </c>
      <c r="P35" s="267"/>
    </row>
    <row r="36" spans="1:16" ht="48" customHeight="1" x14ac:dyDescent="0.25">
      <c r="A36" s="563"/>
      <c r="B36" s="574"/>
      <c r="C36" s="574"/>
      <c r="D36" s="349"/>
      <c r="E36" s="143"/>
      <c r="F36" s="133"/>
      <c r="G36" s="142"/>
      <c r="H36" s="342" t="s">
        <v>261</v>
      </c>
      <c r="I36" s="117" t="s">
        <v>254</v>
      </c>
      <c r="J36" s="7" t="s">
        <v>264</v>
      </c>
      <c r="K36" s="123">
        <v>1</v>
      </c>
      <c r="L36" s="250">
        <v>0.75</v>
      </c>
      <c r="M36" s="7" t="s">
        <v>265</v>
      </c>
      <c r="N36" s="112" t="s">
        <v>755</v>
      </c>
      <c r="O36" s="322">
        <v>44469</v>
      </c>
      <c r="P36" s="368" t="s">
        <v>756</v>
      </c>
    </row>
    <row r="37" spans="1:16" ht="48" customHeight="1" x14ac:dyDescent="0.25">
      <c r="A37" s="563"/>
      <c r="B37" s="574"/>
      <c r="C37" s="142"/>
      <c r="D37" s="349"/>
      <c r="E37" s="143"/>
      <c r="F37" s="133"/>
      <c r="G37" s="142"/>
      <c r="H37" s="90" t="s">
        <v>266</v>
      </c>
      <c r="I37" s="351" t="s">
        <v>194</v>
      </c>
      <c r="J37" s="92" t="s">
        <v>268</v>
      </c>
      <c r="K37" s="123">
        <v>1</v>
      </c>
      <c r="L37" s="257" t="s">
        <v>496</v>
      </c>
      <c r="M37" s="7" t="s">
        <v>269</v>
      </c>
      <c r="N37" s="254"/>
      <c r="O37" s="305">
        <v>44469</v>
      </c>
      <c r="P37" s="257" t="s">
        <v>496</v>
      </c>
    </row>
    <row r="38" spans="1:16" ht="48" customHeight="1" x14ac:dyDescent="0.25">
      <c r="A38" s="563"/>
      <c r="B38" s="574"/>
      <c r="C38" s="142"/>
      <c r="D38" s="349"/>
      <c r="E38" s="143"/>
      <c r="F38" s="133"/>
      <c r="G38" s="142"/>
      <c r="H38" s="90" t="s">
        <v>270</v>
      </c>
      <c r="I38" s="351" t="s">
        <v>194</v>
      </c>
      <c r="J38" s="92" t="s">
        <v>272</v>
      </c>
      <c r="K38" s="123">
        <v>1</v>
      </c>
      <c r="L38" s="257" t="s">
        <v>496</v>
      </c>
      <c r="M38" s="7" t="s">
        <v>273</v>
      </c>
      <c r="N38" s="254"/>
      <c r="O38" s="305">
        <v>44469</v>
      </c>
      <c r="P38" s="257" t="s">
        <v>496</v>
      </c>
    </row>
    <row r="39" spans="1:16" ht="48" customHeight="1" x14ac:dyDescent="0.25">
      <c r="A39" s="563"/>
      <c r="B39" s="574"/>
      <c r="C39" s="142"/>
      <c r="D39" s="349"/>
      <c r="E39" s="143"/>
      <c r="F39" s="133"/>
      <c r="G39" s="142"/>
      <c r="H39" s="90" t="s">
        <v>270</v>
      </c>
      <c r="I39" s="351" t="s">
        <v>194</v>
      </c>
      <c r="J39" s="92" t="s">
        <v>272</v>
      </c>
      <c r="K39" s="123">
        <v>1</v>
      </c>
      <c r="L39" s="257" t="s">
        <v>496</v>
      </c>
      <c r="M39" s="7" t="s">
        <v>273</v>
      </c>
      <c r="N39" s="254"/>
      <c r="O39" s="305">
        <v>44469</v>
      </c>
      <c r="P39" s="257" t="s">
        <v>496</v>
      </c>
    </row>
    <row r="40" spans="1:16" ht="48" customHeight="1" x14ac:dyDescent="0.25">
      <c r="A40" s="563"/>
      <c r="B40" s="574"/>
      <c r="C40" s="142"/>
      <c r="D40" s="349"/>
      <c r="E40" s="143"/>
      <c r="F40" s="133"/>
      <c r="G40" s="142"/>
      <c r="H40" s="90" t="s">
        <v>275</v>
      </c>
      <c r="I40" s="351" t="s">
        <v>194</v>
      </c>
      <c r="J40" s="92" t="s">
        <v>277</v>
      </c>
      <c r="K40" s="123">
        <v>1</v>
      </c>
      <c r="L40" s="257" t="s">
        <v>496</v>
      </c>
      <c r="M40" s="7" t="s">
        <v>278</v>
      </c>
      <c r="N40" s="254"/>
      <c r="O40" s="305">
        <v>44469</v>
      </c>
      <c r="P40" s="257" t="s">
        <v>496</v>
      </c>
    </row>
    <row r="41" spans="1:16" ht="48" customHeight="1" x14ac:dyDescent="0.25">
      <c r="A41" s="563"/>
      <c r="B41" s="574"/>
      <c r="C41" s="142"/>
      <c r="D41" s="349"/>
      <c r="E41" s="143"/>
      <c r="F41" s="133"/>
      <c r="G41" s="142"/>
      <c r="H41" s="90" t="s">
        <v>279</v>
      </c>
      <c r="I41" s="351" t="s">
        <v>194</v>
      </c>
      <c r="J41" s="92" t="s">
        <v>281</v>
      </c>
      <c r="K41" s="123">
        <v>1</v>
      </c>
      <c r="L41" s="257" t="s">
        <v>496</v>
      </c>
      <c r="M41" s="7" t="s">
        <v>282</v>
      </c>
      <c r="N41" s="254"/>
      <c r="O41" s="305">
        <v>44469</v>
      </c>
      <c r="P41" s="257" t="s">
        <v>496</v>
      </c>
    </row>
    <row r="42" spans="1:16" ht="48" customHeight="1" x14ac:dyDescent="0.25">
      <c r="A42" s="563"/>
      <c r="B42" s="574"/>
      <c r="C42" s="142"/>
      <c r="D42" s="349"/>
      <c r="E42" s="144"/>
      <c r="F42" s="133"/>
      <c r="G42" s="142"/>
      <c r="H42" s="341" t="s">
        <v>283</v>
      </c>
      <c r="I42" s="351" t="s">
        <v>194</v>
      </c>
      <c r="J42" s="92" t="s">
        <v>285</v>
      </c>
      <c r="K42" s="270">
        <v>1</v>
      </c>
      <c r="L42" s="270">
        <v>1</v>
      </c>
      <c r="M42" s="179" t="s">
        <v>286</v>
      </c>
      <c r="N42" s="359" t="s">
        <v>579</v>
      </c>
      <c r="O42" s="305">
        <v>44469</v>
      </c>
      <c r="P42" s="362" t="s">
        <v>743</v>
      </c>
    </row>
    <row r="43" spans="1:16" ht="48" customHeight="1" x14ac:dyDescent="0.25">
      <c r="A43" s="563"/>
      <c r="B43" s="574"/>
      <c r="C43" s="142"/>
      <c r="D43" s="339"/>
      <c r="E43" s="354"/>
      <c r="F43" s="354"/>
      <c r="G43" s="142"/>
      <c r="H43" s="134" t="s">
        <v>275</v>
      </c>
      <c r="I43" s="347" t="s">
        <v>153</v>
      </c>
      <c r="J43" s="7" t="s">
        <v>277</v>
      </c>
      <c r="K43" s="270">
        <v>1</v>
      </c>
      <c r="L43" s="257" t="s">
        <v>496</v>
      </c>
      <c r="M43" s="179" t="s">
        <v>278</v>
      </c>
      <c r="N43" s="254"/>
      <c r="O43" s="305">
        <v>44469</v>
      </c>
      <c r="P43" s="257" t="s">
        <v>496</v>
      </c>
    </row>
    <row r="44" spans="1:16" ht="48" customHeight="1" thickBot="1" x14ac:dyDescent="0.3">
      <c r="A44" s="563"/>
      <c r="B44" s="575"/>
      <c r="C44" s="153"/>
      <c r="D44" s="340"/>
      <c r="E44" s="154"/>
      <c r="F44" s="154"/>
      <c r="G44" s="153"/>
      <c r="H44" s="155" t="s">
        <v>289</v>
      </c>
      <c r="I44" s="353" t="s">
        <v>291</v>
      </c>
      <c r="J44" s="76" t="s">
        <v>292</v>
      </c>
      <c r="K44" s="276">
        <v>1</v>
      </c>
      <c r="L44" s="276">
        <v>1</v>
      </c>
      <c r="M44" s="83" t="s">
        <v>293</v>
      </c>
      <c r="N44" s="359" t="s">
        <v>744</v>
      </c>
      <c r="O44" s="305">
        <v>44469</v>
      </c>
      <c r="P44" s="363" t="s">
        <v>582</v>
      </c>
    </row>
    <row r="45" spans="1:16" ht="48" customHeight="1" thickBot="1" x14ac:dyDescent="0.3">
      <c r="A45" s="570">
        <v>4</v>
      </c>
      <c r="B45" s="560" t="s">
        <v>294</v>
      </c>
      <c r="C45" s="582" t="s">
        <v>295</v>
      </c>
      <c r="D45" s="345" t="s">
        <v>169</v>
      </c>
      <c r="E45" s="582" t="s">
        <v>296</v>
      </c>
      <c r="F45" s="345" t="s">
        <v>297</v>
      </c>
      <c r="G45" s="579" t="s">
        <v>298</v>
      </c>
      <c r="H45" s="352" t="s">
        <v>299</v>
      </c>
      <c r="I45" s="352" t="s">
        <v>154</v>
      </c>
      <c r="J45" s="173" t="s">
        <v>301</v>
      </c>
      <c r="K45" s="279">
        <v>1</v>
      </c>
      <c r="L45" s="276">
        <v>1</v>
      </c>
      <c r="M45" s="132" t="s">
        <v>174</v>
      </c>
      <c r="N45" s="359" t="s">
        <v>583</v>
      </c>
      <c r="O45" s="305">
        <v>44469</v>
      </c>
      <c r="P45" s="363" t="s">
        <v>584</v>
      </c>
    </row>
    <row r="46" spans="1:16" ht="48" customHeight="1" thickBot="1" x14ac:dyDescent="0.3">
      <c r="A46" s="571"/>
      <c r="B46" s="561"/>
      <c r="C46" s="569"/>
      <c r="D46" s="339" t="s">
        <v>175</v>
      </c>
      <c r="E46" s="569"/>
      <c r="F46" s="339" t="s">
        <v>302</v>
      </c>
      <c r="G46" s="580"/>
      <c r="H46" s="347" t="s">
        <v>303</v>
      </c>
      <c r="I46" s="347" t="s">
        <v>154</v>
      </c>
      <c r="J46" s="7" t="s">
        <v>305</v>
      </c>
      <c r="K46" s="270">
        <v>1</v>
      </c>
      <c r="L46" s="276">
        <v>1</v>
      </c>
      <c r="M46" s="179" t="s">
        <v>174</v>
      </c>
      <c r="N46" s="359" t="s">
        <v>519</v>
      </c>
      <c r="O46" s="305">
        <v>44469</v>
      </c>
      <c r="P46" s="363" t="s">
        <v>745</v>
      </c>
    </row>
    <row r="47" spans="1:16" ht="48" customHeight="1" x14ac:dyDescent="0.25">
      <c r="A47" s="571"/>
      <c r="B47" s="561"/>
      <c r="C47" s="569"/>
      <c r="D47" s="339" t="s">
        <v>306</v>
      </c>
      <c r="E47" s="569"/>
      <c r="F47" s="339" t="s">
        <v>307</v>
      </c>
      <c r="G47" s="580"/>
      <c r="H47" s="117"/>
      <c r="I47" s="162"/>
      <c r="J47" s="316"/>
      <c r="K47" s="316"/>
      <c r="L47" s="271"/>
      <c r="M47" s="254"/>
      <c r="N47" s="254"/>
      <c r="O47" s="305">
        <v>44469</v>
      </c>
      <c r="P47" s="267"/>
    </row>
    <row r="48" spans="1:16" ht="48" customHeight="1" thickBot="1" x14ac:dyDescent="0.3">
      <c r="A48" s="572"/>
      <c r="B48" s="562"/>
      <c r="C48" s="583"/>
      <c r="D48" s="340" t="s">
        <v>308</v>
      </c>
      <c r="E48" s="583"/>
      <c r="F48" s="340" t="s">
        <v>309</v>
      </c>
      <c r="G48" s="581"/>
      <c r="H48" s="146"/>
      <c r="I48" s="174"/>
      <c r="J48" s="317"/>
      <c r="K48" s="317"/>
      <c r="L48" s="306"/>
      <c r="M48" s="259"/>
      <c r="N48" s="259"/>
      <c r="O48" s="305">
        <v>44469</v>
      </c>
      <c r="P48" s="261"/>
    </row>
    <row r="49" spans="1:16" ht="48" customHeight="1" x14ac:dyDescent="0.25">
      <c r="A49" s="564">
        <v>5</v>
      </c>
      <c r="B49" s="560" t="s">
        <v>310</v>
      </c>
      <c r="C49" s="629" t="s">
        <v>311</v>
      </c>
      <c r="D49" s="345" t="s">
        <v>312</v>
      </c>
      <c r="E49" s="582" t="s">
        <v>313</v>
      </c>
      <c r="F49" s="345" t="s">
        <v>314</v>
      </c>
      <c r="G49" s="579" t="s">
        <v>315</v>
      </c>
      <c r="H49" s="231" t="s">
        <v>669</v>
      </c>
      <c r="I49" s="352" t="s">
        <v>318</v>
      </c>
      <c r="J49" s="78" t="s">
        <v>26</v>
      </c>
      <c r="K49" s="78" t="s">
        <v>320</v>
      </c>
      <c r="L49" s="318" t="s">
        <v>763</v>
      </c>
      <c r="M49" s="173" t="s">
        <v>174</v>
      </c>
      <c r="N49" s="319"/>
      <c r="O49" s="305">
        <v>44469</v>
      </c>
      <c r="P49" s="289" t="s">
        <v>764</v>
      </c>
    </row>
    <row r="50" spans="1:16" ht="48" customHeight="1" x14ac:dyDescent="0.25">
      <c r="A50" s="565"/>
      <c r="B50" s="561"/>
      <c r="C50" s="611"/>
      <c r="D50" s="339" t="s">
        <v>321</v>
      </c>
      <c r="E50" s="569"/>
      <c r="F50" s="569" t="s">
        <v>322</v>
      </c>
      <c r="G50" s="580"/>
      <c r="H50" s="599" t="s">
        <v>323</v>
      </c>
      <c r="I50" s="347" t="s">
        <v>318</v>
      </c>
      <c r="J50" s="179" t="s">
        <v>26</v>
      </c>
      <c r="K50" s="179" t="s">
        <v>655</v>
      </c>
      <c r="L50" s="321" t="s">
        <v>765</v>
      </c>
      <c r="M50" s="7" t="s">
        <v>174</v>
      </c>
      <c r="N50" s="251"/>
      <c r="O50" s="305">
        <v>44469</v>
      </c>
      <c r="P50" s="253" t="s">
        <v>766</v>
      </c>
    </row>
    <row r="51" spans="1:16" ht="48" customHeight="1" x14ac:dyDescent="0.25">
      <c r="A51" s="565"/>
      <c r="B51" s="561"/>
      <c r="C51" s="611"/>
      <c r="D51" s="339" t="s">
        <v>207</v>
      </c>
      <c r="E51" s="569"/>
      <c r="F51" s="569"/>
      <c r="G51" s="580"/>
      <c r="H51" s="601"/>
      <c r="I51" s="347" t="s">
        <v>318</v>
      </c>
      <c r="J51" s="179" t="s">
        <v>26</v>
      </c>
      <c r="K51" s="179" t="s">
        <v>327</v>
      </c>
      <c r="L51" s="271" t="s">
        <v>767</v>
      </c>
      <c r="M51" s="7" t="s">
        <v>174</v>
      </c>
      <c r="N51" s="251"/>
      <c r="O51" s="305">
        <v>44469</v>
      </c>
      <c r="P51" s="253" t="s">
        <v>764</v>
      </c>
    </row>
    <row r="52" spans="1:16" ht="48" customHeight="1" x14ac:dyDescent="0.25">
      <c r="A52" s="565"/>
      <c r="B52" s="561"/>
      <c r="C52" s="611"/>
      <c r="D52" s="339" t="s">
        <v>328</v>
      </c>
      <c r="E52" s="569"/>
      <c r="F52" s="569" t="s">
        <v>329</v>
      </c>
      <c r="G52" s="580"/>
      <c r="H52" s="336" t="s">
        <v>330</v>
      </c>
      <c r="I52" s="347" t="s">
        <v>332</v>
      </c>
      <c r="J52" s="255" t="s">
        <v>334</v>
      </c>
      <c r="K52" s="270" t="s">
        <v>333</v>
      </c>
      <c r="L52" s="364">
        <v>1</v>
      </c>
      <c r="M52" s="117" t="s">
        <v>335</v>
      </c>
      <c r="N52" s="359" t="s">
        <v>524</v>
      </c>
      <c r="O52" s="360">
        <v>44287</v>
      </c>
      <c r="P52" s="362" t="s">
        <v>525</v>
      </c>
    </row>
    <row r="53" spans="1:16" ht="48" customHeight="1" x14ac:dyDescent="0.25">
      <c r="A53" s="565"/>
      <c r="B53" s="561"/>
      <c r="C53" s="611"/>
      <c r="D53" s="339" t="s">
        <v>188</v>
      </c>
      <c r="E53" s="569"/>
      <c r="F53" s="569"/>
      <c r="G53" s="580"/>
      <c r="H53" s="336" t="s">
        <v>174</v>
      </c>
      <c r="I53" s="347" t="s">
        <v>332</v>
      </c>
      <c r="J53" s="255" t="s">
        <v>671</v>
      </c>
      <c r="K53" s="270">
        <v>1</v>
      </c>
      <c r="L53" s="149">
        <v>1</v>
      </c>
      <c r="M53" s="117" t="s">
        <v>174</v>
      </c>
      <c r="N53" s="359" t="s">
        <v>746</v>
      </c>
      <c r="O53" s="305">
        <v>44469</v>
      </c>
      <c r="P53" s="362" t="s">
        <v>747</v>
      </c>
    </row>
    <row r="54" spans="1:16" ht="48" customHeight="1" x14ac:dyDescent="0.25">
      <c r="A54" s="565"/>
      <c r="B54" s="561"/>
      <c r="C54" s="611"/>
      <c r="D54" s="339" t="s">
        <v>338</v>
      </c>
      <c r="E54" s="569"/>
      <c r="F54" s="569" t="s">
        <v>329</v>
      </c>
      <c r="G54" s="580"/>
      <c r="H54" s="336" t="s">
        <v>339</v>
      </c>
      <c r="I54" s="347" t="s">
        <v>318</v>
      </c>
      <c r="J54" s="7" t="s">
        <v>341</v>
      </c>
      <c r="K54" s="270">
        <v>1</v>
      </c>
      <c r="L54" s="149">
        <v>1</v>
      </c>
      <c r="M54" s="117" t="s">
        <v>342</v>
      </c>
      <c r="N54" s="365" t="s">
        <v>744</v>
      </c>
      <c r="O54" s="305">
        <v>44469</v>
      </c>
      <c r="P54" s="362" t="s">
        <v>528</v>
      </c>
    </row>
    <row r="55" spans="1:16" ht="48" customHeight="1" x14ac:dyDescent="0.25">
      <c r="A55" s="565"/>
      <c r="B55" s="561"/>
      <c r="C55" s="611"/>
      <c r="D55" s="339" t="s">
        <v>343</v>
      </c>
      <c r="E55" s="569"/>
      <c r="F55" s="569"/>
      <c r="G55" s="580"/>
      <c r="H55" s="336" t="s">
        <v>344</v>
      </c>
      <c r="I55" s="347" t="s">
        <v>318</v>
      </c>
      <c r="J55" s="7" t="s">
        <v>341</v>
      </c>
      <c r="K55" s="270">
        <v>1</v>
      </c>
      <c r="L55" s="149">
        <v>1</v>
      </c>
      <c r="M55" s="117" t="s">
        <v>342</v>
      </c>
      <c r="N55" s="365" t="s">
        <v>748</v>
      </c>
      <c r="O55" s="305">
        <v>44469</v>
      </c>
      <c r="P55" s="362" t="s">
        <v>528</v>
      </c>
    </row>
    <row r="56" spans="1:16" ht="48" customHeight="1" x14ac:dyDescent="0.25">
      <c r="A56" s="565"/>
      <c r="B56" s="561"/>
      <c r="C56" s="611"/>
      <c r="D56" s="339" t="s">
        <v>346</v>
      </c>
      <c r="E56" s="569"/>
      <c r="F56" s="569" t="s">
        <v>347</v>
      </c>
      <c r="G56" s="580"/>
      <c r="H56" s="336" t="s">
        <v>348</v>
      </c>
      <c r="I56" s="347" t="s">
        <v>318</v>
      </c>
      <c r="J56" s="7" t="s">
        <v>341</v>
      </c>
      <c r="K56" s="270">
        <v>1</v>
      </c>
      <c r="L56" s="149">
        <v>1</v>
      </c>
      <c r="M56" s="117" t="s">
        <v>342</v>
      </c>
      <c r="N56" s="365" t="s">
        <v>749</v>
      </c>
      <c r="O56" s="305">
        <v>44469</v>
      </c>
      <c r="P56" s="362" t="s">
        <v>528</v>
      </c>
    </row>
    <row r="57" spans="1:16" ht="48" customHeight="1" x14ac:dyDescent="0.25">
      <c r="A57" s="565"/>
      <c r="B57" s="561"/>
      <c r="C57" s="611"/>
      <c r="D57" s="339" t="s">
        <v>350</v>
      </c>
      <c r="E57" s="569"/>
      <c r="F57" s="569"/>
      <c r="G57" s="580"/>
      <c r="H57" s="336" t="s">
        <v>351</v>
      </c>
      <c r="I57" s="347" t="s">
        <v>318</v>
      </c>
      <c r="J57" s="7" t="s">
        <v>341</v>
      </c>
      <c r="K57" s="270">
        <v>1</v>
      </c>
      <c r="L57" s="149">
        <v>1</v>
      </c>
      <c r="M57" s="117" t="s">
        <v>342</v>
      </c>
      <c r="N57" s="365" t="s">
        <v>750</v>
      </c>
      <c r="O57" s="305">
        <v>44469</v>
      </c>
      <c r="P57" s="362" t="s">
        <v>528</v>
      </c>
    </row>
    <row r="58" spans="1:16" ht="48" customHeight="1" x14ac:dyDescent="0.25">
      <c r="A58" s="565"/>
      <c r="B58" s="561"/>
      <c r="C58" s="611"/>
      <c r="D58" s="339" t="s">
        <v>353</v>
      </c>
      <c r="E58" s="569"/>
      <c r="F58" s="569" t="s">
        <v>354</v>
      </c>
      <c r="G58" s="580"/>
      <c r="H58" s="336" t="s">
        <v>623</v>
      </c>
      <c r="I58" s="347" t="s">
        <v>672</v>
      </c>
      <c r="J58" s="7" t="s">
        <v>673</v>
      </c>
      <c r="K58" s="270" t="s">
        <v>174</v>
      </c>
      <c r="L58" s="257" t="s">
        <v>551</v>
      </c>
      <c r="M58" s="7" t="s">
        <v>174</v>
      </c>
      <c r="N58" s="7" t="s">
        <v>674</v>
      </c>
      <c r="O58" s="252">
        <v>44377</v>
      </c>
      <c r="P58" s="7" t="s">
        <v>625</v>
      </c>
    </row>
    <row r="59" spans="1:16" ht="48" customHeight="1" x14ac:dyDescent="0.25">
      <c r="A59" s="566"/>
      <c r="B59" s="561"/>
      <c r="C59" s="611"/>
      <c r="D59" s="339" t="s">
        <v>355</v>
      </c>
      <c r="E59" s="569"/>
      <c r="F59" s="569"/>
      <c r="G59" s="580"/>
      <c r="H59" s="336"/>
      <c r="I59" s="347"/>
      <c r="J59" s="7"/>
      <c r="K59" s="270"/>
      <c r="L59" s="271"/>
      <c r="M59" s="7"/>
      <c r="N59" s="254"/>
      <c r="O59" s="305">
        <v>44469</v>
      </c>
      <c r="P59" s="267"/>
    </row>
    <row r="60" spans="1:16" ht="48" customHeight="1" x14ac:dyDescent="0.25">
      <c r="A60" s="566"/>
      <c r="B60" s="561"/>
      <c r="C60" s="611"/>
      <c r="D60" s="339"/>
      <c r="E60" s="569"/>
      <c r="F60" s="569"/>
      <c r="G60" s="580"/>
      <c r="H60" s="336"/>
      <c r="I60" s="347"/>
      <c r="J60" s="7"/>
      <c r="K60" s="270"/>
      <c r="L60" s="271"/>
      <c r="M60" s="7"/>
      <c r="N60" s="254"/>
      <c r="O60" s="305">
        <v>44469</v>
      </c>
      <c r="P60" s="267"/>
    </row>
    <row r="61" spans="1:16" ht="48" customHeight="1" thickBot="1" x14ac:dyDescent="0.3">
      <c r="A61" s="567"/>
      <c r="B61" s="562"/>
      <c r="C61" s="630"/>
      <c r="D61" s="340"/>
      <c r="E61" s="583"/>
      <c r="F61" s="583"/>
      <c r="G61" s="581"/>
      <c r="H61" s="166"/>
      <c r="I61" s="353"/>
      <c r="J61" s="76"/>
      <c r="K61" s="96"/>
      <c r="L61" s="306"/>
      <c r="M61" s="76"/>
      <c r="N61" s="259"/>
      <c r="O61" s="305">
        <v>44469</v>
      </c>
      <c r="P61" s="261"/>
    </row>
    <row r="62" spans="1:16" ht="48" customHeight="1" x14ac:dyDescent="0.25">
      <c r="A62" s="576">
        <v>6</v>
      </c>
      <c r="B62" s="612" t="s">
        <v>356</v>
      </c>
      <c r="C62" s="568" t="s">
        <v>357</v>
      </c>
      <c r="D62" s="568" t="s">
        <v>328</v>
      </c>
      <c r="E62" s="613" t="s">
        <v>675</v>
      </c>
      <c r="F62" s="350" t="s">
        <v>359</v>
      </c>
      <c r="G62" s="622" t="s">
        <v>360</v>
      </c>
      <c r="H62" s="148" t="s">
        <v>361</v>
      </c>
      <c r="I62" s="346" t="s">
        <v>363</v>
      </c>
      <c r="J62" s="61" t="s">
        <v>365</v>
      </c>
      <c r="K62" s="294">
        <v>1</v>
      </c>
      <c r="L62" s="324">
        <v>1</v>
      </c>
      <c r="M62" s="61" t="s">
        <v>366</v>
      </c>
      <c r="N62" s="61" t="s">
        <v>717</v>
      </c>
      <c r="O62" s="305">
        <v>44469</v>
      </c>
      <c r="P62" s="411" t="s">
        <v>718</v>
      </c>
    </row>
    <row r="63" spans="1:16" ht="48" customHeight="1" x14ac:dyDescent="0.25">
      <c r="A63" s="577"/>
      <c r="B63" s="561"/>
      <c r="C63" s="569"/>
      <c r="D63" s="569"/>
      <c r="E63" s="580"/>
      <c r="F63" s="339" t="s">
        <v>367</v>
      </c>
      <c r="G63" s="623"/>
      <c r="H63" s="131" t="s">
        <v>682</v>
      </c>
      <c r="I63" s="347" t="s">
        <v>363</v>
      </c>
      <c r="J63" s="7" t="s">
        <v>370</v>
      </c>
      <c r="K63" s="296">
        <v>1</v>
      </c>
      <c r="L63" s="325">
        <v>1</v>
      </c>
      <c r="M63" s="7" t="s">
        <v>371</v>
      </c>
      <c r="N63" s="61" t="s">
        <v>719</v>
      </c>
      <c r="O63" s="305">
        <v>44469</v>
      </c>
      <c r="P63" s="411" t="s">
        <v>720</v>
      </c>
    </row>
    <row r="64" spans="1:16" ht="48" customHeight="1" x14ac:dyDescent="0.25">
      <c r="A64" s="577"/>
      <c r="B64" s="561"/>
      <c r="C64" s="569"/>
      <c r="D64" s="569" t="s">
        <v>160</v>
      </c>
      <c r="E64" s="580"/>
      <c r="F64" s="339" t="s">
        <v>372</v>
      </c>
      <c r="G64" s="623"/>
      <c r="H64" s="131"/>
      <c r="I64" s="347"/>
      <c r="J64" s="7"/>
      <c r="K64" s="296"/>
      <c r="L64" s="325"/>
      <c r="M64" s="7"/>
      <c r="N64" s="61"/>
      <c r="O64" s="305">
        <v>44469</v>
      </c>
      <c r="P64" s="411"/>
    </row>
    <row r="65" spans="1:18" ht="48" customHeight="1" x14ac:dyDescent="0.25">
      <c r="A65" s="577"/>
      <c r="B65" s="561"/>
      <c r="C65" s="569"/>
      <c r="D65" s="569"/>
      <c r="E65" s="580"/>
      <c r="F65" s="339" t="s">
        <v>374</v>
      </c>
      <c r="G65" s="623"/>
      <c r="H65" s="602" t="s">
        <v>375</v>
      </c>
      <c r="I65" s="347" t="s">
        <v>363</v>
      </c>
      <c r="J65" s="7" t="s">
        <v>536</v>
      </c>
      <c r="K65" s="296">
        <v>1</v>
      </c>
      <c r="L65" s="325">
        <v>1</v>
      </c>
      <c r="M65" s="7" t="s">
        <v>378</v>
      </c>
      <c r="N65" s="61" t="s">
        <v>719</v>
      </c>
      <c r="O65" s="305">
        <v>44469</v>
      </c>
      <c r="P65" s="411" t="s">
        <v>721</v>
      </c>
    </row>
    <row r="66" spans="1:18" ht="48" customHeight="1" x14ac:dyDescent="0.25">
      <c r="A66" s="577"/>
      <c r="B66" s="561"/>
      <c r="C66" s="569"/>
      <c r="D66" s="339"/>
      <c r="E66" s="580"/>
      <c r="F66" s="339"/>
      <c r="G66" s="623"/>
      <c r="H66" s="619"/>
      <c r="I66" s="347" t="s">
        <v>363</v>
      </c>
      <c r="J66" s="7" t="s">
        <v>379</v>
      </c>
      <c r="K66" s="296">
        <v>1</v>
      </c>
      <c r="L66" s="325">
        <v>1</v>
      </c>
      <c r="M66" s="7" t="s">
        <v>378</v>
      </c>
      <c r="N66" s="61" t="s">
        <v>719</v>
      </c>
      <c r="O66" s="305">
        <v>44469</v>
      </c>
      <c r="P66" s="411" t="s">
        <v>722</v>
      </c>
    </row>
    <row r="67" spans="1:18" ht="48" customHeight="1" x14ac:dyDescent="0.25">
      <c r="A67" s="577"/>
      <c r="B67" s="561"/>
      <c r="C67" s="569"/>
      <c r="D67" s="569" t="s">
        <v>380</v>
      </c>
      <c r="E67" s="580"/>
      <c r="F67" s="339" t="s">
        <v>381</v>
      </c>
      <c r="G67" s="623"/>
      <c r="H67" s="131" t="s">
        <v>382</v>
      </c>
      <c r="I67" s="347" t="s">
        <v>363</v>
      </c>
      <c r="J67" s="7" t="s">
        <v>384</v>
      </c>
      <c r="K67" s="296">
        <v>1</v>
      </c>
      <c r="L67" s="325">
        <v>1</v>
      </c>
      <c r="M67" s="7" t="s">
        <v>385</v>
      </c>
      <c r="N67" s="61" t="s">
        <v>719</v>
      </c>
      <c r="O67" s="305">
        <v>44469</v>
      </c>
      <c r="P67" s="411" t="s">
        <v>723</v>
      </c>
    </row>
    <row r="68" spans="1:18" ht="48" customHeight="1" x14ac:dyDescent="0.25">
      <c r="A68" s="577"/>
      <c r="B68" s="561"/>
      <c r="C68" s="569"/>
      <c r="D68" s="569"/>
      <c r="E68" s="580"/>
      <c r="F68" s="339" t="s">
        <v>386</v>
      </c>
      <c r="G68" s="623"/>
      <c r="H68" s="131" t="s">
        <v>387</v>
      </c>
      <c r="I68" s="347" t="s">
        <v>363</v>
      </c>
      <c r="J68" s="7" t="s">
        <v>389</v>
      </c>
      <c r="K68" s="296">
        <v>0.15</v>
      </c>
      <c r="L68" s="325">
        <v>1</v>
      </c>
      <c r="M68" s="7" t="s">
        <v>390</v>
      </c>
      <c r="N68" s="61" t="s">
        <v>724</v>
      </c>
      <c r="O68" s="305">
        <v>44469</v>
      </c>
      <c r="P68" s="411" t="s">
        <v>725</v>
      </c>
    </row>
    <row r="69" spans="1:18" ht="48" customHeight="1" x14ac:dyDescent="0.25">
      <c r="A69" s="577"/>
      <c r="B69" s="561"/>
      <c r="C69" s="569"/>
      <c r="D69" s="569" t="s">
        <v>207</v>
      </c>
      <c r="E69" s="580"/>
      <c r="F69" s="339" t="s">
        <v>391</v>
      </c>
      <c r="G69" s="623"/>
      <c r="H69" s="131" t="s">
        <v>382</v>
      </c>
      <c r="I69" s="347" t="s">
        <v>363</v>
      </c>
      <c r="J69" s="7" t="s">
        <v>394</v>
      </c>
      <c r="K69" s="296">
        <v>1</v>
      </c>
      <c r="L69" s="325">
        <v>1</v>
      </c>
      <c r="M69" s="7" t="s">
        <v>395</v>
      </c>
      <c r="N69" s="61" t="s">
        <v>726</v>
      </c>
      <c r="O69" s="305">
        <v>44469</v>
      </c>
      <c r="P69" s="411" t="s">
        <v>727</v>
      </c>
    </row>
    <row r="70" spans="1:18" ht="48" customHeight="1" x14ac:dyDescent="0.25">
      <c r="A70" s="577"/>
      <c r="B70" s="561"/>
      <c r="C70" s="569"/>
      <c r="D70" s="569"/>
      <c r="E70" s="580"/>
      <c r="F70" s="339" t="s">
        <v>396</v>
      </c>
      <c r="G70" s="623"/>
      <c r="H70" s="602" t="s">
        <v>397</v>
      </c>
      <c r="I70" s="117" t="s">
        <v>363</v>
      </c>
      <c r="J70" s="7" t="s">
        <v>546</v>
      </c>
      <c r="K70" s="296">
        <v>1</v>
      </c>
      <c r="L70" s="325">
        <v>1.62</v>
      </c>
      <c r="M70" s="7" t="s">
        <v>401</v>
      </c>
      <c r="N70" s="61" t="s">
        <v>728</v>
      </c>
      <c r="O70" s="305">
        <v>44469</v>
      </c>
      <c r="P70" s="429" t="s">
        <v>794</v>
      </c>
    </row>
    <row r="71" spans="1:18" ht="48" customHeight="1" x14ac:dyDescent="0.25">
      <c r="A71" s="577"/>
      <c r="B71" s="561"/>
      <c r="C71" s="569"/>
      <c r="D71" s="339" t="s">
        <v>188</v>
      </c>
      <c r="E71" s="580"/>
      <c r="F71" s="339" t="s">
        <v>402</v>
      </c>
      <c r="G71" s="623"/>
      <c r="H71" s="603"/>
      <c r="I71" s="117" t="s">
        <v>363</v>
      </c>
      <c r="J71" s="7" t="s">
        <v>405</v>
      </c>
      <c r="K71" s="296">
        <v>1</v>
      </c>
      <c r="L71" s="325">
        <v>1</v>
      </c>
      <c r="M71" s="7" t="s">
        <v>406</v>
      </c>
      <c r="N71" s="61" t="s">
        <v>728</v>
      </c>
      <c r="O71" s="305">
        <v>44469</v>
      </c>
      <c r="P71" s="411" t="s">
        <v>729</v>
      </c>
    </row>
    <row r="72" spans="1:18" ht="48" customHeight="1" x14ac:dyDescent="0.25">
      <c r="A72" s="577"/>
      <c r="B72" s="561"/>
      <c r="C72" s="569"/>
      <c r="D72" s="339"/>
      <c r="E72" s="580"/>
      <c r="F72" s="339"/>
      <c r="G72" s="623"/>
      <c r="H72" s="603"/>
      <c r="I72" s="117" t="s">
        <v>363</v>
      </c>
      <c r="J72" s="7" t="s">
        <v>408</v>
      </c>
      <c r="K72" s="296">
        <v>1</v>
      </c>
      <c r="L72" s="325">
        <v>1</v>
      </c>
      <c r="M72" s="7" t="s">
        <v>406</v>
      </c>
      <c r="N72" s="61" t="s">
        <v>728</v>
      </c>
      <c r="O72" s="305">
        <v>44469</v>
      </c>
      <c r="P72" s="411" t="s">
        <v>730</v>
      </c>
      <c r="R72" s="428"/>
    </row>
    <row r="73" spans="1:18" ht="48" customHeight="1" x14ac:dyDescent="0.25">
      <c r="A73" s="577"/>
      <c r="B73" s="561"/>
      <c r="C73" s="569"/>
      <c r="D73" s="569" t="s">
        <v>409</v>
      </c>
      <c r="E73" s="580"/>
      <c r="F73" s="339" t="s">
        <v>410</v>
      </c>
      <c r="G73" s="623"/>
      <c r="H73" s="619"/>
      <c r="I73" s="117" t="s">
        <v>363</v>
      </c>
      <c r="J73" s="7" t="s">
        <v>411</v>
      </c>
      <c r="K73" s="297">
        <v>10</v>
      </c>
      <c r="L73" s="325">
        <v>0</v>
      </c>
      <c r="M73" s="7" t="s">
        <v>412</v>
      </c>
      <c r="N73" s="61" t="s">
        <v>728</v>
      </c>
      <c r="O73" s="305">
        <v>44469</v>
      </c>
      <c r="P73" s="411" t="s">
        <v>731</v>
      </c>
    </row>
    <row r="74" spans="1:18" ht="48" customHeight="1" thickBot="1" x14ac:dyDescent="0.3">
      <c r="A74" s="606"/>
      <c r="B74" s="616"/>
      <c r="C74" s="614"/>
      <c r="D74" s="614"/>
      <c r="E74" s="615"/>
      <c r="F74" s="340" t="s">
        <v>413</v>
      </c>
      <c r="G74" s="624"/>
      <c r="H74" s="4" t="s">
        <v>553</v>
      </c>
      <c r="I74" s="117" t="s">
        <v>416</v>
      </c>
      <c r="J74" s="7" t="s">
        <v>417</v>
      </c>
      <c r="K74" s="296">
        <v>1</v>
      </c>
      <c r="L74" s="298">
        <v>1</v>
      </c>
      <c r="M74" s="7" t="s">
        <v>418</v>
      </c>
      <c r="N74" s="254" t="s">
        <v>594</v>
      </c>
      <c r="O74" s="305">
        <v>44469</v>
      </c>
      <c r="P74" s="295" t="s">
        <v>595</v>
      </c>
    </row>
    <row r="75" spans="1:18" ht="48" customHeight="1" x14ac:dyDescent="0.25">
      <c r="A75" s="606"/>
      <c r="B75" s="616"/>
      <c r="C75" s="614"/>
      <c r="D75" s="614"/>
      <c r="E75" s="615"/>
      <c r="F75" s="349"/>
      <c r="G75" s="624"/>
      <c r="H75" s="117" t="s">
        <v>419</v>
      </c>
      <c r="I75" s="117" t="s">
        <v>254</v>
      </c>
      <c r="J75" s="7" t="s">
        <v>422</v>
      </c>
      <c r="K75" s="123">
        <v>1</v>
      </c>
      <c r="L75" s="250">
        <v>0.75</v>
      </c>
      <c r="M75" s="7" t="s">
        <v>423</v>
      </c>
      <c r="N75" s="112" t="s">
        <v>757</v>
      </c>
      <c r="O75" s="322">
        <v>44469</v>
      </c>
      <c r="P75" s="368" t="s">
        <v>758</v>
      </c>
    </row>
    <row r="76" spans="1:18" ht="48" customHeight="1" x14ac:dyDescent="0.25">
      <c r="A76" s="606"/>
      <c r="B76" s="616"/>
      <c r="C76" s="614"/>
      <c r="D76" s="614"/>
      <c r="E76" s="615"/>
      <c r="F76" s="349"/>
      <c r="G76" s="624"/>
      <c r="H76" s="4" t="s">
        <v>424</v>
      </c>
      <c r="I76" s="117" t="s">
        <v>426</v>
      </c>
      <c r="J76" s="179" t="s">
        <v>26</v>
      </c>
      <c r="K76" s="299" t="s">
        <v>424</v>
      </c>
      <c r="L76" s="271"/>
      <c r="M76" s="179" t="s">
        <v>174</v>
      </c>
      <c r="N76" s="338"/>
      <c r="O76" s="305">
        <v>44469</v>
      </c>
      <c r="P76" s="419" t="s">
        <v>786</v>
      </c>
      <c r="Q76" s="240"/>
      <c r="R76" s="239"/>
    </row>
    <row r="77" spans="1:18" ht="48" customHeight="1" x14ac:dyDescent="0.25">
      <c r="A77" s="606"/>
      <c r="B77" s="616"/>
      <c r="C77" s="614"/>
      <c r="D77" s="614"/>
      <c r="E77" s="615"/>
      <c r="F77" s="349"/>
      <c r="G77" s="624"/>
      <c r="H77" s="4" t="s">
        <v>677</v>
      </c>
      <c r="I77" s="117" t="s">
        <v>426</v>
      </c>
      <c r="J77" s="326" t="s">
        <v>430</v>
      </c>
      <c r="K77" s="123">
        <v>1</v>
      </c>
      <c r="L77" s="381">
        <f>16/7</f>
        <v>2.2857142857142856</v>
      </c>
      <c r="M77" s="7" t="s">
        <v>431</v>
      </c>
      <c r="N77" s="327"/>
      <c r="O77" s="305">
        <v>44469</v>
      </c>
      <c r="P77" s="423" t="s">
        <v>787</v>
      </c>
      <c r="Q77" s="240"/>
      <c r="R77" s="239"/>
    </row>
    <row r="78" spans="1:18" ht="48" customHeight="1" x14ac:dyDescent="0.25">
      <c r="A78" s="606"/>
      <c r="B78" s="616"/>
      <c r="C78" s="614"/>
      <c r="D78" s="614"/>
      <c r="E78" s="615"/>
      <c r="F78" s="349"/>
      <c r="G78" s="624"/>
      <c r="H78" s="91" t="s">
        <v>432</v>
      </c>
      <c r="I78" s="117" t="s">
        <v>426</v>
      </c>
      <c r="J78" s="326" t="s">
        <v>434</v>
      </c>
      <c r="K78" s="123">
        <v>1</v>
      </c>
      <c r="L78" s="381">
        <f>483/499</f>
        <v>0.96793587174348694</v>
      </c>
      <c r="M78" s="7" t="s">
        <v>435</v>
      </c>
      <c r="N78" s="382" t="s">
        <v>768</v>
      </c>
      <c r="O78" s="305">
        <v>44469</v>
      </c>
      <c r="P78" s="423" t="s">
        <v>788</v>
      </c>
      <c r="Q78" s="420"/>
      <c r="R78" s="421"/>
    </row>
    <row r="79" spans="1:18" ht="48" customHeight="1" x14ac:dyDescent="0.25">
      <c r="A79" s="606"/>
      <c r="B79" s="616"/>
      <c r="C79" s="614"/>
      <c r="D79" s="614"/>
      <c r="E79" s="615"/>
      <c r="F79" s="349"/>
      <c r="G79" s="624"/>
      <c r="H79" s="91" t="s">
        <v>436</v>
      </c>
      <c r="I79" s="117" t="s">
        <v>426</v>
      </c>
      <c r="J79" s="326" t="s">
        <v>560</v>
      </c>
      <c r="K79" s="123">
        <v>1</v>
      </c>
      <c r="L79" s="381">
        <f>456/560</f>
        <v>0.81428571428571428</v>
      </c>
      <c r="M79" s="179" t="s">
        <v>439</v>
      </c>
      <c r="N79" s="382" t="s">
        <v>769</v>
      </c>
      <c r="O79" s="305">
        <v>44469</v>
      </c>
      <c r="P79" s="424" t="s">
        <v>789</v>
      </c>
      <c r="Q79" s="420"/>
      <c r="R79" s="421"/>
    </row>
    <row r="80" spans="1:18" ht="48" customHeight="1" x14ac:dyDescent="0.25">
      <c r="A80" s="606"/>
      <c r="B80" s="616"/>
      <c r="C80" s="614"/>
      <c r="D80" s="614"/>
      <c r="E80" s="615"/>
      <c r="F80" s="349"/>
      <c r="G80" s="624"/>
      <c r="H80" s="91" t="s">
        <v>436</v>
      </c>
      <c r="I80" s="117" t="s">
        <v>426</v>
      </c>
      <c r="J80" s="326" t="s">
        <v>440</v>
      </c>
      <c r="K80" s="123">
        <v>1</v>
      </c>
      <c r="L80" s="381">
        <f>106/192</f>
        <v>0.55208333333333337</v>
      </c>
      <c r="M80" s="179" t="s">
        <v>441</v>
      </c>
      <c r="N80" s="382" t="s">
        <v>770</v>
      </c>
      <c r="O80" s="305">
        <v>44469</v>
      </c>
      <c r="P80" s="424" t="s">
        <v>790</v>
      </c>
      <c r="Q80" s="241"/>
      <c r="R80" s="421"/>
    </row>
    <row r="81" spans="1:18" ht="48" customHeight="1" x14ac:dyDescent="0.25">
      <c r="A81" s="606"/>
      <c r="B81" s="616"/>
      <c r="C81" s="614"/>
      <c r="D81" s="614"/>
      <c r="E81" s="615"/>
      <c r="F81" s="349"/>
      <c r="G81" s="624"/>
      <c r="H81" s="181" t="s">
        <v>565</v>
      </c>
      <c r="I81" s="117" t="s">
        <v>426</v>
      </c>
      <c r="J81" s="7" t="s">
        <v>443</v>
      </c>
      <c r="K81" s="123">
        <v>1</v>
      </c>
      <c r="L81" s="383">
        <v>1</v>
      </c>
      <c r="M81" s="7" t="s">
        <v>444</v>
      </c>
      <c r="N81" s="382">
        <v>0</v>
      </c>
      <c r="O81" s="305">
        <v>44469</v>
      </c>
      <c r="P81" s="417" t="s">
        <v>791</v>
      </c>
      <c r="Q81" s="422"/>
      <c r="R81" s="422"/>
    </row>
    <row r="82" spans="1:18" ht="48" customHeight="1" x14ac:dyDescent="0.25">
      <c r="A82" s="606"/>
      <c r="B82" s="616"/>
      <c r="C82" s="614"/>
      <c r="D82" s="614"/>
      <c r="E82" s="615"/>
      <c r="F82" s="349"/>
      <c r="G82" s="624"/>
      <c r="H82" s="91" t="s">
        <v>445</v>
      </c>
      <c r="I82" s="117" t="s">
        <v>332</v>
      </c>
      <c r="J82" s="7" t="s">
        <v>626</v>
      </c>
      <c r="K82" s="270" t="s">
        <v>174</v>
      </c>
      <c r="L82" s="270" t="s">
        <v>551</v>
      </c>
      <c r="M82" s="179" t="s">
        <v>174</v>
      </c>
      <c r="N82" s="357" t="s">
        <v>678</v>
      </c>
      <c r="O82" s="305">
        <v>44469</v>
      </c>
      <c r="P82" s="275" t="s">
        <v>679</v>
      </c>
    </row>
    <row r="83" spans="1:18" ht="48" customHeight="1" x14ac:dyDescent="0.25">
      <c r="A83" s="606"/>
      <c r="B83" s="616"/>
      <c r="C83" s="614"/>
      <c r="D83" s="614"/>
      <c r="E83" s="615"/>
      <c r="F83" s="349"/>
      <c r="G83" s="624"/>
      <c r="H83" s="91" t="s">
        <v>449</v>
      </c>
      <c r="I83" s="117" t="s">
        <v>332</v>
      </c>
      <c r="J83" s="7" t="s">
        <v>451</v>
      </c>
      <c r="K83" s="270">
        <v>1</v>
      </c>
      <c r="L83" s="270">
        <v>1</v>
      </c>
      <c r="M83" s="179" t="s">
        <v>174</v>
      </c>
      <c r="N83" s="357" t="s">
        <v>628</v>
      </c>
      <c r="O83" s="305">
        <v>44469</v>
      </c>
      <c r="P83" s="275" t="s">
        <v>627</v>
      </c>
    </row>
    <row r="84" spans="1:18" ht="48" customHeight="1" x14ac:dyDescent="0.25">
      <c r="A84" s="606"/>
      <c r="B84" s="561"/>
      <c r="C84" s="614"/>
      <c r="D84" s="614"/>
      <c r="E84" s="615"/>
      <c r="F84" s="349"/>
      <c r="G84" s="624"/>
      <c r="H84" s="181" t="s">
        <v>453</v>
      </c>
      <c r="I84" s="117" t="s">
        <v>332</v>
      </c>
      <c r="J84" s="7" t="s">
        <v>455</v>
      </c>
      <c r="K84" s="270">
        <v>1</v>
      </c>
      <c r="L84" s="270">
        <v>1</v>
      </c>
      <c r="M84" s="7" t="s">
        <v>456</v>
      </c>
      <c r="N84" s="366" t="s">
        <v>629</v>
      </c>
      <c r="O84" s="305">
        <v>44469</v>
      </c>
      <c r="P84" s="275" t="s">
        <v>696</v>
      </c>
    </row>
    <row r="85" spans="1:18" ht="48" customHeight="1" thickBot="1" x14ac:dyDescent="0.3">
      <c r="A85" s="606"/>
      <c r="B85" s="616"/>
      <c r="C85" s="614"/>
      <c r="D85" s="614"/>
      <c r="E85" s="615"/>
      <c r="F85" s="1"/>
      <c r="G85" s="624"/>
      <c r="H85" s="166"/>
      <c r="I85" s="351"/>
      <c r="J85" s="92"/>
      <c r="K85" s="96"/>
      <c r="L85" s="306"/>
      <c r="M85" s="76"/>
      <c r="N85" s="259"/>
      <c r="O85" s="305">
        <v>44469</v>
      </c>
      <c r="P85" s="261"/>
    </row>
    <row r="86" spans="1:18" ht="48" customHeight="1" x14ac:dyDescent="0.25">
      <c r="A86" s="607">
        <v>7</v>
      </c>
      <c r="B86" s="560" t="s">
        <v>457</v>
      </c>
      <c r="C86" s="582" t="s">
        <v>458</v>
      </c>
      <c r="D86" s="345" t="s">
        <v>459</v>
      </c>
      <c r="E86" s="579" t="s">
        <v>460</v>
      </c>
      <c r="F86" s="335" t="s">
        <v>461</v>
      </c>
      <c r="G86" s="579" t="s">
        <v>462</v>
      </c>
      <c r="H86" s="343" t="s">
        <v>463</v>
      </c>
      <c r="I86" s="352" t="s">
        <v>465</v>
      </c>
      <c r="J86" s="78" t="s">
        <v>467</v>
      </c>
      <c r="K86" s="369">
        <v>0.25</v>
      </c>
      <c r="L86" s="370">
        <v>0.3609</v>
      </c>
      <c r="M86" s="86" t="s">
        <v>468</v>
      </c>
      <c r="N86" s="371"/>
      <c r="O86" s="372">
        <v>44469</v>
      </c>
      <c r="P86" s="373" t="s">
        <v>759</v>
      </c>
    </row>
    <row r="87" spans="1:18" ht="48" customHeight="1" x14ac:dyDescent="0.25">
      <c r="A87" s="608"/>
      <c r="B87" s="561"/>
      <c r="C87" s="569"/>
      <c r="D87" s="339" t="s">
        <v>207</v>
      </c>
      <c r="E87" s="580"/>
      <c r="F87" s="580" t="s">
        <v>469</v>
      </c>
      <c r="G87" s="620"/>
      <c r="H87" s="117" t="s">
        <v>470</v>
      </c>
      <c r="I87" s="120" t="s">
        <v>465</v>
      </c>
      <c r="J87" s="179" t="s">
        <v>472</v>
      </c>
      <c r="K87" s="124">
        <v>0.25</v>
      </c>
      <c r="L87" s="374">
        <v>0.19989999999999999</v>
      </c>
      <c r="M87" s="4" t="s">
        <v>468</v>
      </c>
      <c r="N87" s="375"/>
      <c r="O87" s="372">
        <v>44469</v>
      </c>
      <c r="P87" s="376" t="s">
        <v>760</v>
      </c>
    </row>
    <row r="88" spans="1:18" ht="48" customHeight="1" x14ac:dyDescent="0.25">
      <c r="A88" s="608"/>
      <c r="B88" s="561"/>
      <c r="C88" s="569"/>
      <c r="D88" s="339" t="s">
        <v>188</v>
      </c>
      <c r="E88" s="580"/>
      <c r="F88" s="580"/>
      <c r="G88" s="620"/>
      <c r="H88" s="117" t="s">
        <v>473</v>
      </c>
      <c r="I88" s="347" t="s">
        <v>465</v>
      </c>
      <c r="J88" s="179" t="s">
        <v>26</v>
      </c>
      <c r="K88" s="129" t="s">
        <v>475</v>
      </c>
      <c r="L88" s="377"/>
      <c r="M88" s="4" t="s">
        <v>174</v>
      </c>
      <c r="N88" s="378"/>
      <c r="O88" s="372">
        <v>44469</v>
      </c>
      <c r="P88" s="376" t="s">
        <v>761</v>
      </c>
    </row>
    <row r="89" spans="1:18" ht="48" customHeight="1" x14ac:dyDescent="0.25">
      <c r="A89" s="608"/>
      <c r="B89" s="561"/>
      <c r="C89" s="569"/>
      <c r="D89" s="339" t="s">
        <v>328</v>
      </c>
      <c r="E89" s="580"/>
      <c r="F89" s="569" t="s">
        <v>476</v>
      </c>
      <c r="G89" s="620"/>
      <c r="H89" s="117" t="s">
        <v>477</v>
      </c>
      <c r="I89" s="347" t="s">
        <v>465</v>
      </c>
      <c r="J89" s="179" t="s">
        <v>479</v>
      </c>
      <c r="K89" s="124">
        <v>1</v>
      </c>
      <c r="L89" s="379">
        <v>1</v>
      </c>
      <c r="M89" s="4" t="s">
        <v>480</v>
      </c>
      <c r="N89" s="378"/>
      <c r="O89" s="372">
        <v>44469</v>
      </c>
      <c r="P89" s="376" t="s">
        <v>762</v>
      </c>
    </row>
    <row r="90" spans="1:18" ht="48" customHeight="1" x14ac:dyDescent="0.25">
      <c r="A90" s="608"/>
      <c r="B90" s="561"/>
      <c r="C90" s="569"/>
      <c r="D90" s="339" t="s">
        <v>321</v>
      </c>
      <c r="E90" s="580"/>
      <c r="F90" s="569"/>
      <c r="G90" s="620"/>
      <c r="H90" s="163"/>
      <c r="I90" s="347"/>
      <c r="J90" s="7"/>
      <c r="K90" s="266"/>
      <c r="L90" s="271"/>
      <c r="M90" s="7"/>
      <c r="N90" s="254"/>
      <c r="O90" s="254"/>
      <c r="P90" s="267"/>
    </row>
    <row r="91" spans="1:18" ht="48" customHeight="1" x14ac:dyDescent="0.25">
      <c r="A91" s="608"/>
      <c r="B91" s="561"/>
      <c r="C91" s="569"/>
      <c r="D91" s="339" t="s">
        <v>481</v>
      </c>
      <c r="E91" s="580"/>
      <c r="F91" s="569" t="s">
        <v>482</v>
      </c>
      <c r="G91" s="620"/>
      <c r="H91" s="163"/>
      <c r="I91" s="347"/>
      <c r="J91" s="7"/>
      <c r="K91" s="266"/>
      <c r="L91" s="271"/>
      <c r="M91" s="7"/>
      <c r="N91" s="254"/>
      <c r="O91" s="254"/>
      <c r="P91" s="267"/>
    </row>
    <row r="92" spans="1:18" ht="48" customHeight="1" thickBot="1" x14ac:dyDescent="0.3">
      <c r="A92" s="609"/>
      <c r="B92" s="562"/>
      <c r="C92" s="583"/>
      <c r="D92" s="340" t="s">
        <v>483</v>
      </c>
      <c r="E92" s="581"/>
      <c r="F92" s="583"/>
      <c r="G92" s="621"/>
      <c r="H92" s="344"/>
      <c r="I92" s="353"/>
      <c r="J92" s="76"/>
      <c r="K92" s="266"/>
      <c r="L92" s="271"/>
      <c r="M92" s="7"/>
      <c r="N92" s="254"/>
      <c r="O92" s="254"/>
      <c r="P92" s="267"/>
    </row>
    <row r="94" spans="1:18" ht="24" customHeight="1" x14ac:dyDescent="0.25">
      <c r="H94"/>
    </row>
    <row r="95" spans="1:18" ht="24" customHeight="1" x14ac:dyDescent="0.25">
      <c r="O95" s="246"/>
    </row>
    <row r="96" spans="1:18" ht="24" customHeight="1" x14ac:dyDescent="0.25">
      <c r="M96" s="245"/>
    </row>
  </sheetData>
  <autoFilter ref="H3:P92" xr:uid="{00000000-0009-0000-0000-000005000000}">
    <filterColumn colId="3" showButton="0"/>
    <filterColumn colId="4" showButton="0"/>
    <filterColumn colId="5" showButton="0"/>
    <filterColumn colId="6" showButton="0"/>
    <filterColumn colId="7" showButton="0"/>
  </autoFilter>
  <mergeCells count="66">
    <mergeCell ref="A86:A92"/>
    <mergeCell ref="B86:B92"/>
    <mergeCell ref="C86:C92"/>
    <mergeCell ref="E86:E92"/>
    <mergeCell ref="G86:G92"/>
    <mergeCell ref="F87:F88"/>
    <mergeCell ref="F89:F90"/>
    <mergeCell ref="F91:F92"/>
    <mergeCell ref="G62:G85"/>
    <mergeCell ref="D64:D65"/>
    <mergeCell ref="H65:H66"/>
    <mergeCell ref="D67:D68"/>
    <mergeCell ref="D69:D70"/>
    <mergeCell ref="H70:H73"/>
    <mergeCell ref="D73:D85"/>
    <mergeCell ref="H50:H51"/>
    <mergeCell ref="F52:F53"/>
    <mergeCell ref="F54:F55"/>
    <mergeCell ref="F56:F57"/>
    <mergeCell ref="F58:F61"/>
    <mergeCell ref="A62:A85"/>
    <mergeCell ref="B62:B85"/>
    <mergeCell ref="C62:C85"/>
    <mergeCell ref="D62:D63"/>
    <mergeCell ref="E62:E85"/>
    <mergeCell ref="A49:A61"/>
    <mergeCell ref="B49:B61"/>
    <mergeCell ref="C49:C61"/>
    <mergeCell ref="E49:E61"/>
    <mergeCell ref="G49:G61"/>
    <mergeCell ref="F50:F51"/>
    <mergeCell ref="F28:F30"/>
    <mergeCell ref="H30:H31"/>
    <mergeCell ref="A45:A48"/>
    <mergeCell ref="B45:B48"/>
    <mergeCell ref="C45:C48"/>
    <mergeCell ref="E45:E48"/>
    <mergeCell ref="G45:G48"/>
    <mergeCell ref="A20:A44"/>
    <mergeCell ref="B20:B44"/>
    <mergeCell ref="C20:C36"/>
    <mergeCell ref="F20:F21"/>
    <mergeCell ref="F24:F25"/>
    <mergeCell ref="A15:A19"/>
    <mergeCell ref="B15:B19"/>
    <mergeCell ref="C15:C19"/>
    <mergeCell ref="E15:E19"/>
    <mergeCell ref="G15:G19"/>
    <mergeCell ref="G3:G4"/>
    <mergeCell ref="H3:H4"/>
    <mergeCell ref="J3:J4"/>
    <mergeCell ref="K3:P3"/>
    <mergeCell ref="A5:A13"/>
    <mergeCell ref="B5:B13"/>
    <mergeCell ref="C5:C13"/>
    <mergeCell ref="E5:E13"/>
    <mergeCell ref="G5:G13"/>
    <mergeCell ref="H6:H8"/>
    <mergeCell ref="A1:F1"/>
    <mergeCell ref="A2:F2"/>
    <mergeCell ref="A3:A4"/>
    <mergeCell ref="B3:B4"/>
    <mergeCell ref="C3:C4"/>
    <mergeCell ref="D3:D4"/>
    <mergeCell ref="E3:E4"/>
    <mergeCell ref="F3:F4"/>
  </mergeCells>
  <dataValidations disablePrompts="1" count="8">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500-000000000000}"/>
    <dataValidation allowBlank="1" showInputMessage="1" showErrorMessage="1" prompt="REGISTRAR EL ENTREGABLE " sqref="N4" xr:uid="{00000000-0002-0000-0500-000001000000}"/>
    <dataValidation allowBlank="1" showInputMessage="1" showErrorMessage="1" prompt="REGISTRAR EL RESULTADO DEL INDICADOR " sqref="L4" xr:uid="{00000000-0002-0000-0500-000002000000}"/>
    <dataValidation allowBlank="1" showInputMessage="1" showErrorMessage="1" prompt="Registrar el nombre del proceso que va  a responder por la ejecución " sqref="I4" xr:uid="{00000000-0002-0000-0500-000003000000}"/>
    <dataValidation allowBlank="1" showInputMessage="1" showErrorMessage="1" prompt="Fórmula matemática" sqref="J3:J4" xr:uid="{00000000-0002-0000-0500-000004000000}"/>
    <dataValidation allowBlank="1" showInputMessage="1" showErrorMessage="1" prompt="Si no aplica hacer medición, registrar el documento o el entregable final  Si es indicador con fórmula  matemática colocar la meta numérica" sqref="J1" xr:uid="{00000000-0002-0000-0500-000005000000}"/>
    <dataValidation allowBlank="1" showInputMessage="1" showErrorMessage="1" prompt="De acuerdo con las variables de la fórmula: Pesos,  horas, actividades" sqref="M3:M4" xr:uid="{00000000-0002-0000-0500-000006000000}"/>
    <dataValidation allowBlank="1" showInputMessage="1" showErrorMessage="1" prompt="Escribir nombre de entregable o meta numérica  si es un indicador" sqref="K3:K4" xr:uid="{00000000-0002-0000-0500-000007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rgb="FFFF0000"/>
  </sheetPr>
  <dimension ref="A1:Z95"/>
  <sheetViews>
    <sheetView workbookViewId="0">
      <selection sqref="A1:F1"/>
    </sheetView>
  </sheetViews>
  <sheetFormatPr baseColWidth="10" defaultColWidth="11.42578125" defaultRowHeight="24" customHeight="1" outlineLevelCol="1" x14ac:dyDescent="0.25"/>
  <cols>
    <col min="1" max="1" width="5" style="1" customWidth="1"/>
    <col min="2" max="2" width="15.7109375" style="1" customWidth="1"/>
    <col min="3" max="3" width="16.7109375" style="1" hidden="1" customWidth="1" outlineLevel="1"/>
    <col min="4" max="4" width="25" style="18" hidden="1" customWidth="1" outlineLevel="1"/>
    <col min="5" max="5" width="19.7109375" style="18" hidden="1" customWidth="1" outlineLevel="1"/>
    <col min="6" max="6" width="29.28515625" style="17" hidden="1" customWidth="1" outlineLevel="1"/>
    <col min="7" max="7" width="17.28515625" style="1" hidden="1" customWidth="1" outlineLevel="1"/>
    <col min="8" max="8" width="16.42578125" style="1" customWidth="1" collapsed="1"/>
    <col min="9" max="9" width="9.85546875" style="1" customWidth="1"/>
    <col min="10" max="10" width="26" style="1" customWidth="1"/>
    <col min="11" max="11" width="11.5703125" style="1" customWidth="1"/>
    <col min="12" max="12" width="17.42578125" style="221" customWidth="1"/>
    <col min="13" max="13" width="16.28515625" style="1" customWidth="1"/>
    <col min="14" max="14" width="12.28515625" style="182" customWidth="1"/>
    <col min="15" max="15" width="10.7109375" style="182" customWidth="1"/>
    <col min="16" max="16" width="20" style="218" customWidth="1"/>
    <col min="17" max="17" width="17.140625" customWidth="1"/>
    <col min="18" max="18" width="16" customWidth="1"/>
    <col min="19" max="19" width="11.5703125" customWidth="1"/>
    <col min="20" max="20" width="26" customWidth="1"/>
    <col min="21" max="21" width="16.28515625" customWidth="1"/>
    <col min="22" max="22" width="9" customWidth="1"/>
    <col min="23" max="23" width="10.7109375" customWidth="1"/>
    <col min="24" max="25" width="17.42578125" customWidth="1"/>
    <col min="26" max="26" width="63.140625" style="1" customWidth="1"/>
    <col min="27" max="16384" width="11.42578125" style="1"/>
  </cols>
  <sheetData>
    <row r="1" spans="1:26" s="87" customFormat="1" ht="22.5" customHeight="1" x14ac:dyDescent="0.25">
      <c r="A1" s="558" t="s">
        <v>0</v>
      </c>
      <c r="B1" s="558"/>
      <c r="C1" s="558"/>
      <c r="D1" s="558"/>
      <c r="E1" s="558"/>
      <c r="F1" s="558"/>
      <c r="H1" s="167"/>
      <c r="L1" s="221"/>
      <c r="M1" s="182"/>
      <c r="N1" s="182"/>
      <c r="O1" s="182"/>
      <c r="P1" s="218"/>
      <c r="Q1"/>
      <c r="R1"/>
      <c r="S1"/>
      <c r="T1"/>
      <c r="U1"/>
      <c r="V1"/>
      <c r="W1"/>
      <c r="X1"/>
      <c r="Y1"/>
    </row>
    <row r="2" spans="1:26" s="87" customFormat="1" ht="12" customHeight="1" x14ac:dyDescent="0.25">
      <c r="A2" s="559" t="s">
        <v>82</v>
      </c>
      <c r="B2" s="559"/>
      <c r="C2" s="559"/>
      <c r="D2" s="559"/>
      <c r="E2" s="559"/>
      <c r="F2" s="559"/>
      <c r="L2" s="221"/>
      <c r="M2" s="182"/>
      <c r="N2" s="182"/>
      <c r="O2" s="182"/>
      <c r="P2" s="218"/>
      <c r="Q2"/>
      <c r="R2"/>
      <c r="S2"/>
      <c r="T2"/>
      <c r="U2"/>
      <c r="V2"/>
      <c r="W2"/>
      <c r="X2"/>
      <c r="Y2"/>
    </row>
    <row r="3" spans="1:26" s="15" customFormat="1" ht="24" customHeight="1" x14ac:dyDescent="0.25">
      <c r="A3" s="634" t="s">
        <v>13</v>
      </c>
      <c r="B3" s="634" t="s">
        <v>83</v>
      </c>
      <c r="C3" s="634" t="s">
        <v>84</v>
      </c>
      <c r="D3" s="634" t="s">
        <v>85</v>
      </c>
      <c r="E3" s="634" t="s">
        <v>86</v>
      </c>
      <c r="F3" s="634" t="s">
        <v>87</v>
      </c>
      <c r="G3" s="634" t="s">
        <v>88</v>
      </c>
      <c r="H3" s="63" t="s">
        <v>89</v>
      </c>
      <c r="I3" s="180"/>
      <c r="J3" s="63" t="s">
        <v>96</v>
      </c>
      <c r="K3" s="464" t="s">
        <v>870</v>
      </c>
      <c r="L3" s="465"/>
      <c r="M3" s="465"/>
      <c r="N3" s="465"/>
      <c r="O3" s="465"/>
      <c r="P3" s="466"/>
      <c r="Q3" s="416"/>
      <c r="R3" s="416"/>
      <c r="S3"/>
      <c r="T3"/>
      <c r="U3"/>
      <c r="V3"/>
      <c r="W3"/>
      <c r="X3"/>
      <c r="Y3"/>
    </row>
    <row r="4" spans="1:26" s="5" customFormat="1" ht="36" customHeight="1" thickBot="1" x14ac:dyDescent="0.3">
      <c r="A4" s="635"/>
      <c r="B4" s="634"/>
      <c r="C4" s="634"/>
      <c r="D4" s="634"/>
      <c r="E4" s="635"/>
      <c r="F4" s="634"/>
      <c r="G4" s="634"/>
      <c r="H4" s="63" t="s">
        <v>89</v>
      </c>
      <c r="I4" s="438" t="s">
        <v>101</v>
      </c>
      <c r="J4" s="63" t="s">
        <v>96</v>
      </c>
      <c r="K4" s="64" t="s">
        <v>95</v>
      </c>
      <c r="L4" s="220" t="s">
        <v>485</v>
      </c>
      <c r="M4" s="64" t="s">
        <v>486</v>
      </c>
      <c r="N4" s="64" t="s">
        <v>487</v>
      </c>
      <c r="O4" s="64" t="s">
        <v>488</v>
      </c>
      <c r="P4" s="223" t="s">
        <v>773</v>
      </c>
      <c r="Q4" s="415" t="s">
        <v>775</v>
      </c>
      <c r="R4" s="414" t="s">
        <v>774</v>
      </c>
      <c r="S4"/>
      <c r="T4"/>
      <c r="U4"/>
      <c r="V4"/>
      <c r="W4"/>
      <c r="X4"/>
      <c r="Y4"/>
      <c r="Z4" s="58"/>
    </row>
    <row r="5" spans="1:26" s="5" customFormat="1" ht="48" hidden="1" customHeight="1" x14ac:dyDescent="0.25">
      <c r="A5" s="586">
        <v>1</v>
      </c>
      <c r="B5" s="584" t="s">
        <v>107</v>
      </c>
      <c r="C5" s="584" t="s">
        <v>700</v>
      </c>
      <c r="D5" s="74" t="s">
        <v>109</v>
      </c>
      <c r="E5" s="587" t="s">
        <v>110</v>
      </c>
      <c r="F5" s="60" t="s">
        <v>111</v>
      </c>
      <c r="G5" s="595" t="s">
        <v>112</v>
      </c>
      <c r="H5" s="4" t="s">
        <v>113</v>
      </c>
      <c r="I5" s="432" t="s">
        <v>116</v>
      </c>
      <c r="J5" s="7" t="s">
        <v>119</v>
      </c>
      <c r="K5" s="114">
        <v>1</v>
      </c>
      <c r="L5" s="114"/>
      <c r="M5" s="7" t="s">
        <v>120</v>
      </c>
      <c r="N5" s="251" t="s">
        <v>771</v>
      </c>
      <c r="O5" s="305">
        <v>44561</v>
      </c>
      <c r="P5" s="253"/>
      <c r="Q5" s="162"/>
      <c r="R5" s="162"/>
      <c r="S5"/>
      <c r="T5"/>
      <c r="U5"/>
      <c r="V5"/>
      <c r="W5"/>
      <c r="X5"/>
      <c r="Y5"/>
      <c r="Z5" s="56" t="s">
        <v>121</v>
      </c>
    </row>
    <row r="6" spans="1:26" s="5" customFormat="1" ht="48" hidden="1" customHeight="1" x14ac:dyDescent="0.25">
      <c r="A6" s="585"/>
      <c r="B6" s="585"/>
      <c r="C6" s="585"/>
      <c r="D6" s="59" t="s">
        <v>122</v>
      </c>
      <c r="E6" s="587"/>
      <c r="F6" s="435" t="s">
        <v>123</v>
      </c>
      <c r="G6" s="595"/>
      <c r="H6" s="602" t="s">
        <v>490</v>
      </c>
      <c r="I6" s="432" t="s">
        <v>116</v>
      </c>
      <c r="J6" s="7" t="s">
        <v>127</v>
      </c>
      <c r="K6" s="114">
        <v>1</v>
      </c>
      <c r="L6" s="114"/>
      <c r="M6" s="7" t="s">
        <v>128</v>
      </c>
      <c r="N6" s="251" t="s">
        <v>771</v>
      </c>
      <c r="O6" s="305">
        <v>44561</v>
      </c>
      <c r="P6" s="253"/>
      <c r="Q6" s="162"/>
      <c r="R6" s="162"/>
      <c r="S6"/>
      <c r="T6"/>
      <c r="U6"/>
      <c r="V6"/>
      <c r="W6"/>
      <c r="X6"/>
      <c r="Y6"/>
      <c r="Z6" s="56"/>
    </row>
    <row r="7" spans="1:26" s="5" customFormat="1" ht="48" hidden="1" customHeight="1" x14ac:dyDescent="0.25">
      <c r="A7" s="585"/>
      <c r="B7" s="585"/>
      <c r="C7" s="585"/>
      <c r="D7" s="59" t="s">
        <v>129</v>
      </c>
      <c r="E7" s="587"/>
      <c r="F7" s="435" t="s">
        <v>130</v>
      </c>
      <c r="G7" s="595"/>
      <c r="H7" s="603"/>
      <c r="I7" s="432" t="s">
        <v>116</v>
      </c>
      <c r="J7" s="7" t="s">
        <v>131</v>
      </c>
      <c r="K7" s="114">
        <v>1</v>
      </c>
      <c r="L7" s="114"/>
      <c r="M7" s="7" t="s">
        <v>132</v>
      </c>
      <c r="N7" s="251" t="s">
        <v>771</v>
      </c>
      <c r="O7" s="305">
        <v>44561</v>
      </c>
      <c r="P7" s="253"/>
      <c r="Q7" s="162"/>
      <c r="R7" s="162"/>
      <c r="S7"/>
      <c r="T7"/>
      <c r="U7"/>
      <c r="V7"/>
      <c r="W7"/>
      <c r="X7"/>
      <c r="Y7"/>
    </row>
    <row r="8" spans="1:26" s="16" customFormat="1" ht="48" hidden="1" customHeight="1" x14ac:dyDescent="0.25">
      <c r="A8" s="585"/>
      <c r="B8" s="585"/>
      <c r="C8" s="585"/>
      <c r="D8" s="59" t="s">
        <v>133</v>
      </c>
      <c r="E8" s="587"/>
      <c r="F8" s="435" t="s">
        <v>134</v>
      </c>
      <c r="G8" s="595"/>
      <c r="H8" s="603"/>
      <c r="I8" s="432" t="s">
        <v>116</v>
      </c>
      <c r="J8" s="7" t="s">
        <v>611</v>
      </c>
      <c r="K8" s="114">
        <v>1</v>
      </c>
      <c r="L8" s="114"/>
      <c r="M8" s="7" t="s">
        <v>136</v>
      </c>
      <c r="N8" s="251" t="s">
        <v>771</v>
      </c>
      <c r="O8" s="305">
        <v>44561</v>
      </c>
      <c r="P8" s="253"/>
      <c r="Q8" s="162"/>
      <c r="R8" s="162"/>
      <c r="S8"/>
      <c r="T8"/>
      <c r="U8"/>
      <c r="V8"/>
      <c r="W8"/>
      <c r="X8"/>
      <c r="Y8"/>
    </row>
    <row r="9" spans="1:26" s="16" customFormat="1" ht="48" hidden="1" customHeight="1" x14ac:dyDescent="0.25">
      <c r="A9" s="585"/>
      <c r="B9" s="585"/>
      <c r="C9" s="585"/>
      <c r="D9" s="57"/>
      <c r="E9" s="587"/>
      <c r="F9" s="442"/>
      <c r="G9" s="595"/>
      <c r="H9" s="140" t="s">
        <v>137</v>
      </c>
      <c r="I9" s="432" t="s">
        <v>116</v>
      </c>
      <c r="J9" s="7" t="s">
        <v>139</v>
      </c>
      <c r="K9" s="114">
        <v>1</v>
      </c>
      <c r="L9" s="114"/>
      <c r="M9" s="7" t="s">
        <v>140</v>
      </c>
      <c r="N9" s="251" t="s">
        <v>771</v>
      </c>
      <c r="O9" s="305">
        <v>44561</v>
      </c>
      <c r="P9" s="253"/>
      <c r="Q9" s="162"/>
      <c r="R9" s="162"/>
      <c r="S9"/>
      <c r="T9"/>
      <c r="U9"/>
      <c r="V9"/>
      <c r="W9"/>
      <c r="X9"/>
      <c r="Y9"/>
    </row>
    <row r="10" spans="1:26" s="16" customFormat="1" ht="48" hidden="1" customHeight="1" x14ac:dyDescent="0.25">
      <c r="A10" s="585"/>
      <c r="B10" s="585"/>
      <c r="C10" s="585"/>
      <c r="D10" s="57"/>
      <c r="E10" s="587"/>
      <c r="F10" s="442"/>
      <c r="G10" s="595"/>
      <c r="H10" s="140"/>
      <c r="I10" s="432" t="s">
        <v>116</v>
      </c>
      <c r="J10" s="7" t="s">
        <v>602</v>
      </c>
      <c r="K10" s="114">
        <v>1</v>
      </c>
      <c r="L10" s="114"/>
      <c r="M10" s="7" t="s">
        <v>603</v>
      </c>
      <c r="N10" s="251" t="s">
        <v>771</v>
      </c>
      <c r="O10" s="305">
        <v>44561</v>
      </c>
      <c r="P10" s="253"/>
      <c r="Q10" s="162"/>
      <c r="R10" s="162"/>
      <c r="S10"/>
      <c r="T10"/>
      <c r="U10"/>
      <c r="V10"/>
      <c r="W10"/>
      <c r="X10"/>
      <c r="Y10"/>
    </row>
    <row r="11" spans="1:26" s="16" customFormat="1" ht="48" hidden="1" customHeight="1" thickBot="1" x14ac:dyDescent="0.3">
      <c r="A11" s="585"/>
      <c r="B11" s="585"/>
      <c r="C11" s="585"/>
      <c r="D11" s="75" t="s">
        <v>144</v>
      </c>
      <c r="E11" s="587"/>
      <c r="F11" s="437" t="s">
        <v>145</v>
      </c>
      <c r="G11" s="595"/>
      <c r="H11" s="140"/>
      <c r="I11" s="432" t="s">
        <v>116</v>
      </c>
      <c r="J11" s="7" t="s">
        <v>704</v>
      </c>
      <c r="K11" s="114">
        <v>1</v>
      </c>
      <c r="L11" s="114"/>
      <c r="M11" s="7" t="s">
        <v>148</v>
      </c>
      <c r="N11" s="251" t="s">
        <v>771</v>
      </c>
      <c r="O11" s="305">
        <v>44561</v>
      </c>
      <c r="P11" s="253"/>
      <c r="Q11" s="162"/>
      <c r="R11" s="162"/>
      <c r="S11"/>
      <c r="T11"/>
      <c r="U11"/>
      <c r="V11"/>
      <c r="W11"/>
      <c r="X11"/>
      <c r="Y11"/>
    </row>
    <row r="12" spans="1:26" s="16" customFormat="1" ht="48" hidden="1" customHeight="1" x14ac:dyDescent="0.25">
      <c r="A12" s="585"/>
      <c r="B12" s="585"/>
      <c r="C12" s="585"/>
      <c r="D12" s="57"/>
      <c r="E12" s="587"/>
      <c r="F12" s="442"/>
      <c r="G12" s="595"/>
      <c r="H12" s="140"/>
      <c r="I12" s="432" t="s">
        <v>116</v>
      </c>
      <c r="J12" s="7" t="s">
        <v>150</v>
      </c>
      <c r="K12" s="114">
        <v>1</v>
      </c>
      <c r="L12" s="114"/>
      <c r="M12" s="7" t="s">
        <v>151</v>
      </c>
      <c r="N12" s="251" t="s">
        <v>771</v>
      </c>
      <c r="O12" s="305">
        <v>44561</v>
      </c>
      <c r="P12" s="253"/>
      <c r="Q12" s="162"/>
      <c r="R12" s="162"/>
      <c r="S12"/>
      <c r="T12"/>
      <c r="U12"/>
      <c r="V12"/>
      <c r="W12"/>
      <c r="X12"/>
      <c r="Y12"/>
    </row>
    <row r="13" spans="1:26" s="16" customFormat="1" ht="48" hidden="1" customHeight="1" thickBot="1" x14ac:dyDescent="0.3">
      <c r="A13" s="638"/>
      <c r="B13" s="638"/>
      <c r="C13" s="638"/>
      <c r="D13" s="75"/>
      <c r="E13" s="639"/>
      <c r="F13" s="437"/>
      <c r="G13" s="640"/>
      <c r="H13" s="478" t="s">
        <v>137</v>
      </c>
      <c r="I13" s="433" t="s">
        <v>153</v>
      </c>
      <c r="J13" s="479" t="s">
        <v>156</v>
      </c>
      <c r="K13" s="480">
        <v>0.8</v>
      </c>
      <c r="L13" s="481"/>
      <c r="M13" s="482" t="s">
        <v>157</v>
      </c>
      <c r="N13" s="483" t="s">
        <v>741</v>
      </c>
      <c r="O13" s="307">
        <v>44561</v>
      </c>
      <c r="P13" s="484"/>
      <c r="Q13" s="174"/>
      <c r="R13" s="174"/>
      <c r="S13"/>
      <c r="T13"/>
      <c r="U13"/>
      <c r="V13"/>
      <c r="W13"/>
      <c r="X13"/>
      <c r="Y13"/>
    </row>
    <row r="14" spans="1:26" ht="48" hidden="1" customHeight="1" x14ac:dyDescent="0.25">
      <c r="A14" s="636">
        <v>2</v>
      </c>
      <c r="B14" s="612" t="s">
        <v>158</v>
      </c>
      <c r="C14" s="613" t="s">
        <v>159</v>
      </c>
      <c r="D14" s="434" t="s">
        <v>160</v>
      </c>
      <c r="E14" s="568" t="s">
        <v>161</v>
      </c>
      <c r="F14" s="441" t="s">
        <v>162</v>
      </c>
      <c r="G14" s="637" t="s">
        <v>163</v>
      </c>
      <c r="H14" s="115" t="s">
        <v>164</v>
      </c>
      <c r="I14" s="440" t="s">
        <v>495</v>
      </c>
      <c r="J14" s="132" t="s">
        <v>659</v>
      </c>
      <c r="K14" s="262">
        <v>1</v>
      </c>
      <c r="L14" s="308">
        <v>1</v>
      </c>
      <c r="M14" s="61" t="s">
        <v>168</v>
      </c>
      <c r="N14" s="439">
        <v>5</v>
      </c>
      <c r="O14" s="309">
        <v>44561</v>
      </c>
      <c r="P14" s="477" t="s">
        <v>660</v>
      </c>
      <c r="Q14" s="475">
        <v>1</v>
      </c>
      <c r="R14" s="477" t="s">
        <v>660</v>
      </c>
    </row>
    <row r="15" spans="1:26" ht="48" hidden="1" customHeight="1" x14ac:dyDescent="0.25">
      <c r="A15" s="577"/>
      <c r="B15" s="561"/>
      <c r="C15" s="580"/>
      <c r="D15" s="388" t="s">
        <v>169</v>
      </c>
      <c r="E15" s="569"/>
      <c r="F15" s="14" t="s">
        <v>170</v>
      </c>
      <c r="G15" s="597"/>
      <c r="H15" s="115" t="s">
        <v>171</v>
      </c>
      <c r="I15" s="397" t="s">
        <v>495</v>
      </c>
      <c r="J15" s="179" t="s">
        <v>26</v>
      </c>
      <c r="K15" s="179" t="s">
        <v>173</v>
      </c>
      <c r="L15" s="179" t="s">
        <v>830</v>
      </c>
      <c r="M15" s="179" t="s">
        <v>174</v>
      </c>
      <c r="N15" s="439">
        <v>5</v>
      </c>
      <c r="O15" s="305">
        <v>44561</v>
      </c>
      <c r="P15" s="405" t="s">
        <v>661</v>
      </c>
      <c r="Q15" s="476" t="s">
        <v>830</v>
      </c>
      <c r="R15" s="405" t="s">
        <v>661</v>
      </c>
    </row>
    <row r="16" spans="1:26" ht="48" hidden="1" customHeight="1" x14ac:dyDescent="0.25">
      <c r="A16" s="577"/>
      <c r="B16" s="561"/>
      <c r="C16" s="580"/>
      <c r="D16" s="388" t="s">
        <v>175</v>
      </c>
      <c r="E16" s="569"/>
      <c r="F16" s="390" t="s">
        <v>176</v>
      </c>
      <c r="G16" s="597"/>
      <c r="H16" s="115" t="s">
        <v>177</v>
      </c>
      <c r="I16" s="397" t="s">
        <v>495</v>
      </c>
      <c r="J16" s="179" t="s">
        <v>180</v>
      </c>
      <c r="K16" s="114">
        <v>1</v>
      </c>
      <c r="L16" s="250">
        <v>1.1515535220010076</v>
      </c>
      <c r="M16" s="439" t="s">
        <v>615</v>
      </c>
      <c r="N16" s="439">
        <v>5</v>
      </c>
      <c r="O16" s="305">
        <v>44561</v>
      </c>
      <c r="P16" s="405" t="s">
        <v>828</v>
      </c>
      <c r="Q16" s="472">
        <v>1</v>
      </c>
      <c r="R16" s="406" t="s">
        <v>829</v>
      </c>
    </row>
    <row r="17" spans="1:18" ht="48" hidden="1" customHeight="1" x14ac:dyDescent="0.25">
      <c r="A17" s="577"/>
      <c r="B17" s="561"/>
      <c r="C17" s="580"/>
      <c r="D17" s="388" t="s">
        <v>182</v>
      </c>
      <c r="E17" s="569"/>
      <c r="F17" s="390" t="s">
        <v>183</v>
      </c>
      <c r="G17" s="597"/>
      <c r="H17" s="147"/>
      <c r="I17" s="385"/>
      <c r="J17" s="7"/>
      <c r="K17" s="266"/>
      <c r="L17" s="271"/>
      <c r="M17" s="7"/>
      <c r="N17" s="254"/>
      <c r="O17" s="305">
        <v>44561</v>
      </c>
      <c r="P17" s="267"/>
      <c r="Q17" s="162"/>
      <c r="R17" s="162"/>
    </row>
    <row r="18" spans="1:18" ht="48" hidden="1" customHeight="1" thickBot="1" x14ac:dyDescent="0.3">
      <c r="A18" s="578"/>
      <c r="B18" s="562"/>
      <c r="C18" s="581"/>
      <c r="D18" s="391" t="s">
        <v>184</v>
      </c>
      <c r="E18" s="583"/>
      <c r="F18" s="391" t="s">
        <v>185</v>
      </c>
      <c r="G18" s="598"/>
      <c r="H18" s="128"/>
      <c r="I18" s="432"/>
      <c r="J18" s="7"/>
      <c r="K18" s="266"/>
      <c r="L18" s="271"/>
      <c r="M18" s="7"/>
      <c r="N18" s="254"/>
      <c r="O18" s="305">
        <v>44561</v>
      </c>
      <c r="P18" s="267"/>
      <c r="Q18" s="162"/>
      <c r="R18" s="162"/>
    </row>
    <row r="19" spans="1:18" ht="48" hidden="1" customHeight="1" x14ac:dyDescent="0.25">
      <c r="A19" s="563">
        <v>3</v>
      </c>
      <c r="B19" s="573" t="s">
        <v>186</v>
      </c>
      <c r="C19" s="574" t="s">
        <v>662</v>
      </c>
      <c r="D19" s="387" t="s">
        <v>188</v>
      </c>
      <c r="E19" s="143" t="s">
        <v>189</v>
      </c>
      <c r="F19" s="593" t="s">
        <v>190</v>
      </c>
      <c r="G19" s="142" t="s">
        <v>191</v>
      </c>
      <c r="H19" s="436" t="s">
        <v>192</v>
      </c>
      <c r="I19" s="432" t="s">
        <v>194</v>
      </c>
      <c r="J19" s="7" t="s">
        <v>196</v>
      </c>
      <c r="K19" s="179" t="s">
        <v>195</v>
      </c>
      <c r="L19" s="257"/>
      <c r="M19" s="7" t="s">
        <v>197</v>
      </c>
      <c r="N19" s="254"/>
      <c r="O19" s="305">
        <v>44561</v>
      </c>
      <c r="P19" s="257"/>
      <c r="Q19" s="162"/>
      <c r="R19" s="162"/>
    </row>
    <row r="20" spans="1:18" ht="48" hidden="1" customHeight="1" x14ac:dyDescent="0.25">
      <c r="A20" s="563"/>
      <c r="B20" s="574"/>
      <c r="C20" s="574"/>
      <c r="D20" s="388" t="s">
        <v>169</v>
      </c>
      <c r="E20" s="143"/>
      <c r="F20" s="594"/>
      <c r="G20" s="142"/>
      <c r="H20" s="390" t="s">
        <v>663</v>
      </c>
      <c r="I20" s="385" t="s">
        <v>194</v>
      </c>
      <c r="J20" s="7" t="s">
        <v>201</v>
      </c>
      <c r="K20" s="179" t="s">
        <v>200</v>
      </c>
      <c r="L20" s="257"/>
      <c r="M20" s="7" t="s">
        <v>202</v>
      </c>
      <c r="N20" s="254"/>
      <c r="O20" s="305">
        <v>44561</v>
      </c>
      <c r="P20" s="257"/>
      <c r="Q20" s="162"/>
      <c r="R20" s="162"/>
    </row>
    <row r="21" spans="1:18" ht="48" hidden="1" customHeight="1" x14ac:dyDescent="0.25">
      <c r="A21" s="563"/>
      <c r="B21" s="574"/>
      <c r="C21" s="574"/>
      <c r="D21" s="388" t="s">
        <v>160</v>
      </c>
      <c r="E21" s="143"/>
      <c r="F21" s="395" t="s">
        <v>203</v>
      </c>
      <c r="G21" s="142"/>
      <c r="H21" s="390" t="s">
        <v>663</v>
      </c>
      <c r="I21" s="385" t="s">
        <v>194</v>
      </c>
      <c r="J21" s="7" t="s">
        <v>206</v>
      </c>
      <c r="K21" s="179" t="s">
        <v>205</v>
      </c>
      <c r="L21" s="257"/>
      <c r="M21" s="7" t="s">
        <v>202</v>
      </c>
      <c r="N21" s="254"/>
      <c r="O21" s="305">
        <v>44561</v>
      </c>
      <c r="P21" s="257"/>
      <c r="Q21" s="162"/>
      <c r="R21" s="162"/>
    </row>
    <row r="22" spans="1:18" ht="48" hidden="1" customHeight="1" x14ac:dyDescent="0.25">
      <c r="A22" s="563"/>
      <c r="B22" s="574"/>
      <c r="C22" s="574"/>
      <c r="D22" s="388" t="s">
        <v>207</v>
      </c>
      <c r="E22" s="143"/>
      <c r="F22" s="395" t="s">
        <v>208</v>
      </c>
      <c r="G22" s="142"/>
      <c r="H22" s="390" t="s">
        <v>209</v>
      </c>
      <c r="I22" s="385" t="s">
        <v>194</v>
      </c>
      <c r="J22" s="7" t="s">
        <v>212</v>
      </c>
      <c r="K22" s="270">
        <v>1</v>
      </c>
      <c r="L22" s="257"/>
      <c r="M22" s="7" t="s">
        <v>213</v>
      </c>
      <c r="N22" s="254"/>
      <c r="O22" s="305">
        <v>44561</v>
      </c>
      <c r="P22" s="257"/>
      <c r="Q22" s="162"/>
      <c r="R22" s="162"/>
    </row>
    <row r="23" spans="1:18" ht="48" hidden="1" customHeight="1" x14ac:dyDescent="0.25">
      <c r="A23" s="563"/>
      <c r="B23" s="574"/>
      <c r="C23" s="574"/>
      <c r="D23" s="388" t="s">
        <v>214</v>
      </c>
      <c r="E23" s="143"/>
      <c r="F23" s="594" t="s">
        <v>215</v>
      </c>
      <c r="G23" s="142"/>
      <c r="H23" s="396" t="s">
        <v>216</v>
      </c>
      <c r="I23" s="385" t="s">
        <v>218</v>
      </c>
      <c r="J23" s="7" t="s">
        <v>26</v>
      </c>
      <c r="K23" s="117" t="s">
        <v>220</v>
      </c>
      <c r="L23" s="407">
        <v>1</v>
      </c>
      <c r="M23" s="4" t="s">
        <v>220</v>
      </c>
      <c r="N23" s="129"/>
      <c r="O23" s="372">
        <v>44561</v>
      </c>
      <c r="P23" s="376" t="s">
        <v>635</v>
      </c>
      <c r="Q23" s="124">
        <v>1</v>
      </c>
      <c r="R23" s="375" t="s">
        <v>852</v>
      </c>
    </row>
    <row r="24" spans="1:18" ht="48" hidden="1" customHeight="1" x14ac:dyDescent="0.25">
      <c r="A24" s="563"/>
      <c r="B24" s="574"/>
      <c r="C24" s="574"/>
      <c r="D24" s="388" t="s">
        <v>221</v>
      </c>
      <c r="E24" s="143"/>
      <c r="F24" s="594"/>
      <c r="G24" s="142"/>
      <c r="H24" s="396" t="s">
        <v>222</v>
      </c>
      <c r="I24" s="385" t="s">
        <v>218</v>
      </c>
      <c r="J24" s="7" t="s">
        <v>224</v>
      </c>
      <c r="K24" s="126">
        <v>1</v>
      </c>
      <c r="L24" s="407">
        <v>1</v>
      </c>
      <c r="M24" s="4" t="s">
        <v>225</v>
      </c>
      <c r="N24" s="126" t="s">
        <v>843</v>
      </c>
      <c r="O24" s="372">
        <v>44561</v>
      </c>
      <c r="P24" s="376" t="s">
        <v>844</v>
      </c>
      <c r="Q24" s="124">
        <v>0.75</v>
      </c>
      <c r="R24" s="375" t="s">
        <v>853</v>
      </c>
    </row>
    <row r="25" spans="1:18" ht="48" hidden="1" customHeight="1" x14ac:dyDescent="0.25">
      <c r="A25" s="563"/>
      <c r="B25" s="574"/>
      <c r="C25" s="574"/>
      <c r="D25" s="388" t="s">
        <v>226</v>
      </c>
      <c r="E25" s="143"/>
      <c r="F25" s="395" t="s">
        <v>227</v>
      </c>
      <c r="G25" s="142"/>
      <c r="H25" s="396" t="s">
        <v>228</v>
      </c>
      <c r="I25" s="385" t="s">
        <v>218</v>
      </c>
      <c r="J25" s="7" t="s">
        <v>230</v>
      </c>
      <c r="K25" s="126">
        <v>0.7</v>
      </c>
      <c r="L25" s="407">
        <v>0.71179999999999999</v>
      </c>
      <c r="M25" s="4" t="s">
        <v>231</v>
      </c>
      <c r="N25" s="126" t="s">
        <v>708</v>
      </c>
      <c r="O25" s="372">
        <v>44561</v>
      </c>
      <c r="P25" s="376" t="s">
        <v>845</v>
      </c>
      <c r="Q25" s="124">
        <v>0.68</v>
      </c>
      <c r="R25" s="485" t="s">
        <v>854</v>
      </c>
    </row>
    <row r="26" spans="1:18" ht="48" hidden="1" customHeight="1" x14ac:dyDescent="0.25">
      <c r="A26" s="563"/>
      <c r="B26" s="574"/>
      <c r="C26" s="574"/>
      <c r="D26" s="398" t="s">
        <v>232</v>
      </c>
      <c r="E26" s="143"/>
      <c r="F26" s="133" t="s">
        <v>233</v>
      </c>
      <c r="G26" s="142"/>
      <c r="H26" s="396" t="s">
        <v>234</v>
      </c>
      <c r="I26" s="385" t="s">
        <v>218</v>
      </c>
      <c r="J26" s="7" t="s">
        <v>664</v>
      </c>
      <c r="K26" s="126">
        <v>1</v>
      </c>
      <c r="L26" s="407">
        <v>1</v>
      </c>
      <c r="M26" s="4" t="s">
        <v>238</v>
      </c>
      <c r="N26" s="117" t="s">
        <v>501</v>
      </c>
      <c r="O26" s="372">
        <v>44561</v>
      </c>
      <c r="P26" s="408" t="s">
        <v>846</v>
      </c>
      <c r="Q26" s="124">
        <v>1.07</v>
      </c>
      <c r="R26" s="485" t="s">
        <v>855</v>
      </c>
    </row>
    <row r="27" spans="1:18" ht="48" hidden="1" customHeight="1" x14ac:dyDescent="0.25">
      <c r="A27" s="563"/>
      <c r="B27" s="574"/>
      <c r="C27" s="574"/>
      <c r="D27" s="388"/>
      <c r="E27" s="143"/>
      <c r="F27" s="594"/>
      <c r="G27" s="142"/>
      <c r="H27" s="90" t="s">
        <v>239</v>
      </c>
      <c r="I27" s="385" t="s">
        <v>218</v>
      </c>
      <c r="J27" s="7" t="s">
        <v>637</v>
      </c>
      <c r="K27" s="126">
        <v>0.8</v>
      </c>
      <c r="L27" s="407">
        <v>0.62</v>
      </c>
      <c r="M27" s="4" t="s">
        <v>242</v>
      </c>
      <c r="N27" s="126" t="s">
        <v>505</v>
      </c>
      <c r="O27" s="372">
        <v>44561</v>
      </c>
      <c r="P27" s="408" t="s">
        <v>847</v>
      </c>
      <c r="Q27" s="124">
        <v>0.63</v>
      </c>
      <c r="R27" s="485" t="s">
        <v>856</v>
      </c>
    </row>
    <row r="28" spans="1:18" ht="48" hidden="1" customHeight="1" x14ac:dyDescent="0.25">
      <c r="A28" s="563"/>
      <c r="B28" s="574"/>
      <c r="C28" s="574"/>
      <c r="D28" s="388"/>
      <c r="E28" s="143"/>
      <c r="F28" s="594"/>
      <c r="G28" s="142"/>
      <c r="H28" s="90" t="s">
        <v>243</v>
      </c>
      <c r="I28" s="385" t="s">
        <v>218</v>
      </c>
      <c r="J28" s="7" t="s">
        <v>665</v>
      </c>
      <c r="K28" s="126">
        <v>0.7</v>
      </c>
      <c r="L28" s="409">
        <v>0.56000000000000005</v>
      </c>
      <c r="M28" s="126" t="s">
        <v>242</v>
      </c>
      <c r="N28" s="126" t="s">
        <v>505</v>
      </c>
      <c r="O28" s="372">
        <v>44561</v>
      </c>
      <c r="P28" s="410" t="s">
        <v>848</v>
      </c>
      <c r="Q28" s="124">
        <v>0.55000000000000004</v>
      </c>
      <c r="R28" s="485" t="s">
        <v>857</v>
      </c>
    </row>
    <row r="29" spans="1:18" ht="48" hidden="1" customHeight="1" x14ac:dyDescent="0.25">
      <c r="A29" s="563"/>
      <c r="B29" s="574"/>
      <c r="C29" s="574"/>
      <c r="D29" s="388"/>
      <c r="E29" s="143"/>
      <c r="F29" s="594"/>
      <c r="G29" s="142"/>
      <c r="H29" s="617" t="s">
        <v>245</v>
      </c>
      <c r="I29" s="385" t="s">
        <v>218</v>
      </c>
      <c r="J29" s="7" t="s">
        <v>666</v>
      </c>
      <c r="K29" s="126">
        <v>0.8</v>
      </c>
      <c r="L29" s="407">
        <v>1</v>
      </c>
      <c r="M29" s="4" t="s">
        <v>247</v>
      </c>
      <c r="N29" s="126" t="s">
        <v>711</v>
      </c>
      <c r="O29" s="372">
        <v>44561</v>
      </c>
      <c r="P29" s="376" t="s">
        <v>849</v>
      </c>
      <c r="Q29" s="124">
        <v>0.78</v>
      </c>
      <c r="R29" s="485" t="s">
        <v>858</v>
      </c>
    </row>
    <row r="30" spans="1:18" ht="48" hidden="1" customHeight="1" x14ac:dyDescent="0.25">
      <c r="A30" s="563"/>
      <c r="B30" s="574"/>
      <c r="C30" s="574"/>
      <c r="D30" s="388"/>
      <c r="E30" s="143"/>
      <c r="F30" s="395"/>
      <c r="G30" s="142"/>
      <c r="H30" s="618"/>
      <c r="I30" s="385" t="s">
        <v>218</v>
      </c>
      <c r="J30" s="7" t="s">
        <v>638</v>
      </c>
      <c r="K30" s="126">
        <v>1</v>
      </c>
      <c r="L30" s="407">
        <v>1</v>
      </c>
      <c r="M30" s="4" t="s">
        <v>247</v>
      </c>
      <c r="N30" s="126" t="s">
        <v>578</v>
      </c>
      <c r="O30" s="372">
        <v>44561</v>
      </c>
      <c r="P30" s="410" t="s">
        <v>850</v>
      </c>
      <c r="Q30" s="124">
        <v>1</v>
      </c>
      <c r="R30" s="485" t="s">
        <v>859</v>
      </c>
    </row>
    <row r="31" spans="1:18" ht="48" hidden="1" customHeight="1" x14ac:dyDescent="0.25">
      <c r="A31" s="563"/>
      <c r="B31" s="574"/>
      <c r="C31" s="574"/>
      <c r="D31" s="388"/>
      <c r="E31" s="143"/>
      <c r="F31" s="395"/>
      <c r="G31" s="142"/>
      <c r="H31" s="141" t="s">
        <v>667</v>
      </c>
      <c r="I31" s="385" t="s">
        <v>218</v>
      </c>
      <c r="J31" s="7" t="s">
        <v>668</v>
      </c>
      <c r="K31" s="126">
        <v>1</v>
      </c>
      <c r="L31" s="407">
        <v>0.92</v>
      </c>
      <c r="M31" s="4" t="s">
        <v>247</v>
      </c>
      <c r="N31" s="126" t="s">
        <v>711</v>
      </c>
      <c r="O31" s="372">
        <v>44561</v>
      </c>
      <c r="P31" s="410" t="s">
        <v>851</v>
      </c>
      <c r="Q31" s="124">
        <v>0.96</v>
      </c>
      <c r="R31" s="485" t="s">
        <v>860</v>
      </c>
    </row>
    <row r="32" spans="1:18" ht="48" hidden="1" customHeight="1" x14ac:dyDescent="0.25">
      <c r="A32" s="563"/>
      <c r="B32" s="574"/>
      <c r="C32" s="574"/>
      <c r="D32" s="398"/>
      <c r="E32" s="143"/>
      <c r="F32" s="133"/>
      <c r="G32" s="142"/>
      <c r="H32" s="401" t="s">
        <v>250</v>
      </c>
      <c r="I32" s="117" t="s">
        <v>254</v>
      </c>
      <c r="J32" s="7" t="s">
        <v>255</v>
      </c>
      <c r="K32" s="123">
        <v>1</v>
      </c>
      <c r="L32" s="114"/>
      <c r="M32" s="7" t="s">
        <v>256</v>
      </c>
      <c r="N32" s="273" t="s">
        <v>751</v>
      </c>
      <c r="O32" s="305">
        <v>44561</v>
      </c>
      <c r="P32" s="367"/>
      <c r="Q32" s="162"/>
      <c r="R32" s="162"/>
    </row>
    <row r="33" spans="1:18" ht="48" hidden="1" customHeight="1" x14ac:dyDescent="0.25">
      <c r="A33" s="563"/>
      <c r="B33" s="574"/>
      <c r="C33" s="574"/>
      <c r="D33" s="398"/>
      <c r="E33" s="143"/>
      <c r="F33" s="133"/>
      <c r="G33" s="142"/>
      <c r="H33" s="401" t="s">
        <v>257</v>
      </c>
      <c r="I33" s="117" t="s">
        <v>254</v>
      </c>
      <c r="J33" s="7" t="s">
        <v>259</v>
      </c>
      <c r="K33" s="123">
        <v>1</v>
      </c>
      <c r="L33" s="272"/>
      <c r="M33" s="7" t="s">
        <v>260</v>
      </c>
      <c r="N33" s="273" t="s">
        <v>753</v>
      </c>
      <c r="O33" s="305">
        <v>44561</v>
      </c>
      <c r="P33" s="274"/>
      <c r="Q33" s="162"/>
      <c r="R33" s="162"/>
    </row>
    <row r="34" spans="1:18" ht="48" hidden="1" customHeight="1" x14ac:dyDescent="0.25">
      <c r="A34" s="563"/>
      <c r="B34" s="574"/>
      <c r="C34" s="574"/>
      <c r="D34" s="398"/>
      <c r="E34" s="143"/>
      <c r="F34" s="133"/>
      <c r="G34" s="142"/>
      <c r="H34" s="90"/>
      <c r="I34" s="117"/>
      <c r="J34" s="7"/>
      <c r="K34" s="404"/>
      <c r="L34" s="271"/>
      <c r="M34" s="7"/>
      <c r="N34" s="254"/>
      <c r="O34" s="305">
        <v>44561</v>
      </c>
      <c r="P34" s="267"/>
      <c r="Q34" s="162"/>
      <c r="R34" s="162"/>
    </row>
    <row r="35" spans="1:18" ht="48" hidden="1" customHeight="1" x14ac:dyDescent="0.25">
      <c r="A35" s="563"/>
      <c r="B35" s="574"/>
      <c r="C35" s="574"/>
      <c r="D35" s="398"/>
      <c r="E35" s="143"/>
      <c r="F35" s="133"/>
      <c r="G35" s="142"/>
      <c r="H35" s="401" t="s">
        <v>261</v>
      </c>
      <c r="I35" s="117" t="s">
        <v>254</v>
      </c>
      <c r="J35" s="7" t="s">
        <v>264</v>
      </c>
      <c r="K35" s="123">
        <v>1</v>
      </c>
      <c r="L35" s="250"/>
      <c r="M35" s="7" t="s">
        <v>265</v>
      </c>
      <c r="N35" s="112" t="s">
        <v>755</v>
      </c>
      <c r="O35" s="305">
        <v>44561</v>
      </c>
      <c r="P35" s="368"/>
      <c r="Q35" s="162"/>
      <c r="R35" s="162"/>
    </row>
    <row r="36" spans="1:18" ht="48" hidden="1" customHeight="1" x14ac:dyDescent="0.25">
      <c r="A36" s="563"/>
      <c r="B36" s="574"/>
      <c r="C36" s="142"/>
      <c r="D36" s="398"/>
      <c r="E36" s="143"/>
      <c r="F36" s="133"/>
      <c r="G36" s="142"/>
      <c r="H36" s="90" t="s">
        <v>266</v>
      </c>
      <c r="I36" s="399" t="s">
        <v>194</v>
      </c>
      <c r="J36" s="92" t="s">
        <v>268</v>
      </c>
      <c r="K36" s="123">
        <v>1</v>
      </c>
      <c r="L36" s="257"/>
      <c r="M36" s="7" t="s">
        <v>269</v>
      </c>
      <c r="N36" s="254"/>
      <c r="O36" s="305">
        <v>44561</v>
      </c>
      <c r="P36" s="257"/>
      <c r="Q36" s="162"/>
      <c r="R36" s="162"/>
    </row>
    <row r="37" spans="1:18" ht="48" hidden="1" customHeight="1" x14ac:dyDescent="0.25">
      <c r="A37" s="563"/>
      <c r="B37" s="574"/>
      <c r="C37" s="142"/>
      <c r="D37" s="398"/>
      <c r="E37" s="143"/>
      <c r="F37" s="133"/>
      <c r="G37" s="142"/>
      <c r="H37" s="90" t="s">
        <v>270</v>
      </c>
      <c r="I37" s="399" t="s">
        <v>194</v>
      </c>
      <c r="J37" s="92" t="s">
        <v>272</v>
      </c>
      <c r="K37" s="123">
        <v>1</v>
      </c>
      <c r="L37" s="257"/>
      <c r="M37" s="7" t="s">
        <v>273</v>
      </c>
      <c r="N37" s="254"/>
      <c r="O37" s="305">
        <v>44561</v>
      </c>
      <c r="P37" s="257"/>
      <c r="Q37" s="162"/>
      <c r="R37" s="162"/>
    </row>
    <row r="38" spans="1:18" ht="48" hidden="1" customHeight="1" x14ac:dyDescent="0.25">
      <c r="A38" s="563"/>
      <c r="B38" s="574"/>
      <c r="C38" s="142"/>
      <c r="D38" s="398"/>
      <c r="E38" s="143"/>
      <c r="F38" s="133"/>
      <c r="G38" s="142"/>
      <c r="H38" s="90" t="s">
        <v>270</v>
      </c>
      <c r="I38" s="399" t="s">
        <v>194</v>
      </c>
      <c r="J38" s="92" t="s">
        <v>272</v>
      </c>
      <c r="K38" s="123">
        <v>1</v>
      </c>
      <c r="L38" s="257"/>
      <c r="M38" s="7" t="s">
        <v>273</v>
      </c>
      <c r="N38" s="254"/>
      <c r="O38" s="305">
        <v>44561</v>
      </c>
      <c r="P38" s="257"/>
      <c r="Q38" s="162"/>
      <c r="R38" s="162"/>
    </row>
    <row r="39" spans="1:18" ht="48" hidden="1" customHeight="1" x14ac:dyDescent="0.25">
      <c r="A39" s="563"/>
      <c r="B39" s="574"/>
      <c r="C39" s="142"/>
      <c r="D39" s="398"/>
      <c r="E39" s="143"/>
      <c r="F39" s="133"/>
      <c r="G39" s="142"/>
      <c r="H39" s="90" t="s">
        <v>275</v>
      </c>
      <c r="I39" s="399" t="s">
        <v>194</v>
      </c>
      <c r="J39" s="92" t="s">
        <v>277</v>
      </c>
      <c r="K39" s="123">
        <v>1</v>
      </c>
      <c r="L39" s="257"/>
      <c r="M39" s="7" t="s">
        <v>278</v>
      </c>
      <c r="N39" s="254"/>
      <c r="O39" s="305">
        <v>44561</v>
      </c>
      <c r="P39" s="257"/>
      <c r="Q39" s="162"/>
      <c r="R39" s="162"/>
    </row>
    <row r="40" spans="1:18" ht="48" hidden="1" customHeight="1" x14ac:dyDescent="0.25">
      <c r="A40" s="563"/>
      <c r="B40" s="574"/>
      <c r="C40" s="142"/>
      <c r="D40" s="398"/>
      <c r="E40" s="143"/>
      <c r="F40" s="133"/>
      <c r="G40" s="142"/>
      <c r="H40" s="90" t="s">
        <v>279</v>
      </c>
      <c r="I40" s="399" t="s">
        <v>194</v>
      </c>
      <c r="J40" s="92" t="s">
        <v>281</v>
      </c>
      <c r="K40" s="123">
        <v>1</v>
      </c>
      <c r="L40" s="257"/>
      <c r="M40" s="7" t="s">
        <v>282</v>
      </c>
      <c r="N40" s="254"/>
      <c r="O40" s="305">
        <v>44561</v>
      </c>
      <c r="P40" s="257"/>
      <c r="Q40" s="162"/>
      <c r="R40" s="162"/>
    </row>
    <row r="41" spans="1:18" ht="48" hidden="1" customHeight="1" x14ac:dyDescent="0.25">
      <c r="A41" s="563"/>
      <c r="B41" s="574"/>
      <c r="C41" s="142"/>
      <c r="D41" s="398"/>
      <c r="E41" s="144"/>
      <c r="F41" s="133"/>
      <c r="G41" s="142"/>
      <c r="H41" s="400" t="s">
        <v>283</v>
      </c>
      <c r="I41" s="399" t="s">
        <v>194</v>
      </c>
      <c r="J41" s="92" t="s">
        <v>285</v>
      </c>
      <c r="K41" s="270">
        <v>1</v>
      </c>
      <c r="L41" s="270"/>
      <c r="M41" s="179" t="s">
        <v>286</v>
      </c>
      <c r="N41" s="359" t="s">
        <v>579</v>
      </c>
      <c r="O41" s="305">
        <v>44561</v>
      </c>
      <c r="P41" s="362"/>
      <c r="Q41" s="162"/>
      <c r="R41" s="162"/>
    </row>
    <row r="42" spans="1:18" ht="48" hidden="1" customHeight="1" x14ac:dyDescent="0.25">
      <c r="A42" s="563"/>
      <c r="B42" s="574"/>
      <c r="C42" s="142"/>
      <c r="D42" s="388"/>
      <c r="E42" s="395"/>
      <c r="F42" s="395"/>
      <c r="G42" s="142"/>
      <c r="H42" s="134" t="s">
        <v>275</v>
      </c>
      <c r="I42" s="385" t="s">
        <v>153</v>
      </c>
      <c r="J42" s="7" t="s">
        <v>277</v>
      </c>
      <c r="K42" s="270">
        <v>1</v>
      </c>
      <c r="L42" s="257"/>
      <c r="M42" s="179" t="s">
        <v>278</v>
      </c>
      <c r="N42" s="254"/>
      <c r="O42" s="305">
        <v>44561</v>
      </c>
      <c r="P42" s="257"/>
      <c r="Q42" s="162"/>
      <c r="R42" s="162"/>
    </row>
    <row r="43" spans="1:18" ht="48" hidden="1" customHeight="1" thickBot="1" x14ac:dyDescent="0.3">
      <c r="A43" s="563"/>
      <c r="B43" s="575"/>
      <c r="C43" s="153"/>
      <c r="D43" s="393"/>
      <c r="E43" s="154"/>
      <c r="F43" s="154"/>
      <c r="G43" s="153"/>
      <c r="H43" s="155" t="s">
        <v>289</v>
      </c>
      <c r="I43" s="386" t="s">
        <v>291</v>
      </c>
      <c r="J43" s="76" t="s">
        <v>292</v>
      </c>
      <c r="K43" s="276">
        <v>1</v>
      </c>
      <c r="L43" s="276"/>
      <c r="M43" s="83" t="s">
        <v>293</v>
      </c>
      <c r="N43" s="359" t="s">
        <v>744</v>
      </c>
      <c r="O43" s="305">
        <v>44561</v>
      </c>
      <c r="P43" s="363"/>
      <c r="Q43" s="162"/>
      <c r="R43" s="162"/>
    </row>
    <row r="44" spans="1:18" ht="48" hidden="1" customHeight="1" thickBot="1" x14ac:dyDescent="0.3">
      <c r="A44" s="570">
        <v>4</v>
      </c>
      <c r="B44" s="560" t="s">
        <v>294</v>
      </c>
      <c r="C44" s="582" t="s">
        <v>295</v>
      </c>
      <c r="D44" s="392" t="s">
        <v>169</v>
      </c>
      <c r="E44" s="582" t="s">
        <v>296</v>
      </c>
      <c r="F44" s="392" t="s">
        <v>297</v>
      </c>
      <c r="G44" s="579" t="s">
        <v>298</v>
      </c>
      <c r="H44" s="384" t="s">
        <v>299</v>
      </c>
      <c r="I44" s="384" t="s">
        <v>154</v>
      </c>
      <c r="J44" s="173" t="s">
        <v>301</v>
      </c>
      <c r="K44" s="279">
        <v>1</v>
      </c>
      <c r="L44" s="276"/>
      <c r="M44" s="132" t="s">
        <v>174</v>
      </c>
      <c r="N44" s="359" t="s">
        <v>583</v>
      </c>
      <c r="O44" s="305">
        <v>44561</v>
      </c>
      <c r="P44" s="363"/>
      <c r="Q44" s="162"/>
      <c r="R44" s="162"/>
    </row>
    <row r="45" spans="1:18" ht="48" hidden="1" customHeight="1" thickBot="1" x14ac:dyDescent="0.3">
      <c r="A45" s="571"/>
      <c r="B45" s="561"/>
      <c r="C45" s="569"/>
      <c r="D45" s="388" t="s">
        <v>175</v>
      </c>
      <c r="E45" s="569"/>
      <c r="F45" s="388" t="s">
        <v>302</v>
      </c>
      <c r="G45" s="580"/>
      <c r="H45" s="385" t="s">
        <v>303</v>
      </c>
      <c r="I45" s="385" t="s">
        <v>154</v>
      </c>
      <c r="J45" s="7" t="s">
        <v>305</v>
      </c>
      <c r="K45" s="270">
        <v>1</v>
      </c>
      <c r="L45" s="276"/>
      <c r="M45" s="179" t="s">
        <v>174</v>
      </c>
      <c r="N45" s="359" t="s">
        <v>519</v>
      </c>
      <c r="O45" s="305">
        <v>44561</v>
      </c>
      <c r="P45" s="363"/>
      <c r="Q45" s="162"/>
      <c r="R45" s="162"/>
    </row>
    <row r="46" spans="1:18" ht="48" hidden="1" customHeight="1" x14ac:dyDescent="0.25">
      <c r="A46" s="571"/>
      <c r="B46" s="561"/>
      <c r="C46" s="569"/>
      <c r="D46" s="388" t="s">
        <v>306</v>
      </c>
      <c r="E46" s="569"/>
      <c r="F46" s="388" t="s">
        <v>307</v>
      </c>
      <c r="G46" s="580"/>
      <c r="H46" s="117"/>
      <c r="I46" s="162"/>
      <c r="J46" s="316"/>
      <c r="K46" s="316"/>
      <c r="L46" s="271"/>
      <c r="M46" s="254"/>
      <c r="N46" s="254"/>
      <c r="O46" s="305">
        <v>44561</v>
      </c>
      <c r="P46" s="267"/>
      <c r="Q46" s="162"/>
      <c r="R46" s="162"/>
    </row>
    <row r="47" spans="1:18" ht="48" hidden="1" customHeight="1" thickBot="1" x14ac:dyDescent="0.3">
      <c r="A47" s="572"/>
      <c r="B47" s="562"/>
      <c r="C47" s="583"/>
      <c r="D47" s="393" t="s">
        <v>308</v>
      </c>
      <c r="E47" s="583"/>
      <c r="F47" s="393" t="s">
        <v>309</v>
      </c>
      <c r="G47" s="581"/>
      <c r="H47" s="146"/>
      <c r="I47" s="174"/>
      <c r="J47" s="317"/>
      <c r="K47" s="317"/>
      <c r="L47" s="306"/>
      <c r="M47" s="259"/>
      <c r="N47" s="259"/>
      <c r="O47" s="307">
        <v>44561</v>
      </c>
      <c r="P47" s="261"/>
      <c r="Q47" s="162"/>
      <c r="R47" s="162"/>
    </row>
    <row r="48" spans="1:18" ht="48" hidden="1" customHeight="1" x14ac:dyDescent="0.25">
      <c r="A48" s="564">
        <v>5</v>
      </c>
      <c r="B48" s="560" t="s">
        <v>310</v>
      </c>
      <c r="C48" s="629" t="s">
        <v>311</v>
      </c>
      <c r="D48" s="392" t="s">
        <v>312</v>
      </c>
      <c r="E48" s="582" t="s">
        <v>313</v>
      </c>
      <c r="F48" s="392" t="s">
        <v>314</v>
      </c>
      <c r="G48" s="579" t="s">
        <v>315</v>
      </c>
      <c r="H48" s="231" t="s">
        <v>669</v>
      </c>
      <c r="I48" s="384" t="s">
        <v>318</v>
      </c>
      <c r="J48" s="78" t="s">
        <v>26</v>
      </c>
      <c r="K48" s="78" t="s">
        <v>320</v>
      </c>
      <c r="L48" s="318" t="s">
        <v>804</v>
      </c>
      <c r="M48" s="173" t="s">
        <v>174</v>
      </c>
      <c r="N48" s="319"/>
      <c r="O48" s="309">
        <v>44561</v>
      </c>
      <c r="P48" s="431" t="s">
        <v>795</v>
      </c>
      <c r="Q48" s="431" t="s">
        <v>796</v>
      </c>
      <c r="R48" s="431" t="s">
        <v>795</v>
      </c>
    </row>
    <row r="49" spans="1:18" ht="48" hidden="1" customHeight="1" x14ac:dyDescent="0.25">
      <c r="A49" s="565"/>
      <c r="B49" s="561"/>
      <c r="C49" s="611"/>
      <c r="D49" s="388" t="s">
        <v>321</v>
      </c>
      <c r="E49" s="569"/>
      <c r="F49" s="569" t="s">
        <v>322</v>
      </c>
      <c r="G49" s="580"/>
      <c r="H49" s="599" t="s">
        <v>323</v>
      </c>
      <c r="I49" s="385" t="s">
        <v>318</v>
      </c>
      <c r="J49" s="179" t="s">
        <v>26</v>
      </c>
      <c r="K49" s="179" t="s">
        <v>655</v>
      </c>
      <c r="L49" s="321" t="s">
        <v>803</v>
      </c>
      <c r="M49" s="7" t="s">
        <v>174</v>
      </c>
      <c r="N49" s="251"/>
      <c r="O49" s="305">
        <v>44561</v>
      </c>
      <c r="P49" s="253" t="s">
        <v>797</v>
      </c>
      <c r="Q49" s="253" t="s">
        <v>798</v>
      </c>
      <c r="R49" s="253" t="s">
        <v>799</v>
      </c>
    </row>
    <row r="50" spans="1:18" ht="48" hidden="1" customHeight="1" x14ac:dyDescent="0.25">
      <c r="A50" s="565"/>
      <c r="B50" s="561"/>
      <c r="C50" s="611"/>
      <c r="D50" s="388" t="s">
        <v>207</v>
      </c>
      <c r="E50" s="569"/>
      <c r="F50" s="569"/>
      <c r="G50" s="580"/>
      <c r="H50" s="601"/>
      <c r="I50" s="385" t="s">
        <v>318</v>
      </c>
      <c r="J50" s="179" t="s">
        <v>26</v>
      </c>
      <c r="K50" s="179" t="s">
        <v>327</v>
      </c>
      <c r="L50" s="271" t="s">
        <v>805</v>
      </c>
      <c r="M50" s="7" t="s">
        <v>174</v>
      </c>
      <c r="N50" s="251"/>
      <c r="O50" s="305">
        <v>44561</v>
      </c>
      <c r="P50" s="253" t="s">
        <v>800</v>
      </c>
      <c r="Q50" s="253" t="s">
        <v>801</v>
      </c>
      <c r="R50" s="253" t="s">
        <v>802</v>
      </c>
    </row>
    <row r="51" spans="1:18" ht="48" hidden="1" customHeight="1" x14ac:dyDescent="0.25">
      <c r="A51" s="565"/>
      <c r="B51" s="561"/>
      <c r="C51" s="611"/>
      <c r="D51" s="388" t="s">
        <v>328</v>
      </c>
      <c r="E51" s="569"/>
      <c r="F51" s="569" t="s">
        <v>329</v>
      </c>
      <c r="G51" s="580"/>
      <c r="H51" s="390" t="s">
        <v>330</v>
      </c>
      <c r="I51" s="385" t="s">
        <v>332</v>
      </c>
      <c r="J51" s="255" t="s">
        <v>334</v>
      </c>
      <c r="K51" s="270" t="s">
        <v>333</v>
      </c>
      <c r="L51" s="364"/>
      <c r="M51" s="117" t="s">
        <v>335</v>
      </c>
      <c r="N51" s="359" t="s">
        <v>524</v>
      </c>
      <c r="O51" s="305">
        <v>44561</v>
      </c>
      <c r="P51" s="362"/>
      <c r="Q51" s="162"/>
      <c r="R51" s="162"/>
    </row>
    <row r="52" spans="1:18" ht="48" hidden="1" customHeight="1" x14ac:dyDescent="0.25">
      <c r="A52" s="565"/>
      <c r="B52" s="561"/>
      <c r="C52" s="611"/>
      <c r="D52" s="388" t="s">
        <v>188</v>
      </c>
      <c r="E52" s="569"/>
      <c r="F52" s="569"/>
      <c r="G52" s="580"/>
      <c r="H52" s="390" t="s">
        <v>174</v>
      </c>
      <c r="I52" s="385" t="s">
        <v>332</v>
      </c>
      <c r="J52" s="255" t="s">
        <v>671</v>
      </c>
      <c r="K52" s="270">
        <v>1</v>
      </c>
      <c r="L52" s="149"/>
      <c r="M52" s="117" t="s">
        <v>174</v>
      </c>
      <c r="N52" s="359" t="s">
        <v>746</v>
      </c>
      <c r="O52" s="305">
        <v>44561</v>
      </c>
      <c r="P52" s="362"/>
      <c r="Q52" s="162"/>
      <c r="R52" s="162"/>
    </row>
    <row r="53" spans="1:18" ht="48" hidden="1" customHeight="1" x14ac:dyDescent="0.25">
      <c r="A53" s="565"/>
      <c r="B53" s="561"/>
      <c r="C53" s="611"/>
      <c r="D53" s="388" t="s">
        <v>338</v>
      </c>
      <c r="E53" s="569"/>
      <c r="F53" s="569" t="s">
        <v>329</v>
      </c>
      <c r="G53" s="580"/>
      <c r="H53" s="390" t="s">
        <v>339</v>
      </c>
      <c r="I53" s="385" t="s">
        <v>318</v>
      </c>
      <c r="J53" s="7" t="s">
        <v>341</v>
      </c>
      <c r="K53" s="270">
        <v>1</v>
      </c>
      <c r="L53" s="149"/>
      <c r="M53" s="117" t="s">
        <v>342</v>
      </c>
      <c r="N53" s="365" t="s">
        <v>744</v>
      </c>
      <c r="O53" s="305">
        <v>44561</v>
      </c>
      <c r="P53" s="362"/>
      <c r="Q53" s="162"/>
      <c r="R53" s="162"/>
    </row>
    <row r="54" spans="1:18" ht="48" hidden="1" customHeight="1" x14ac:dyDescent="0.25">
      <c r="A54" s="565"/>
      <c r="B54" s="561"/>
      <c r="C54" s="611"/>
      <c r="D54" s="388" t="s">
        <v>343</v>
      </c>
      <c r="E54" s="569"/>
      <c r="F54" s="569"/>
      <c r="G54" s="580"/>
      <c r="H54" s="390" t="s">
        <v>344</v>
      </c>
      <c r="I54" s="385" t="s">
        <v>318</v>
      </c>
      <c r="J54" s="7" t="s">
        <v>341</v>
      </c>
      <c r="K54" s="270">
        <v>1</v>
      </c>
      <c r="L54" s="149"/>
      <c r="M54" s="117" t="s">
        <v>342</v>
      </c>
      <c r="N54" s="365" t="s">
        <v>748</v>
      </c>
      <c r="O54" s="305">
        <v>44561</v>
      </c>
      <c r="P54" s="362"/>
      <c r="Q54" s="162"/>
      <c r="R54" s="162"/>
    </row>
    <row r="55" spans="1:18" ht="48" hidden="1" customHeight="1" x14ac:dyDescent="0.25">
      <c r="A55" s="565"/>
      <c r="B55" s="561"/>
      <c r="C55" s="611"/>
      <c r="D55" s="388" t="s">
        <v>346</v>
      </c>
      <c r="E55" s="569"/>
      <c r="F55" s="569" t="s">
        <v>347</v>
      </c>
      <c r="G55" s="580"/>
      <c r="H55" s="390" t="s">
        <v>348</v>
      </c>
      <c r="I55" s="385" t="s">
        <v>318</v>
      </c>
      <c r="J55" s="7" t="s">
        <v>341</v>
      </c>
      <c r="K55" s="270">
        <v>1</v>
      </c>
      <c r="L55" s="149"/>
      <c r="M55" s="117" t="s">
        <v>342</v>
      </c>
      <c r="N55" s="365" t="s">
        <v>749</v>
      </c>
      <c r="O55" s="305">
        <v>44561</v>
      </c>
      <c r="P55" s="362"/>
      <c r="Q55" s="162"/>
      <c r="R55" s="162"/>
    </row>
    <row r="56" spans="1:18" ht="48" hidden="1" customHeight="1" x14ac:dyDescent="0.25">
      <c r="A56" s="565"/>
      <c r="B56" s="561"/>
      <c r="C56" s="611"/>
      <c r="D56" s="388" t="s">
        <v>350</v>
      </c>
      <c r="E56" s="569"/>
      <c r="F56" s="569"/>
      <c r="G56" s="580"/>
      <c r="H56" s="390" t="s">
        <v>351</v>
      </c>
      <c r="I56" s="385" t="s">
        <v>318</v>
      </c>
      <c r="J56" s="7" t="s">
        <v>341</v>
      </c>
      <c r="K56" s="270">
        <v>1</v>
      </c>
      <c r="L56" s="149"/>
      <c r="M56" s="117" t="s">
        <v>342</v>
      </c>
      <c r="N56" s="365" t="s">
        <v>750</v>
      </c>
      <c r="O56" s="305">
        <v>44561</v>
      </c>
      <c r="P56" s="362"/>
      <c r="Q56" s="162"/>
      <c r="R56" s="162"/>
    </row>
    <row r="57" spans="1:18" ht="48" hidden="1" customHeight="1" x14ac:dyDescent="0.25">
      <c r="A57" s="565"/>
      <c r="B57" s="561"/>
      <c r="C57" s="611"/>
      <c r="D57" s="388" t="s">
        <v>353</v>
      </c>
      <c r="E57" s="569"/>
      <c r="F57" s="569" t="s">
        <v>354</v>
      </c>
      <c r="G57" s="580"/>
      <c r="H57" s="390" t="s">
        <v>623</v>
      </c>
      <c r="I57" s="385" t="s">
        <v>672</v>
      </c>
      <c r="J57" s="7" t="s">
        <v>673</v>
      </c>
      <c r="K57" s="270" t="s">
        <v>174</v>
      </c>
      <c r="L57" s="257"/>
      <c r="M57" s="7" t="s">
        <v>174</v>
      </c>
      <c r="N57" s="7" t="s">
        <v>674</v>
      </c>
      <c r="O57" s="305">
        <v>44561</v>
      </c>
      <c r="P57" s="7"/>
      <c r="Q57" s="162"/>
      <c r="R57" s="162"/>
    </row>
    <row r="58" spans="1:18" ht="48" hidden="1" customHeight="1" x14ac:dyDescent="0.25">
      <c r="A58" s="566"/>
      <c r="B58" s="561"/>
      <c r="C58" s="611"/>
      <c r="D58" s="388" t="s">
        <v>355</v>
      </c>
      <c r="E58" s="569"/>
      <c r="F58" s="569"/>
      <c r="G58" s="580"/>
      <c r="H58" s="390"/>
      <c r="I58" s="385"/>
      <c r="J58" s="7"/>
      <c r="K58" s="270"/>
      <c r="L58" s="271"/>
      <c r="M58" s="7"/>
      <c r="N58" s="254"/>
      <c r="O58" s="305">
        <v>44561</v>
      </c>
      <c r="P58" s="267"/>
      <c r="Q58" s="162"/>
      <c r="R58" s="162"/>
    </row>
    <row r="59" spans="1:18" ht="48" hidden="1" customHeight="1" x14ac:dyDescent="0.25">
      <c r="A59" s="566"/>
      <c r="B59" s="561"/>
      <c r="C59" s="611"/>
      <c r="D59" s="388"/>
      <c r="E59" s="569"/>
      <c r="F59" s="569"/>
      <c r="G59" s="580"/>
      <c r="H59" s="390"/>
      <c r="I59" s="385"/>
      <c r="J59" s="7"/>
      <c r="K59" s="270"/>
      <c r="L59" s="271"/>
      <c r="M59" s="7"/>
      <c r="N59" s="254"/>
      <c r="O59" s="305">
        <v>44561</v>
      </c>
      <c r="P59" s="267"/>
      <c r="Q59" s="162"/>
      <c r="R59" s="162"/>
    </row>
    <row r="60" spans="1:18" ht="48" hidden="1" customHeight="1" thickBot="1" x14ac:dyDescent="0.3">
      <c r="A60" s="567"/>
      <c r="B60" s="562"/>
      <c r="C60" s="630"/>
      <c r="D60" s="393"/>
      <c r="E60" s="583"/>
      <c r="F60" s="583"/>
      <c r="G60" s="581"/>
      <c r="H60" s="166"/>
      <c r="I60" s="386"/>
      <c r="J60" s="76"/>
      <c r="K60" s="96"/>
      <c r="L60" s="306"/>
      <c r="M60" s="76"/>
      <c r="N60" s="259"/>
      <c r="O60" s="305">
        <v>44561</v>
      </c>
      <c r="P60" s="261"/>
      <c r="Q60" s="162"/>
      <c r="R60" s="162"/>
    </row>
    <row r="61" spans="1:18" ht="48" customHeight="1" x14ac:dyDescent="0.25">
      <c r="A61" s="576">
        <v>6</v>
      </c>
      <c r="B61" s="612" t="s">
        <v>356</v>
      </c>
      <c r="C61" s="568" t="s">
        <v>357</v>
      </c>
      <c r="D61" s="568" t="s">
        <v>328</v>
      </c>
      <c r="E61" s="613" t="s">
        <v>675</v>
      </c>
      <c r="F61" s="387" t="s">
        <v>359</v>
      </c>
      <c r="G61" s="622" t="s">
        <v>360</v>
      </c>
      <c r="H61" s="148" t="s">
        <v>361</v>
      </c>
      <c r="I61" s="397" t="s">
        <v>363</v>
      </c>
      <c r="J61" s="61" t="s">
        <v>365</v>
      </c>
      <c r="K61" s="294">
        <v>1</v>
      </c>
      <c r="L61" s="324"/>
      <c r="M61" s="61" t="s">
        <v>366</v>
      </c>
      <c r="N61" s="61" t="s">
        <v>717</v>
      </c>
      <c r="O61" s="305">
        <v>44561</v>
      </c>
      <c r="P61" s="411" t="s">
        <v>806</v>
      </c>
      <c r="Q61" s="116">
        <v>1</v>
      </c>
      <c r="R61" s="411" t="s">
        <v>807</v>
      </c>
    </row>
    <row r="62" spans="1:18" ht="48" customHeight="1" x14ac:dyDescent="0.25">
      <c r="A62" s="577"/>
      <c r="B62" s="561"/>
      <c r="C62" s="569"/>
      <c r="D62" s="569"/>
      <c r="E62" s="580"/>
      <c r="F62" s="388" t="s">
        <v>367</v>
      </c>
      <c r="G62" s="623"/>
      <c r="H62" s="131" t="s">
        <v>682</v>
      </c>
      <c r="I62" s="385" t="s">
        <v>363</v>
      </c>
      <c r="J62" s="7" t="s">
        <v>370</v>
      </c>
      <c r="K62" s="296">
        <v>1</v>
      </c>
      <c r="L62" s="325"/>
      <c r="M62" s="7" t="s">
        <v>371</v>
      </c>
      <c r="N62" s="61" t="s">
        <v>719</v>
      </c>
      <c r="O62" s="305">
        <v>44561</v>
      </c>
      <c r="P62" s="411" t="s">
        <v>808</v>
      </c>
      <c r="Q62" s="116">
        <v>1</v>
      </c>
      <c r="R62" s="411" t="s">
        <v>809</v>
      </c>
    </row>
    <row r="63" spans="1:18" ht="48" hidden="1" customHeight="1" x14ac:dyDescent="0.25">
      <c r="A63" s="577"/>
      <c r="B63" s="561"/>
      <c r="C63" s="569"/>
      <c r="D63" s="569" t="s">
        <v>160</v>
      </c>
      <c r="E63" s="580"/>
      <c r="F63" s="388" t="s">
        <v>372</v>
      </c>
      <c r="G63" s="623"/>
      <c r="H63" s="131"/>
      <c r="I63" s="385"/>
      <c r="J63" s="7"/>
      <c r="K63" s="296"/>
      <c r="L63" s="325"/>
      <c r="M63" s="7"/>
      <c r="N63" s="61"/>
      <c r="O63" s="305">
        <v>44561</v>
      </c>
      <c r="P63" s="411"/>
      <c r="Q63" s="443"/>
      <c r="R63" s="443"/>
    </row>
    <row r="64" spans="1:18" ht="48" customHeight="1" x14ac:dyDescent="0.25">
      <c r="A64" s="577"/>
      <c r="B64" s="561"/>
      <c r="C64" s="569"/>
      <c r="D64" s="569"/>
      <c r="E64" s="580"/>
      <c r="F64" s="388" t="s">
        <v>374</v>
      </c>
      <c r="G64" s="623"/>
      <c r="H64" s="602" t="s">
        <v>375</v>
      </c>
      <c r="I64" s="385" t="s">
        <v>363</v>
      </c>
      <c r="J64" s="7" t="s">
        <v>536</v>
      </c>
      <c r="K64" s="296">
        <v>1</v>
      </c>
      <c r="L64" s="325"/>
      <c r="M64" s="7" t="s">
        <v>378</v>
      </c>
      <c r="N64" s="61" t="s">
        <v>719</v>
      </c>
      <c r="O64" s="305">
        <v>44561</v>
      </c>
      <c r="P64" s="411" t="s">
        <v>810</v>
      </c>
      <c r="Q64" s="116">
        <v>1</v>
      </c>
      <c r="R64" s="411" t="s">
        <v>811</v>
      </c>
    </row>
    <row r="65" spans="1:18" ht="48" customHeight="1" x14ac:dyDescent="0.25">
      <c r="A65" s="577"/>
      <c r="B65" s="561"/>
      <c r="C65" s="569"/>
      <c r="D65" s="388"/>
      <c r="E65" s="580"/>
      <c r="F65" s="388"/>
      <c r="G65" s="623"/>
      <c r="H65" s="619"/>
      <c r="I65" s="385" t="s">
        <v>363</v>
      </c>
      <c r="J65" s="7" t="s">
        <v>379</v>
      </c>
      <c r="K65" s="296">
        <v>1</v>
      </c>
      <c r="L65" s="325"/>
      <c r="M65" s="7" t="s">
        <v>378</v>
      </c>
      <c r="N65" s="61" t="s">
        <v>719</v>
      </c>
      <c r="O65" s="305">
        <v>44561</v>
      </c>
      <c r="P65" s="411" t="s">
        <v>812</v>
      </c>
      <c r="Q65" s="116">
        <v>1</v>
      </c>
      <c r="R65" s="411" t="s">
        <v>811</v>
      </c>
    </row>
    <row r="66" spans="1:18" ht="48" customHeight="1" x14ac:dyDescent="0.25">
      <c r="A66" s="577"/>
      <c r="B66" s="561"/>
      <c r="C66" s="569"/>
      <c r="D66" s="569" t="s">
        <v>380</v>
      </c>
      <c r="E66" s="580"/>
      <c r="F66" s="388" t="s">
        <v>381</v>
      </c>
      <c r="G66" s="623"/>
      <c r="H66" s="131" t="s">
        <v>382</v>
      </c>
      <c r="I66" s="385" t="s">
        <v>363</v>
      </c>
      <c r="J66" s="7" t="s">
        <v>384</v>
      </c>
      <c r="K66" s="296">
        <v>1</v>
      </c>
      <c r="L66" s="325"/>
      <c r="M66" s="7" t="s">
        <v>385</v>
      </c>
      <c r="N66" s="61" t="s">
        <v>719</v>
      </c>
      <c r="O66" s="305">
        <v>44561</v>
      </c>
      <c r="P66" s="411" t="s">
        <v>813</v>
      </c>
      <c r="Q66" s="116">
        <v>1</v>
      </c>
      <c r="R66" s="411" t="s">
        <v>814</v>
      </c>
    </row>
    <row r="67" spans="1:18" ht="48" customHeight="1" x14ac:dyDescent="0.25">
      <c r="A67" s="577"/>
      <c r="B67" s="561"/>
      <c r="C67" s="569"/>
      <c r="D67" s="569"/>
      <c r="E67" s="580"/>
      <c r="F67" s="388" t="s">
        <v>386</v>
      </c>
      <c r="G67" s="623"/>
      <c r="H67" s="131" t="s">
        <v>387</v>
      </c>
      <c r="I67" s="385" t="s">
        <v>363</v>
      </c>
      <c r="J67" s="7" t="s">
        <v>389</v>
      </c>
      <c r="K67" s="296">
        <v>0.15</v>
      </c>
      <c r="L67" s="325"/>
      <c r="M67" s="7" t="s">
        <v>390</v>
      </c>
      <c r="N67" s="61" t="s">
        <v>724</v>
      </c>
      <c r="O67" s="305">
        <v>44561</v>
      </c>
      <c r="P67" s="411" t="s">
        <v>815</v>
      </c>
      <c r="Q67" s="116">
        <v>1</v>
      </c>
      <c r="R67" s="411" t="s">
        <v>816</v>
      </c>
    </row>
    <row r="68" spans="1:18" ht="48" customHeight="1" x14ac:dyDescent="0.25">
      <c r="A68" s="577"/>
      <c r="B68" s="561"/>
      <c r="C68" s="569"/>
      <c r="D68" s="569" t="s">
        <v>207</v>
      </c>
      <c r="E68" s="580"/>
      <c r="F68" s="388" t="s">
        <v>391</v>
      </c>
      <c r="G68" s="623"/>
      <c r="H68" s="131" t="s">
        <v>382</v>
      </c>
      <c r="I68" s="385" t="s">
        <v>363</v>
      </c>
      <c r="J68" s="7" t="s">
        <v>394</v>
      </c>
      <c r="K68" s="296">
        <v>1</v>
      </c>
      <c r="L68" s="325"/>
      <c r="M68" s="7" t="s">
        <v>395</v>
      </c>
      <c r="N68" s="61" t="s">
        <v>726</v>
      </c>
      <c r="O68" s="305">
        <v>44561</v>
      </c>
      <c r="P68" s="411" t="s">
        <v>817</v>
      </c>
      <c r="Q68" s="116">
        <v>1</v>
      </c>
      <c r="R68" s="411" t="s">
        <v>818</v>
      </c>
    </row>
    <row r="69" spans="1:18" ht="48" customHeight="1" x14ac:dyDescent="0.25">
      <c r="A69" s="577"/>
      <c r="B69" s="561"/>
      <c r="C69" s="569"/>
      <c r="D69" s="569"/>
      <c r="E69" s="580"/>
      <c r="F69" s="388" t="s">
        <v>396</v>
      </c>
      <c r="G69" s="623"/>
      <c r="H69" s="602" t="s">
        <v>397</v>
      </c>
      <c r="I69" s="117" t="s">
        <v>363</v>
      </c>
      <c r="J69" s="7" t="s">
        <v>546</v>
      </c>
      <c r="K69" s="296">
        <v>1</v>
      </c>
      <c r="L69" s="325"/>
      <c r="M69" s="7" t="s">
        <v>401</v>
      </c>
      <c r="N69" s="61" t="s">
        <v>728</v>
      </c>
      <c r="O69" s="305">
        <v>44561</v>
      </c>
      <c r="P69" s="411" t="s">
        <v>819</v>
      </c>
      <c r="Q69" s="430" t="s">
        <v>820</v>
      </c>
      <c r="R69" s="411" t="s">
        <v>821</v>
      </c>
    </row>
    <row r="70" spans="1:18" ht="48" customHeight="1" x14ac:dyDescent="0.25">
      <c r="A70" s="577"/>
      <c r="B70" s="561"/>
      <c r="C70" s="569"/>
      <c r="D70" s="388" t="s">
        <v>188</v>
      </c>
      <c r="E70" s="580"/>
      <c r="F70" s="388" t="s">
        <v>402</v>
      </c>
      <c r="G70" s="623"/>
      <c r="H70" s="603"/>
      <c r="I70" s="117" t="s">
        <v>363</v>
      </c>
      <c r="J70" s="7" t="s">
        <v>405</v>
      </c>
      <c r="K70" s="296">
        <v>1</v>
      </c>
      <c r="L70" s="325"/>
      <c r="M70" s="7" t="s">
        <v>406</v>
      </c>
      <c r="N70" s="61" t="s">
        <v>728</v>
      </c>
      <c r="O70" s="305">
        <v>44561</v>
      </c>
      <c r="P70" s="411" t="s">
        <v>822</v>
      </c>
      <c r="Q70" s="116">
        <v>1</v>
      </c>
      <c r="R70" s="411" t="s">
        <v>823</v>
      </c>
    </row>
    <row r="71" spans="1:18" ht="48" customHeight="1" x14ac:dyDescent="0.25">
      <c r="A71" s="577"/>
      <c r="B71" s="561"/>
      <c r="C71" s="569"/>
      <c r="D71" s="388"/>
      <c r="E71" s="580"/>
      <c r="F71" s="388"/>
      <c r="G71" s="623"/>
      <c r="H71" s="603"/>
      <c r="I71" s="117" t="s">
        <v>363</v>
      </c>
      <c r="J71" s="7" t="s">
        <v>408</v>
      </c>
      <c r="K71" s="296">
        <v>1</v>
      </c>
      <c r="L71" s="325"/>
      <c r="M71" s="7" t="s">
        <v>406</v>
      </c>
      <c r="N71" s="61" t="s">
        <v>728</v>
      </c>
      <c r="O71" s="305">
        <v>44561</v>
      </c>
      <c r="P71" s="411" t="s">
        <v>824</v>
      </c>
      <c r="Q71" s="116">
        <v>1</v>
      </c>
      <c r="R71" s="411" t="s">
        <v>825</v>
      </c>
    </row>
    <row r="72" spans="1:18" ht="48" customHeight="1" x14ac:dyDescent="0.25">
      <c r="A72" s="577"/>
      <c r="B72" s="561"/>
      <c r="C72" s="569"/>
      <c r="D72" s="569" t="s">
        <v>409</v>
      </c>
      <c r="E72" s="580"/>
      <c r="F72" s="388" t="s">
        <v>410</v>
      </c>
      <c r="G72" s="623"/>
      <c r="H72" s="619"/>
      <c r="I72" s="117" t="s">
        <v>363</v>
      </c>
      <c r="J72" s="7" t="s">
        <v>688</v>
      </c>
      <c r="K72" s="297">
        <v>10</v>
      </c>
      <c r="L72" s="325"/>
      <c r="M72" s="7" t="s">
        <v>412</v>
      </c>
      <c r="N72" s="61" t="s">
        <v>728</v>
      </c>
      <c r="O72" s="305">
        <v>44561</v>
      </c>
      <c r="P72" s="411" t="s">
        <v>826</v>
      </c>
      <c r="Q72" s="116">
        <v>1</v>
      </c>
      <c r="R72" s="411" t="s">
        <v>827</v>
      </c>
    </row>
    <row r="73" spans="1:18" ht="48" hidden="1" customHeight="1" thickBot="1" x14ac:dyDescent="0.3">
      <c r="A73" s="606"/>
      <c r="B73" s="616"/>
      <c r="C73" s="614"/>
      <c r="D73" s="614"/>
      <c r="E73" s="615"/>
      <c r="F73" s="393" t="s">
        <v>413</v>
      </c>
      <c r="G73" s="624"/>
      <c r="H73" s="4" t="s">
        <v>553</v>
      </c>
      <c r="I73" s="117" t="s">
        <v>416</v>
      </c>
      <c r="J73" s="7" t="s">
        <v>417</v>
      </c>
      <c r="K73" s="296">
        <v>1</v>
      </c>
      <c r="L73" s="298">
        <v>1</v>
      </c>
      <c r="M73" s="7" t="s">
        <v>418</v>
      </c>
      <c r="N73" s="254" t="s">
        <v>594</v>
      </c>
      <c r="O73" s="305">
        <v>44561</v>
      </c>
      <c r="P73" s="295" t="s">
        <v>595</v>
      </c>
      <c r="Q73" s="490">
        <v>1</v>
      </c>
      <c r="R73" s="295" t="s">
        <v>595</v>
      </c>
    </row>
    <row r="74" spans="1:18" ht="48" hidden="1" customHeight="1" x14ac:dyDescent="0.25">
      <c r="A74" s="606"/>
      <c r="B74" s="616"/>
      <c r="C74" s="614"/>
      <c r="D74" s="614"/>
      <c r="E74" s="615"/>
      <c r="F74" s="398"/>
      <c r="G74" s="624"/>
      <c r="H74" s="117" t="s">
        <v>419</v>
      </c>
      <c r="I74" s="117" t="s">
        <v>254</v>
      </c>
      <c r="J74" s="7" t="s">
        <v>422</v>
      </c>
      <c r="K74" s="123">
        <v>1</v>
      </c>
      <c r="L74" s="250"/>
      <c r="M74" s="7" t="s">
        <v>423</v>
      </c>
      <c r="N74" s="112" t="s">
        <v>757</v>
      </c>
      <c r="O74" s="305">
        <v>44561</v>
      </c>
      <c r="P74" s="368"/>
      <c r="Q74" s="162"/>
      <c r="R74" s="162"/>
    </row>
    <row r="75" spans="1:18" ht="48" hidden="1" customHeight="1" x14ac:dyDescent="0.25">
      <c r="A75" s="606"/>
      <c r="B75" s="616"/>
      <c r="C75" s="614"/>
      <c r="D75" s="614"/>
      <c r="E75" s="615"/>
      <c r="F75" s="398"/>
      <c r="G75" s="624"/>
      <c r="H75" s="4" t="s">
        <v>424</v>
      </c>
      <c r="I75" s="117" t="s">
        <v>426</v>
      </c>
      <c r="J75" s="179" t="s">
        <v>26</v>
      </c>
      <c r="K75" s="299" t="s">
        <v>424</v>
      </c>
      <c r="L75" s="300" t="s">
        <v>830</v>
      </c>
      <c r="M75" s="117" t="s">
        <v>174</v>
      </c>
      <c r="N75" s="468" t="s">
        <v>620</v>
      </c>
      <c r="O75" s="372">
        <v>44561</v>
      </c>
      <c r="P75" s="468" t="s">
        <v>619</v>
      </c>
      <c r="Q75" s="468" t="s">
        <v>620</v>
      </c>
      <c r="R75" s="468" t="s">
        <v>619</v>
      </c>
    </row>
    <row r="76" spans="1:18" ht="48" hidden="1" customHeight="1" x14ac:dyDescent="0.25">
      <c r="A76" s="606"/>
      <c r="B76" s="616"/>
      <c r="C76" s="614"/>
      <c r="D76" s="614"/>
      <c r="E76" s="615"/>
      <c r="F76" s="398"/>
      <c r="G76" s="624"/>
      <c r="H76" s="4" t="s">
        <v>677</v>
      </c>
      <c r="I76" s="117" t="s">
        <v>426</v>
      </c>
      <c r="J76" s="326" t="s">
        <v>430</v>
      </c>
      <c r="K76" s="123">
        <v>1</v>
      </c>
      <c r="L76" s="381">
        <v>0.12</v>
      </c>
      <c r="M76" s="4" t="s">
        <v>431</v>
      </c>
      <c r="N76" s="469"/>
      <c r="O76" s="372">
        <v>44561</v>
      </c>
      <c r="P76" s="412" t="s">
        <v>831</v>
      </c>
      <c r="Q76" s="470">
        <v>1</v>
      </c>
      <c r="R76" s="406" t="s">
        <v>832</v>
      </c>
    </row>
    <row r="77" spans="1:18" ht="48" hidden="1" customHeight="1" x14ac:dyDescent="0.25">
      <c r="A77" s="606"/>
      <c r="B77" s="616"/>
      <c r="C77" s="614"/>
      <c r="D77" s="614"/>
      <c r="E77" s="615"/>
      <c r="F77" s="398"/>
      <c r="G77" s="624"/>
      <c r="H77" s="91" t="s">
        <v>432</v>
      </c>
      <c r="I77" s="117" t="s">
        <v>426</v>
      </c>
      <c r="J77" s="326" t="s">
        <v>434</v>
      </c>
      <c r="K77" s="123">
        <v>1</v>
      </c>
      <c r="L77" s="323">
        <v>0.96399999999999997</v>
      </c>
      <c r="M77" s="4" t="s">
        <v>435</v>
      </c>
      <c r="N77" s="471" t="s">
        <v>768</v>
      </c>
      <c r="O77" s="372">
        <v>44561</v>
      </c>
      <c r="P77" s="412" t="s">
        <v>841</v>
      </c>
      <c r="Q77" s="472">
        <v>0.97</v>
      </c>
      <c r="R77" s="406" t="s">
        <v>833</v>
      </c>
    </row>
    <row r="78" spans="1:18" ht="48" hidden="1" customHeight="1" x14ac:dyDescent="0.25">
      <c r="A78" s="606"/>
      <c r="B78" s="616"/>
      <c r="C78" s="614"/>
      <c r="D78" s="614"/>
      <c r="E78" s="615"/>
      <c r="F78" s="398"/>
      <c r="G78" s="624"/>
      <c r="H78" s="91" t="s">
        <v>436</v>
      </c>
      <c r="I78" s="117" t="s">
        <v>426</v>
      </c>
      <c r="J78" s="326" t="s">
        <v>560</v>
      </c>
      <c r="K78" s="123">
        <v>1</v>
      </c>
      <c r="L78" s="323">
        <v>0.88749999999999996</v>
      </c>
      <c r="M78" s="117" t="s">
        <v>439</v>
      </c>
      <c r="N78" s="474" t="s">
        <v>834</v>
      </c>
      <c r="O78" s="372">
        <v>44561</v>
      </c>
      <c r="P78" s="413" t="s">
        <v>835</v>
      </c>
      <c r="Q78" s="472">
        <v>0.82</v>
      </c>
      <c r="R78" s="406" t="s">
        <v>836</v>
      </c>
    </row>
    <row r="79" spans="1:18" ht="48" hidden="1" customHeight="1" x14ac:dyDescent="0.25">
      <c r="A79" s="606"/>
      <c r="B79" s="616"/>
      <c r="C79" s="614"/>
      <c r="D79" s="614"/>
      <c r="E79" s="615"/>
      <c r="F79" s="398"/>
      <c r="G79" s="624"/>
      <c r="H79" s="91" t="s">
        <v>436</v>
      </c>
      <c r="I79" s="117" t="s">
        <v>426</v>
      </c>
      <c r="J79" s="326" t="s">
        <v>440</v>
      </c>
      <c r="K79" s="123">
        <v>1</v>
      </c>
      <c r="L79" s="323">
        <v>0.45306122448979591</v>
      </c>
      <c r="M79" s="117" t="s">
        <v>441</v>
      </c>
      <c r="N79" s="474" t="s">
        <v>837</v>
      </c>
      <c r="O79" s="372">
        <v>44561</v>
      </c>
      <c r="P79" s="413" t="s">
        <v>838</v>
      </c>
      <c r="Q79" s="473">
        <v>0.59</v>
      </c>
      <c r="R79" s="406" t="s">
        <v>842</v>
      </c>
    </row>
    <row r="80" spans="1:18" ht="48" hidden="1" customHeight="1" x14ac:dyDescent="0.25">
      <c r="A80" s="606"/>
      <c r="B80" s="616"/>
      <c r="C80" s="614"/>
      <c r="D80" s="614"/>
      <c r="E80" s="615"/>
      <c r="F80" s="398"/>
      <c r="G80" s="624"/>
      <c r="H80" s="91" t="s">
        <v>565</v>
      </c>
      <c r="I80" s="117" t="s">
        <v>426</v>
      </c>
      <c r="J80" s="7" t="s">
        <v>443</v>
      </c>
      <c r="K80" s="123">
        <v>1</v>
      </c>
      <c r="L80" s="383"/>
      <c r="M80" s="4" t="s">
        <v>444</v>
      </c>
      <c r="N80" s="129">
        <v>0</v>
      </c>
      <c r="O80" s="372">
        <v>44561</v>
      </c>
      <c r="P80" s="376" t="s">
        <v>839</v>
      </c>
      <c r="Q80" s="472">
        <v>1</v>
      </c>
      <c r="R80" s="406" t="s">
        <v>840</v>
      </c>
    </row>
    <row r="81" spans="1:18" ht="48" hidden="1" customHeight="1" x14ac:dyDescent="0.25">
      <c r="A81" s="606"/>
      <c r="B81" s="616"/>
      <c r="C81" s="614"/>
      <c r="D81" s="614"/>
      <c r="E81" s="615"/>
      <c r="F81" s="398"/>
      <c r="G81" s="624"/>
      <c r="H81" s="91" t="s">
        <v>445</v>
      </c>
      <c r="I81" s="117" t="s">
        <v>332</v>
      </c>
      <c r="J81" s="7" t="s">
        <v>626</v>
      </c>
      <c r="K81" s="270" t="s">
        <v>174</v>
      </c>
      <c r="L81" s="270"/>
      <c r="M81" s="179" t="s">
        <v>174</v>
      </c>
      <c r="N81" s="394" t="s">
        <v>678</v>
      </c>
      <c r="O81" s="305">
        <v>44561</v>
      </c>
      <c r="P81" s="275"/>
      <c r="Q81" s="162"/>
      <c r="R81" s="162"/>
    </row>
    <row r="82" spans="1:18" ht="48" hidden="1" customHeight="1" x14ac:dyDescent="0.25">
      <c r="A82" s="606"/>
      <c r="B82" s="616"/>
      <c r="C82" s="614"/>
      <c r="D82" s="614"/>
      <c r="E82" s="615"/>
      <c r="F82" s="398"/>
      <c r="G82" s="624"/>
      <c r="H82" s="91" t="s">
        <v>449</v>
      </c>
      <c r="I82" s="117" t="s">
        <v>332</v>
      </c>
      <c r="J82" s="7" t="s">
        <v>451</v>
      </c>
      <c r="K82" s="270">
        <v>1</v>
      </c>
      <c r="L82" s="270"/>
      <c r="M82" s="179" t="s">
        <v>174</v>
      </c>
      <c r="N82" s="394" t="s">
        <v>628</v>
      </c>
      <c r="O82" s="305">
        <v>44561</v>
      </c>
      <c r="P82" s="275"/>
      <c r="Q82" s="162"/>
      <c r="R82" s="162"/>
    </row>
    <row r="83" spans="1:18" ht="48" hidden="1" customHeight="1" x14ac:dyDescent="0.25">
      <c r="A83" s="606"/>
      <c r="B83" s="561"/>
      <c r="C83" s="614"/>
      <c r="D83" s="614"/>
      <c r="E83" s="615"/>
      <c r="F83" s="398"/>
      <c r="G83" s="624"/>
      <c r="H83" s="181" t="s">
        <v>453</v>
      </c>
      <c r="I83" s="117" t="s">
        <v>332</v>
      </c>
      <c r="J83" s="7" t="s">
        <v>455</v>
      </c>
      <c r="K83" s="270">
        <v>1</v>
      </c>
      <c r="L83" s="270"/>
      <c r="M83" s="7" t="s">
        <v>456</v>
      </c>
      <c r="N83" s="366" t="s">
        <v>629</v>
      </c>
      <c r="O83" s="305">
        <v>44561</v>
      </c>
      <c r="P83" s="275"/>
      <c r="Q83" s="162"/>
      <c r="R83" s="162"/>
    </row>
    <row r="84" spans="1:18" ht="48" hidden="1" customHeight="1" thickBot="1" x14ac:dyDescent="0.3">
      <c r="A84" s="606"/>
      <c r="B84" s="616"/>
      <c r="C84" s="614"/>
      <c r="D84" s="614"/>
      <c r="E84" s="615"/>
      <c r="F84" s="1"/>
      <c r="G84" s="624"/>
      <c r="H84" s="166"/>
      <c r="I84" s="399"/>
      <c r="J84" s="92"/>
      <c r="K84" s="96"/>
      <c r="L84" s="306"/>
      <c r="M84" s="76"/>
      <c r="N84" s="259"/>
      <c r="O84" s="305">
        <v>44561</v>
      </c>
      <c r="P84" s="261"/>
      <c r="Q84" s="162"/>
      <c r="R84" s="162"/>
    </row>
    <row r="85" spans="1:18" ht="48" hidden="1" customHeight="1" x14ac:dyDescent="0.25">
      <c r="A85" s="607">
        <v>7</v>
      </c>
      <c r="B85" s="560" t="s">
        <v>457</v>
      </c>
      <c r="C85" s="582" t="s">
        <v>458</v>
      </c>
      <c r="D85" s="392" t="s">
        <v>459</v>
      </c>
      <c r="E85" s="579" t="s">
        <v>460</v>
      </c>
      <c r="F85" s="389" t="s">
        <v>461</v>
      </c>
      <c r="G85" s="579" t="s">
        <v>462</v>
      </c>
      <c r="H85" s="402" t="s">
        <v>463</v>
      </c>
      <c r="I85" s="384" t="s">
        <v>465</v>
      </c>
      <c r="J85" s="78" t="s">
        <v>467</v>
      </c>
      <c r="K85" s="369">
        <v>0.25</v>
      </c>
      <c r="L85" s="486">
        <v>0.3609</v>
      </c>
      <c r="M85" s="86" t="s">
        <v>468</v>
      </c>
      <c r="N85" s="371"/>
      <c r="O85" s="305">
        <v>44561</v>
      </c>
      <c r="P85" s="373" t="s">
        <v>861</v>
      </c>
      <c r="Q85" s="489">
        <v>0.99199999999999999</v>
      </c>
      <c r="R85" s="373" t="s">
        <v>864</v>
      </c>
    </row>
    <row r="86" spans="1:18" ht="48" hidden="1" customHeight="1" x14ac:dyDescent="0.25">
      <c r="A86" s="608"/>
      <c r="B86" s="561"/>
      <c r="C86" s="569"/>
      <c r="D86" s="388" t="s">
        <v>207</v>
      </c>
      <c r="E86" s="580"/>
      <c r="F86" s="580" t="s">
        <v>469</v>
      </c>
      <c r="G86" s="620"/>
      <c r="H86" s="117" t="s">
        <v>470</v>
      </c>
      <c r="I86" s="120" t="s">
        <v>465</v>
      </c>
      <c r="J86" s="179" t="s">
        <v>472</v>
      </c>
      <c r="K86" s="124">
        <v>0.25</v>
      </c>
      <c r="L86" s="487">
        <v>0.1736</v>
      </c>
      <c r="M86" s="4" t="s">
        <v>468</v>
      </c>
      <c r="N86" s="375"/>
      <c r="O86" s="305">
        <v>44561</v>
      </c>
      <c r="P86" s="376" t="s">
        <v>862</v>
      </c>
      <c r="Q86" s="489">
        <v>0.99990000000000001</v>
      </c>
      <c r="R86" s="373" t="s">
        <v>865</v>
      </c>
    </row>
    <row r="87" spans="1:18" ht="48" hidden="1" customHeight="1" x14ac:dyDescent="0.25">
      <c r="A87" s="608"/>
      <c r="B87" s="561"/>
      <c r="C87" s="569"/>
      <c r="D87" s="388" t="s">
        <v>188</v>
      </c>
      <c r="E87" s="580"/>
      <c r="F87" s="580"/>
      <c r="G87" s="620"/>
      <c r="H87" s="117" t="s">
        <v>473</v>
      </c>
      <c r="I87" s="385" t="s">
        <v>465</v>
      </c>
      <c r="J87" s="179" t="s">
        <v>26</v>
      </c>
      <c r="K87" s="129" t="s">
        <v>475</v>
      </c>
      <c r="L87" s="488"/>
      <c r="M87" s="4" t="s">
        <v>174</v>
      </c>
      <c r="N87" s="378"/>
      <c r="O87" s="305">
        <v>44561</v>
      </c>
      <c r="P87" s="376" t="s">
        <v>863</v>
      </c>
      <c r="Q87" s="489">
        <v>1</v>
      </c>
      <c r="R87" s="373" t="s">
        <v>866</v>
      </c>
    </row>
    <row r="88" spans="1:18" ht="48" hidden="1" customHeight="1" x14ac:dyDescent="0.25">
      <c r="A88" s="608"/>
      <c r="B88" s="561"/>
      <c r="C88" s="569"/>
      <c r="D88" s="388" t="s">
        <v>328</v>
      </c>
      <c r="E88" s="580"/>
      <c r="F88" s="569" t="s">
        <v>476</v>
      </c>
      <c r="G88" s="620"/>
      <c r="H88" s="117" t="s">
        <v>477</v>
      </c>
      <c r="I88" s="385" t="s">
        <v>465</v>
      </c>
      <c r="J88" s="179" t="s">
        <v>479</v>
      </c>
      <c r="K88" s="124">
        <v>1</v>
      </c>
      <c r="L88" s="467">
        <v>1</v>
      </c>
      <c r="M88" s="4" t="s">
        <v>480</v>
      </c>
      <c r="N88" s="378"/>
      <c r="O88" s="305">
        <v>44561</v>
      </c>
      <c r="P88" s="376" t="s">
        <v>867</v>
      </c>
      <c r="Q88" s="489">
        <v>1</v>
      </c>
      <c r="R88" s="373" t="s">
        <v>868</v>
      </c>
    </row>
    <row r="89" spans="1:18" ht="48" hidden="1" customHeight="1" x14ac:dyDescent="0.25">
      <c r="A89" s="608"/>
      <c r="B89" s="561"/>
      <c r="C89" s="569"/>
      <c r="D89" s="388" t="s">
        <v>321</v>
      </c>
      <c r="E89" s="580"/>
      <c r="F89" s="569"/>
      <c r="G89" s="620"/>
      <c r="H89" s="163"/>
      <c r="I89" s="385"/>
      <c r="J89" s="7"/>
      <c r="K89" s="266"/>
      <c r="L89" s="271"/>
      <c r="M89" s="7"/>
      <c r="N89" s="254"/>
      <c r="O89" s="254"/>
      <c r="P89" s="267"/>
      <c r="Q89" s="162"/>
      <c r="R89" s="162"/>
    </row>
    <row r="90" spans="1:18" ht="48" hidden="1" customHeight="1" x14ac:dyDescent="0.25">
      <c r="A90" s="608"/>
      <c r="B90" s="561"/>
      <c r="C90" s="569"/>
      <c r="D90" s="388" t="s">
        <v>481</v>
      </c>
      <c r="E90" s="580"/>
      <c r="F90" s="569" t="s">
        <v>482</v>
      </c>
      <c r="G90" s="620"/>
      <c r="H90" s="163"/>
      <c r="I90" s="385"/>
      <c r="J90" s="7"/>
      <c r="K90" s="266"/>
      <c r="L90" s="271"/>
      <c r="M90" s="7"/>
      <c r="N90" s="254"/>
      <c r="O90" s="254"/>
      <c r="P90" s="267"/>
      <c r="Q90" s="162"/>
      <c r="R90" s="162"/>
    </row>
    <row r="91" spans="1:18" ht="48" hidden="1" customHeight="1" thickBot="1" x14ac:dyDescent="0.3">
      <c r="A91" s="609"/>
      <c r="B91" s="562"/>
      <c r="C91" s="583"/>
      <c r="D91" s="393" t="s">
        <v>483</v>
      </c>
      <c r="E91" s="581"/>
      <c r="F91" s="583"/>
      <c r="G91" s="621"/>
      <c r="H91" s="403"/>
      <c r="I91" s="386"/>
      <c r="J91" s="76"/>
      <c r="K91" s="266"/>
      <c r="L91" s="271"/>
      <c r="M91" s="7"/>
      <c r="N91" s="254"/>
      <c r="O91" s="254"/>
      <c r="P91" s="267"/>
      <c r="Q91" s="162"/>
      <c r="R91" s="162"/>
    </row>
    <row r="93" spans="1:18" ht="24" customHeight="1" x14ac:dyDescent="0.25">
      <c r="H93"/>
    </row>
    <row r="94" spans="1:18" ht="24" customHeight="1" x14ac:dyDescent="0.25">
      <c r="O94" s="246"/>
    </row>
    <row r="95" spans="1:18" ht="24" customHeight="1" x14ac:dyDescent="0.25">
      <c r="M95" s="245"/>
    </row>
  </sheetData>
  <autoFilter ref="H4:R91" xr:uid="{00000000-0009-0000-0000-000006000000}">
    <filterColumn colId="1">
      <filters>
        <filter val="Asistencia Legal"/>
      </filters>
    </filterColumn>
  </autoFilter>
  <mergeCells count="63">
    <mergeCell ref="H6:H8"/>
    <mergeCell ref="A1:F1"/>
    <mergeCell ref="A2:F2"/>
    <mergeCell ref="A3:A4"/>
    <mergeCell ref="B3:B4"/>
    <mergeCell ref="C3:C4"/>
    <mergeCell ref="D3:D4"/>
    <mergeCell ref="E3:E4"/>
    <mergeCell ref="F3:F4"/>
    <mergeCell ref="G3:G4"/>
    <mergeCell ref="A5:A13"/>
    <mergeCell ref="B5:B13"/>
    <mergeCell ref="C5:C13"/>
    <mergeCell ref="E5:E13"/>
    <mergeCell ref="G5:G13"/>
    <mergeCell ref="A14:A18"/>
    <mergeCell ref="B14:B18"/>
    <mergeCell ref="C14:C18"/>
    <mergeCell ref="E14:E18"/>
    <mergeCell ref="G14:G18"/>
    <mergeCell ref="F27:F29"/>
    <mergeCell ref="H29:H30"/>
    <mergeCell ref="A44:A47"/>
    <mergeCell ref="B44:B47"/>
    <mergeCell ref="C44:C47"/>
    <mergeCell ref="E44:E47"/>
    <mergeCell ref="G44:G47"/>
    <mergeCell ref="A19:A43"/>
    <mergeCell ref="B19:B43"/>
    <mergeCell ref="C19:C35"/>
    <mergeCell ref="F19:F20"/>
    <mergeCell ref="F23:F24"/>
    <mergeCell ref="A48:A60"/>
    <mergeCell ref="B48:B60"/>
    <mergeCell ref="C48:C60"/>
    <mergeCell ref="E48:E60"/>
    <mergeCell ref="G48:G60"/>
    <mergeCell ref="F49:F50"/>
    <mergeCell ref="A61:A84"/>
    <mergeCell ref="B61:B84"/>
    <mergeCell ref="C61:C84"/>
    <mergeCell ref="D61:D62"/>
    <mergeCell ref="E61:E84"/>
    <mergeCell ref="H49:H50"/>
    <mergeCell ref="F51:F52"/>
    <mergeCell ref="F53:F54"/>
    <mergeCell ref="F55:F56"/>
    <mergeCell ref="F57:F60"/>
    <mergeCell ref="G61:G84"/>
    <mergeCell ref="D63:D64"/>
    <mergeCell ref="H64:H65"/>
    <mergeCell ref="D66:D67"/>
    <mergeCell ref="D68:D69"/>
    <mergeCell ref="H69:H72"/>
    <mergeCell ref="D72:D84"/>
    <mergeCell ref="A85:A91"/>
    <mergeCell ref="B85:B91"/>
    <mergeCell ref="C85:C91"/>
    <mergeCell ref="E85:E91"/>
    <mergeCell ref="G85:G91"/>
    <mergeCell ref="F86:F87"/>
    <mergeCell ref="F88:F89"/>
    <mergeCell ref="F90:F91"/>
  </mergeCells>
  <dataValidations count="8">
    <dataValidation allowBlank="1" showInputMessage="1" showErrorMessage="1" prompt="Escribir nombre de entregable o meta numérica  si es un indicador" sqref="K3:K4" xr:uid="{00000000-0002-0000-0600-000000000000}"/>
    <dataValidation allowBlank="1" showInputMessage="1" showErrorMessage="1" prompt="De acuerdo con las variables de la fórmula: Pesos,  horas, actividades" sqref="M3:M4" xr:uid="{00000000-0002-0000-0600-000001000000}"/>
    <dataValidation allowBlank="1" showInputMessage="1" showErrorMessage="1" prompt="Si no aplica hacer medición, registrar el documento o el entregable final  Si es indicador con fórmula  matemática colocar la meta numérica" sqref="J1" xr:uid="{00000000-0002-0000-0600-000002000000}"/>
    <dataValidation allowBlank="1" showInputMessage="1" showErrorMessage="1" prompt="Fórmula matemática" sqref="J3:J4" xr:uid="{00000000-0002-0000-0600-000003000000}"/>
    <dataValidation allowBlank="1" showInputMessage="1" showErrorMessage="1" prompt="Registrar el nombre del proceso que va  a responder por la ejecución " sqref="I4" xr:uid="{00000000-0002-0000-0600-000004000000}"/>
    <dataValidation allowBlank="1" showInputMessage="1" showErrorMessage="1" prompt="REGISTRAR EL RESULTADO DEL INDICADOR " sqref="L4" xr:uid="{00000000-0002-0000-0600-000005000000}"/>
    <dataValidation allowBlank="1" showInputMessage="1" showErrorMessage="1" prompt="REGISTRAR EL ENTREGABLE " sqref="N4" xr:uid="{00000000-0002-0000-0600-000006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600-000007000000}"/>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7"/>
  <sheetViews>
    <sheetView workbookViewId="0">
      <selection sqref="A1:F1"/>
    </sheetView>
  </sheetViews>
  <sheetFormatPr baseColWidth="10" defaultColWidth="11.42578125" defaultRowHeight="24" customHeight="1" outlineLevelCol="1" x14ac:dyDescent="0.25"/>
  <cols>
    <col min="1" max="1" width="5" style="1" customWidth="1"/>
    <col min="2" max="2" width="15.7109375" style="1" customWidth="1"/>
    <col min="3" max="3" width="16.7109375" style="1" customWidth="1" outlineLevel="1"/>
    <col min="4" max="4" width="25" style="18" customWidth="1" outlineLevel="1"/>
    <col min="5" max="5" width="19.7109375" style="18" customWidth="1" outlineLevel="1"/>
    <col min="6" max="6" width="29.28515625" style="17" customWidth="1" outlineLevel="1"/>
    <col min="7" max="7" width="17.28515625" style="1" customWidth="1" outlineLevel="1"/>
    <col min="8" max="8" width="16.42578125" style="1" customWidth="1"/>
    <col min="9" max="9" width="9.85546875" style="1" customWidth="1"/>
    <col min="10" max="10" width="26" style="1" customWidth="1"/>
    <col min="11" max="11" width="11.5703125" style="1" customWidth="1"/>
    <col min="12" max="12" width="17.42578125" style="221" customWidth="1"/>
    <col min="13" max="13" width="16.28515625" style="1" customWidth="1"/>
    <col min="14" max="14" width="16.5703125" style="182" customWidth="1"/>
    <col min="15" max="15" width="10.7109375" style="182" customWidth="1"/>
    <col min="16" max="16" width="30.7109375" style="218" customWidth="1"/>
    <col min="17" max="17" width="17.140625" style="182" customWidth="1"/>
    <col min="18" max="18" width="27" style="182" customWidth="1"/>
    <col min="19" max="19" width="17.140625" customWidth="1"/>
    <col min="20" max="20" width="26" customWidth="1"/>
    <col min="21" max="21" width="16.28515625" customWidth="1"/>
    <col min="22" max="22" width="9" customWidth="1"/>
    <col min="23" max="23" width="10.7109375" customWidth="1"/>
    <col min="24" max="25" width="17.42578125" customWidth="1"/>
    <col min="26" max="26" width="63.140625" style="1" customWidth="1"/>
    <col min="27" max="16384" width="11.42578125" style="1"/>
  </cols>
  <sheetData>
    <row r="1" spans="1:26" s="87" customFormat="1" ht="22.5" customHeight="1" x14ac:dyDescent="0.25">
      <c r="A1" s="558" t="s">
        <v>0</v>
      </c>
      <c r="B1" s="558"/>
      <c r="C1" s="558"/>
      <c r="D1" s="558"/>
      <c r="E1" s="558"/>
      <c r="F1" s="558"/>
      <c r="H1" s="167"/>
      <c r="K1" s="182"/>
      <c r="L1" s="221"/>
      <c r="M1" s="182"/>
      <c r="N1" s="182"/>
      <c r="O1" s="182"/>
      <c r="P1" s="218"/>
      <c r="Q1" s="182"/>
      <c r="R1" s="182"/>
      <c r="S1"/>
      <c r="T1"/>
      <c r="U1"/>
      <c r="V1"/>
      <c r="W1"/>
      <c r="X1"/>
      <c r="Y1"/>
    </row>
    <row r="2" spans="1:26" s="87" customFormat="1" ht="12" customHeight="1" x14ac:dyDescent="0.25">
      <c r="A2" s="559" t="s">
        <v>82</v>
      </c>
      <c r="B2" s="559"/>
      <c r="C2" s="559"/>
      <c r="D2" s="559"/>
      <c r="E2" s="559"/>
      <c r="F2" s="559"/>
      <c r="K2" s="182"/>
      <c r="L2" s="221"/>
      <c r="M2" s="182"/>
      <c r="N2" s="182"/>
      <c r="O2" s="182"/>
      <c r="P2" s="218"/>
      <c r="Q2" s="182"/>
      <c r="R2" s="182"/>
      <c r="S2"/>
      <c r="T2"/>
      <c r="U2"/>
      <c r="V2"/>
      <c r="W2"/>
      <c r="X2"/>
      <c r="Y2"/>
    </row>
    <row r="3" spans="1:26" s="15" customFormat="1" ht="24" customHeight="1" x14ac:dyDescent="0.25">
      <c r="A3" s="634" t="s">
        <v>13</v>
      </c>
      <c r="B3" s="634" t="s">
        <v>83</v>
      </c>
      <c r="C3" s="634" t="s">
        <v>84</v>
      </c>
      <c r="D3" s="634" t="s">
        <v>85</v>
      </c>
      <c r="E3" s="634" t="s">
        <v>86</v>
      </c>
      <c r="F3" s="634" t="s">
        <v>87</v>
      </c>
      <c r="G3" s="634" t="s">
        <v>88</v>
      </c>
      <c r="H3" s="63" t="s">
        <v>89</v>
      </c>
      <c r="I3" s="180"/>
      <c r="J3" s="63" t="s">
        <v>96</v>
      </c>
      <c r="K3" s="464" t="s">
        <v>870</v>
      </c>
      <c r="L3" s="465"/>
      <c r="M3" s="465"/>
      <c r="N3" s="465"/>
      <c r="O3" s="465"/>
      <c r="P3" s="466"/>
      <c r="Q3" s="525"/>
      <c r="R3" s="525"/>
      <c r="S3"/>
      <c r="T3"/>
      <c r="U3"/>
      <c r="V3"/>
      <c r="W3"/>
      <c r="X3"/>
      <c r="Y3"/>
    </row>
    <row r="4" spans="1:26" s="5" customFormat="1" ht="36" customHeight="1" x14ac:dyDescent="0.25">
      <c r="A4" s="635"/>
      <c r="B4" s="634"/>
      <c r="C4" s="634"/>
      <c r="D4" s="634"/>
      <c r="E4" s="635"/>
      <c r="F4" s="634"/>
      <c r="G4" s="634"/>
      <c r="H4" s="63" t="s">
        <v>89</v>
      </c>
      <c r="I4" s="463" t="s">
        <v>101</v>
      </c>
      <c r="J4" s="63" t="s">
        <v>96</v>
      </c>
      <c r="K4" s="64" t="s">
        <v>95</v>
      </c>
      <c r="L4" s="220" t="s">
        <v>485</v>
      </c>
      <c r="M4" s="64" t="s">
        <v>486</v>
      </c>
      <c r="N4" s="64" t="s">
        <v>487</v>
      </c>
      <c r="O4" s="64" t="s">
        <v>488</v>
      </c>
      <c r="P4" s="223" t="s">
        <v>773</v>
      </c>
      <c r="Q4" s="415" t="s">
        <v>775</v>
      </c>
      <c r="R4" s="414" t="s">
        <v>774</v>
      </c>
      <c r="S4"/>
      <c r="T4"/>
      <c r="U4"/>
      <c r="V4"/>
      <c r="W4"/>
      <c r="X4"/>
      <c r="Y4"/>
      <c r="Z4" s="58"/>
    </row>
    <row r="5" spans="1:26" s="5" customFormat="1" ht="48" customHeight="1" x14ac:dyDescent="0.25">
      <c r="A5" s="586">
        <v>1</v>
      </c>
      <c r="B5" s="584" t="s">
        <v>107</v>
      </c>
      <c r="C5" s="584" t="s">
        <v>700</v>
      </c>
      <c r="D5" s="74" t="s">
        <v>109</v>
      </c>
      <c r="E5" s="587" t="s">
        <v>110</v>
      </c>
      <c r="F5" s="60" t="s">
        <v>111</v>
      </c>
      <c r="G5" s="595" t="s">
        <v>112</v>
      </c>
      <c r="H5" s="4" t="s">
        <v>113</v>
      </c>
      <c r="I5" s="455" t="s">
        <v>116</v>
      </c>
      <c r="J5" s="7" t="s">
        <v>119</v>
      </c>
      <c r="K5" s="114">
        <v>1</v>
      </c>
      <c r="L5" s="114">
        <v>1</v>
      </c>
      <c r="M5" s="7" t="s">
        <v>120</v>
      </c>
      <c r="N5" s="251" t="s">
        <v>771</v>
      </c>
      <c r="O5" s="305">
        <v>44561</v>
      </c>
      <c r="P5" s="376" t="s">
        <v>913</v>
      </c>
      <c r="Q5" s="526">
        <v>0.8</v>
      </c>
      <c r="R5" s="498" t="s">
        <v>914</v>
      </c>
      <c r="S5"/>
      <c r="T5"/>
      <c r="U5"/>
      <c r="V5"/>
      <c r="W5"/>
      <c r="X5"/>
      <c r="Y5"/>
      <c r="Z5" s="56" t="s">
        <v>121</v>
      </c>
    </row>
    <row r="6" spans="1:26" s="5" customFormat="1" ht="48" customHeight="1" x14ac:dyDescent="0.25">
      <c r="A6" s="585"/>
      <c r="B6" s="585"/>
      <c r="C6" s="585"/>
      <c r="D6" s="59" t="s">
        <v>122</v>
      </c>
      <c r="E6" s="587"/>
      <c r="F6" s="447" t="s">
        <v>123</v>
      </c>
      <c r="G6" s="595"/>
      <c r="H6" s="602" t="s">
        <v>490</v>
      </c>
      <c r="I6" s="455" t="s">
        <v>116</v>
      </c>
      <c r="J6" s="7" t="s">
        <v>127</v>
      </c>
      <c r="K6" s="114">
        <v>1</v>
      </c>
      <c r="L6" s="114">
        <v>0</v>
      </c>
      <c r="M6" s="7" t="s">
        <v>128</v>
      </c>
      <c r="N6" s="251" t="s">
        <v>771</v>
      </c>
      <c r="O6" s="305">
        <v>44561</v>
      </c>
      <c r="P6" s="376" t="s">
        <v>915</v>
      </c>
      <c r="Q6" s="526">
        <v>0.43</v>
      </c>
      <c r="R6" s="498" t="s">
        <v>916</v>
      </c>
      <c r="S6"/>
      <c r="T6"/>
      <c r="U6"/>
      <c r="V6"/>
      <c r="W6"/>
      <c r="X6"/>
      <c r="Y6"/>
      <c r="Z6" s="56"/>
    </row>
    <row r="7" spans="1:26" s="5" customFormat="1" ht="48" customHeight="1" x14ac:dyDescent="0.25">
      <c r="A7" s="585"/>
      <c r="B7" s="585"/>
      <c r="C7" s="585"/>
      <c r="D7" s="59" t="s">
        <v>129</v>
      </c>
      <c r="E7" s="587"/>
      <c r="F7" s="447" t="s">
        <v>130</v>
      </c>
      <c r="G7" s="595"/>
      <c r="H7" s="603"/>
      <c r="I7" s="455" t="s">
        <v>116</v>
      </c>
      <c r="J7" s="7" t="s">
        <v>131</v>
      </c>
      <c r="K7" s="114">
        <v>1</v>
      </c>
      <c r="L7" s="114">
        <v>0.21</v>
      </c>
      <c r="M7" s="7" t="s">
        <v>132</v>
      </c>
      <c r="N7" s="251" t="s">
        <v>771</v>
      </c>
      <c r="O7" s="305">
        <v>44561</v>
      </c>
      <c r="P7" s="376" t="s">
        <v>917</v>
      </c>
      <c r="Q7" s="526">
        <v>0.67</v>
      </c>
      <c r="R7" s="511" t="s">
        <v>918</v>
      </c>
      <c r="S7"/>
      <c r="T7"/>
      <c r="U7"/>
      <c r="V7"/>
      <c r="W7"/>
      <c r="X7"/>
      <c r="Y7"/>
    </row>
    <row r="8" spans="1:26" s="16" customFormat="1" ht="48" customHeight="1" x14ac:dyDescent="0.25">
      <c r="A8" s="585"/>
      <c r="B8" s="585"/>
      <c r="C8" s="585"/>
      <c r="D8" s="59" t="s">
        <v>133</v>
      </c>
      <c r="E8" s="587"/>
      <c r="F8" s="447" t="s">
        <v>134</v>
      </c>
      <c r="G8" s="595"/>
      <c r="H8" s="603"/>
      <c r="I8" s="455" t="s">
        <v>116</v>
      </c>
      <c r="J8" s="7" t="s">
        <v>611</v>
      </c>
      <c r="K8" s="114">
        <v>1</v>
      </c>
      <c r="L8" s="114">
        <v>1</v>
      </c>
      <c r="M8" s="7" t="s">
        <v>136</v>
      </c>
      <c r="N8" s="251" t="s">
        <v>771</v>
      </c>
      <c r="O8" s="305">
        <v>44561</v>
      </c>
      <c r="P8" s="500" t="s">
        <v>919</v>
      </c>
      <c r="Q8" s="526">
        <v>0.97</v>
      </c>
      <c r="R8" s="511" t="s">
        <v>920</v>
      </c>
      <c r="S8"/>
      <c r="T8"/>
      <c r="U8"/>
      <c r="V8"/>
      <c r="W8"/>
      <c r="X8"/>
      <c r="Y8"/>
    </row>
    <row r="9" spans="1:26" s="16" customFormat="1" ht="48" customHeight="1" x14ac:dyDescent="0.25">
      <c r="A9" s="585"/>
      <c r="B9" s="585"/>
      <c r="C9" s="585"/>
      <c r="D9" s="57"/>
      <c r="E9" s="587"/>
      <c r="F9" s="457"/>
      <c r="G9" s="595"/>
      <c r="H9" s="140" t="s">
        <v>137</v>
      </c>
      <c r="I9" s="455" t="s">
        <v>116</v>
      </c>
      <c r="J9" s="7" t="s">
        <v>139</v>
      </c>
      <c r="K9" s="114">
        <v>1</v>
      </c>
      <c r="L9" s="114">
        <v>1</v>
      </c>
      <c r="M9" s="7" t="s">
        <v>140</v>
      </c>
      <c r="N9" s="251" t="s">
        <v>771</v>
      </c>
      <c r="O9" s="305">
        <v>44561</v>
      </c>
      <c r="P9" s="376" t="s">
        <v>921</v>
      </c>
      <c r="Q9" s="526">
        <v>1</v>
      </c>
      <c r="R9" s="511" t="s">
        <v>922</v>
      </c>
      <c r="S9"/>
      <c r="T9"/>
      <c r="U9"/>
      <c r="V9"/>
      <c r="W9"/>
      <c r="X9"/>
      <c r="Y9"/>
    </row>
    <row r="10" spans="1:26" s="16" customFormat="1" ht="48" customHeight="1" x14ac:dyDescent="0.25">
      <c r="A10" s="585"/>
      <c r="B10" s="585"/>
      <c r="C10" s="585"/>
      <c r="D10" s="57"/>
      <c r="E10" s="587"/>
      <c r="F10" s="457"/>
      <c r="G10" s="595"/>
      <c r="H10" s="140"/>
      <c r="I10" s="455" t="s">
        <v>116</v>
      </c>
      <c r="J10" s="7" t="s">
        <v>602</v>
      </c>
      <c r="K10" s="114">
        <v>1</v>
      </c>
      <c r="L10" s="114">
        <v>1</v>
      </c>
      <c r="M10" s="7" t="s">
        <v>603</v>
      </c>
      <c r="N10" s="251" t="s">
        <v>771</v>
      </c>
      <c r="O10" s="305">
        <v>44561</v>
      </c>
      <c r="P10" s="376" t="s">
        <v>923</v>
      </c>
      <c r="Q10" s="526">
        <v>1</v>
      </c>
      <c r="R10" s="499" t="s">
        <v>924</v>
      </c>
      <c r="S10"/>
      <c r="T10"/>
      <c r="U10"/>
      <c r="V10"/>
      <c r="W10"/>
      <c r="X10"/>
      <c r="Y10"/>
    </row>
    <row r="11" spans="1:26" s="16" customFormat="1" ht="48" customHeight="1" thickBot="1" x14ac:dyDescent="0.3">
      <c r="A11" s="585"/>
      <c r="B11" s="585"/>
      <c r="C11" s="585"/>
      <c r="D11" s="75" t="s">
        <v>144</v>
      </c>
      <c r="E11" s="587"/>
      <c r="F11" s="448" t="s">
        <v>145</v>
      </c>
      <c r="G11" s="595"/>
      <c r="H11" s="140"/>
      <c r="I11" s="455" t="s">
        <v>116</v>
      </c>
      <c r="J11" s="7" t="s">
        <v>704</v>
      </c>
      <c r="K11" s="114">
        <v>1</v>
      </c>
      <c r="L11" s="114">
        <v>1</v>
      </c>
      <c r="M11" s="7" t="s">
        <v>148</v>
      </c>
      <c r="N11" s="251" t="s">
        <v>771</v>
      </c>
      <c r="O11" s="305">
        <v>44561</v>
      </c>
      <c r="P11" s="376" t="s">
        <v>925</v>
      </c>
      <c r="Q11" s="526">
        <v>1</v>
      </c>
      <c r="R11" s="499" t="s">
        <v>926</v>
      </c>
      <c r="S11"/>
      <c r="T11"/>
      <c r="U11"/>
      <c r="V11"/>
      <c r="W11"/>
      <c r="X11"/>
      <c r="Y11"/>
    </row>
    <row r="12" spans="1:26" s="16" customFormat="1" ht="48" customHeight="1" x14ac:dyDescent="0.25">
      <c r="A12" s="585"/>
      <c r="B12" s="585"/>
      <c r="C12" s="585"/>
      <c r="D12" s="57"/>
      <c r="E12" s="587"/>
      <c r="F12" s="457"/>
      <c r="G12" s="595"/>
      <c r="H12" s="140"/>
      <c r="I12" s="455" t="s">
        <v>116</v>
      </c>
      <c r="J12" s="7" t="s">
        <v>150</v>
      </c>
      <c r="K12" s="114">
        <v>1</v>
      </c>
      <c r="L12" s="114">
        <v>1</v>
      </c>
      <c r="M12" s="7" t="s">
        <v>151</v>
      </c>
      <c r="N12" s="251" t="s">
        <v>771</v>
      </c>
      <c r="O12" s="305">
        <v>44561</v>
      </c>
      <c r="P12" s="376" t="s">
        <v>927</v>
      </c>
      <c r="Q12" s="526">
        <v>1</v>
      </c>
      <c r="R12" s="499" t="s">
        <v>928</v>
      </c>
      <c r="S12"/>
      <c r="T12"/>
      <c r="U12"/>
      <c r="V12"/>
      <c r="W12"/>
      <c r="X12"/>
      <c r="Y12"/>
    </row>
    <row r="13" spans="1:26" s="16" customFormat="1" ht="48" customHeight="1" thickBot="1" x14ac:dyDescent="0.3">
      <c r="A13" s="638"/>
      <c r="B13" s="638"/>
      <c r="C13" s="638"/>
      <c r="D13" s="75"/>
      <c r="E13" s="639"/>
      <c r="F13" s="448"/>
      <c r="G13" s="640"/>
      <c r="H13" s="478" t="s">
        <v>137</v>
      </c>
      <c r="I13" s="461" t="s">
        <v>153</v>
      </c>
      <c r="J13" s="479" t="s">
        <v>156</v>
      </c>
      <c r="K13" s="480">
        <v>0.8</v>
      </c>
      <c r="L13" s="527">
        <v>0.93559999999999999</v>
      </c>
      <c r="M13" s="528" t="s">
        <v>157</v>
      </c>
      <c r="N13" s="529" t="s">
        <v>741</v>
      </c>
      <c r="O13" s="307">
        <v>44561</v>
      </c>
      <c r="P13" s="376" t="s">
        <v>937</v>
      </c>
      <c r="Q13" s="526">
        <v>0.93559999999999999</v>
      </c>
      <c r="R13" s="499" t="s">
        <v>938</v>
      </c>
      <c r="S13"/>
      <c r="T13"/>
      <c r="U13">
        <v>2244368230</v>
      </c>
      <c r="V13"/>
      <c r="W13"/>
      <c r="X13"/>
      <c r="Y13"/>
    </row>
    <row r="14" spans="1:26" ht="48" customHeight="1" x14ac:dyDescent="0.25">
      <c r="A14" s="636">
        <v>2</v>
      </c>
      <c r="B14" s="612" t="s">
        <v>158</v>
      </c>
      <c r="C14" s="613" t="s">
        <v>159</v>
      </c>
      <c r="D14" s="458" t="s">
        <v>160</v>
      </c>
      <c r="E14" s="568" t="s">
        <v>161</v>
      </c>
      <c r="F14" s="456" t="s">
        <v>162</v>
      </c>
      <c r="G14" s="637" t="s">
        <v>163</v>
      </c>
      <c r="H14" s="115" t="s">
        <v>164</v>
      </c>
      <c r="I14" s="454" t="s">
        <v>495</v>
      </c>
      <c r="J14" s="132" t="s">
        <v>659</v>
      </c>
      <c r="K14" s="262">
        <v>1</v>
      </c>
      <c r="L14" s="308">
        <v>1</v>
      </c>
      <c r="M14" s="61" t="s">
        <v>168</v>
      </c>
      <c r="N14" s="165" t="s">
        <v>910</v>
      </c>
      <c r="O14" s="309">
        <v>44561</v>
      </c>
      <c r="P14" s="477" t="s">
        <v>932</v>
      </c>
      <c r="Q14" s="501">
        <v>0.99199999999999999</v>
      </c>
      <c r="R14" s="477" t="s">
        <v>932</v>
      </c>
      <c r="U14" s="502">
        <f>+U13-T14</f>
        <v>2244368230</v>
      </c>
    </row>
    <row r="15" spans="1:26" ht="48" customHeight="1" x14ac:dyDescent="0.25">
      <c r="A15" s="577"/>
      <c r="B15" s="561"/>
      <c r="C15" s="580"/>
      <c r="D15" s="447" t="s">
        <v>169</v>
      </c>
      <c r="E15" s="569"/>
      <c r="F15" s="14" t="s">
        <v>170</v>
      </c>
      <c r="G15" s="597"/>
      <c r="H15" s="115" t="s">
        <v>171</v>
      </c>
      <c r="I15" s="454" t="s">
        <v>495</v>
      </c>
      <c r="J15" s="179" t="s">
        <v>26</v>
      </c>
      <c r="K15" s="179" t="s">
        <v>173</v>
      </c>
      <c r="L15" s="179" t="s">
        <v>830</v>
      </c>
      <c r="M15" s="179" t="s">
        <v>174</v>
      </c>
      <c r="N15" s="165" t="s">
        <v>910</v>
      </c>
      <c r="O15" s="305">
        <v>44561</v>
      </c>
      <c r="P15" s="405" t="s">
        <v>929</v>
      </c>
      <c r="Q15" s="476" t="s">
        <v>830</v>
      </c>
      <c r="R15" s="405" t="s">
        <v>929</v>
      </c>
      <c r="U15" s="502">
        <f>+U14-T14</f>
        <v>2244368230</v>
      </c>
    </row>
    <row r="16" spans="1:26" ht="48" customHeight="1" x14ac:dyDescent="0.25">
      <c r="A16" s="577"/>
      <c r="B16" s="561"/>
      <c r="C16" s="580"/>
      <c r="D16" s="447" t="s">
        <v>175</v>
      </c>
      <c r="E16" s="569"/>
      <c r="F16" s="445" t="s">
        <v>176</v>
      </c>
      <c r="G16" s="597"/>
      <c r="H16" s="115" t="s">
        <v>177</v>
      </c>
      <c r="I16" s="454" t="s">
        <v>495</v>
      </c>
      <c r="J16" s="179" t="s">
        <v>180</v>
      </c>
      <c r="K16" s="114">
        <v>1</v>
      </c>
      <c r="L16" s="250">
        <v>1.1515535220010076</v>
      </c>
      <c r="M16" s="505" t="s">
        <v>615</v>
      </c>
      <c r="N16" s="165" t="s">
        <v>910</v>
      </c>
      <c r="O16" s="305">
        <v>44561</v>
      </c>
      <c r="P16" s="405" t="s">
        <v>931</v>
      </c>
      <c r="Q16" s="472">
        <v>1</v>
      </c>
      <c r="R16" s="406" t="s">
        <v>930</v>
      </c>
    </row>
    <row r="17" spans="1:18" ht="48" customHeight="1" x14ac:dyDescent="0.25">
      <c r="A17" s="577"/>
      <c r="B17" s="561"/>
      <c r="C17" s="580"/>
      <c r="D17" s="447" t="s">
        <v>182</v>
      </c>
      <c r="E17" s="569"/>
      <c r="F17" s="445" t="s">
        <v>183</v>
      </c>
      <c r="G17" s="597"/>
      <c r="H17" s="147"/>
      <c r="I17" s="455"/>
      <c r="J17" s="7"/>
      <c r="K17" s="266"/>
      <c r="L17" s="271"/>
      <c r="M17" s="7"/>
      <c r="N17" s="254"/>
      <c r="O17" s="305"/>
      <c r="P17" s="267"/>
      <c r="Q17" s="523"/>
      <c r="R17" s="523"/>
    </row>
    <row r="18" spans="1:18" ht="48" customHeight="1" thickBot="1" x14ac:dyDescent="0.3">
      <c r="A18" s="578"/>
      <c r="B18" s="562"/>
      <c r="C18" s="581"/>
      <c r="D18" s="446" t="s">
        <v>184</v>
      </c>
      <c r="E18" s="583"/>
      <c r="F18" s="446" t="s">
        <v>185</v>
      </c>
      <c r="G18" s="598"/>
      <c r="H18" s="520"/>
      <c r="I18" s="517"/>
      <c r="J18" s="76"/>
      <c r="K18" s="96"/>
      <c r="L18" s="306"/>
      <c r="M18" s="76"/>
      <c r="N18" s="259"/>
      <c r="O18" s="307"/>
      <c r="P18" s="261"/>
      <c r="Q18" s="530"/>
      <c r="R18" s="530"/>
    </row>
    <row r="19" spans="1:18" ht="48" customHeight="1" x14ac:dyDescent="0.25">
      <c r="A19" s="563">
        <v>3</v>
      </c>
      <c r="B19" s="573" t="s">
        <v>186</v>
      </c>
      <c r="C19" s="574" t="s">
        <v>662</v>
      </c>
      <c r="D19" s="458" t="s">
        <v>188</v>
      </c>
      <c r="E19" s="143" t="s">
        <v>189</v>
      </c>
      <c r="F19" s="593" t="s">
        <v>190</v>
      </c>
      <c r="G19" s="142" t="s">
        <v>191</v>
      </c>
      <c r="H19" s="514" t="s">
        <v>192</v>
      </c>
      <c r="I19" s="512" t="s">
        <v>194</v>
      </c>
      <c r="J19" s="61" t="s">
        <v>196</v>
      </c>
      <c r="K19" s="132" t="s">
        <v>195</v>
      </c>
      <c r="L19" s="270">
        <v>1</v>
      </c>
      <c r="M19" s="521" t="s">
        <v>197</v>
      </c>
      <c r="N19" s="14" t="s">
        <v>581</v>
      </c>
      <c r="O19" s="305">
        <v>44561</v>
      </c>
      <c r="P19" s="511" t="s">
        <v>939</v>
      </c>
      <c r="Q19" s="270">
        <v>1</v>
      </c>
      <c r="R19" s="511" t="s">
        <v>939</v>
      </c>
    </row>
    <row r="20" spans="1:18" ht="48" customHeight="1" x14ac:dyDescent="0.25">
      <c r="A20" s="563"/>
      <c r="B20" s="574"/>
      <c r="C20" s="574"/>
      <c r="D20" s="447" t="s">
        <v>169</v>
      </c>
      <c r="E20" s="143"/>
      <c r="F20" s="594"/>
      <c r="G20" s="142"/>
      <c r="H20" s="445" t="s">
        <v>663</v>
      </c>
      <c r="I20" s="455" t="s">
        <v>194</v>
      </c>
      <c r="J20" s="7" t="s">
        <v>201</v>
      </c>
      <c r="K20" s="179" t="s">
        <v>200</v>
      </c>
      <c r="L20" s="270">
        <v>1</v>
      </c>
      <c r="M20" s="522" t="s">
        <v>202</v>
      </c>
      <c r="N20" s="14" t="s">
        <v>940</v>
      </c>
      <c r="O20" s="305">
        <v>44561</v>
      </c>
      <c r="P20" s="511" t="s">
        <v>941</v>
      </c>
      <c r="Q20" s="270">
        <v>1</v>
      </c>
      <c r="R20" s="511" t="s">
        <v>941</v>
      </c>
    </row>
    <row r="21" spans="1:18" ht="48" customHeight="1" x14ac:dyDescent="0.25">
      <c r="A21" s="563"/>
      <c r="B21" s="574"/>
      <c r="C21" s="574"/>
      <c r="D21" s="447" t="s">
        <v>160</v>
      </c>
      <c r="E21" s="143"/>
      <c r="F21" s="462" t="s">
        <v>203</v>
      </c>
      <c r="G21" s="142"/>
      <c r="H21" s="445" t="s">
        <v>663</v>
      </c>
      <c r="I21" s="455" t="s">
        <v>194</v>
      </c>
      <c r="J21" s="7" t="s">
        <v>206</v>
      </c>
      <c r="K21" s="179" t="s">
        <v>205</v>
      </c>
      <c r="L21" s="270">
        <v>1</v>
      </c>
      <c r="M21" s="522" t="s">
        <v>202</v>
      </c>
      <c r="N21" s="14" t="s">
        <v>942</v>
      </c>
      <c r="O21" s="305">
        <v>44561</v>
      </c>
      <c r="P21" s="511" t="s">
        <v>943</v>
      </c>
      <c r="Q21" s="270">
        <v>1</v>
      </c>
      <c r="R21" s="511" t="s">
        <v>944</v>
      </c>
    </row>
    <row r="22" spans="1:18" ht="48" customHeight="1" x14ac:dyDescent="0.25">
      <c r="A22" s="563"/>
      <c r="B22" s="574"/>
      <c r="C22" s="574"/>
      <c r="D22" s="447" t="s">
        <v>207</v>
      </c>
      <c r="E22" s="143"/>
      <c r="F22" s="462" t="s">
        <v>208</v>
      </c>
      <c r="G22" s="142"/>
      <c r="H22" s="445" t="s">
        <v>209</v>
      </c>
      <c r="I22" s="455" t="s">
        <v>194</v>
      </c>
      <c r="J22" s="7" t="s">
        <v>212</v>
      </c>
      <c r="K22" s="270">
        <v>1</v>
      </c>
      <c r="L22" s="270">
        <v>1</v>
      </c>
      <c r="M22" s="522" t="s">
        <v>213</v>
      </c>
      <c r="N22" s="523"/>
      <c r="O22" s="305">
        <v>44561</v>
      </c>
      <c r="P22" s="511" t="s">
        <v>945</v>
      </c>
      <c r="Q22" s="270">
        <v>1</v>
      </c>
      <c r="R22" s="511" t="s">
        <v>945</v>
      </c>
    </row>
    <row r="23" spans="1:18" ht="48" customHeight="1" x14ac:dyDescent="0.25">
      <c r="A23" s="563"/>
      <c r="B23" s="574"/>
      <c r="C23" s="574"/>
      <c r="D23" s="447" t="s">
        <v>214</v>
      </c>
      <c r="E23" s="143"/>
      <c r="F23" s="594" t="s">
        <v>215</v>
      </c>
      <c r="G23" s="142"/>
      <c r="H23" s="444" t="s">
        <v>216</v>
      </c>
      <c r="I23" s="455" t="s">
        <v>218</v>
      </c>
      <c r="J23" s="7" t="s">
        <v>26</v>
      </c>
      <c r="K23" s="117" t="s">
        <v>220</v>
      </c>
      <c r="L23" s="407">
        <v>1</v>
      </c>
      <c r="M23" s="4" t="s">
        <v>220</v>
      </c>
      <c r="N23" s="129"/>
      <c r="O23" s="372">
        <v>44561</v>
      </c>
      <c r="P23" s="376" t="s">
        <v>635</v>
      </c>
      <c r="Q23" s="124">
        <v>1</v>
      </c>
      <c r="R23" s="375" t="s">
        <v>891</v>
      </c>
    </row>
    <row r="24" spans="1:18" ht="48" customHeight="1" x14ac:dyDescent="0.25">
      <c r="A24" s="563"/>
      <c r="B24" s="574"/>
      <c r="C24" s="574"/>
      <c r="D24" s="447" t="s">
        <v>221</v>
      </c>
      <c r="E24" s="143"/>
      <c r="F24" s="594"/>
      <c r="G24" s="142"/>
      <c r="H24" s="444" t="s">
        <v>222</v>
      </c>
      <c r="I24" s="455" t="s">
        <v>218</v>
      </c>
      <c r="J24" s="7" t="s">
        <v>224</v>
      </c>
      <c r="K24" s="126">
        <v>1</v>
      </c>
      <c r="L24" s="407">
        <v>3.5</v>
      </c>
      <c r="M24" s="4" t="s">
        <v>225</v>
      </c>
      <c r="N24" s="126" t="s">
        <v>843</v>
      </c>
      <c r="O24" s="372">
        <v>44561</v>
      </c>
      <c r="P24" s="376" t="s">
        <v>892</v>
      </c>
      <c r="Q24" s="124">
        <v>1</v>
      </c>
      <c r="R24" s="375" t="s">
        <v>893</v>
      </c>
    </row>
    <row r="25" spans="1:18" ht="48" customHeight="1" x14ac:dyDescent="0.25">
      <c r="A25" s="563"/>
      <c r="B25" s="574"/>
      <c r="C25" s="574"/>
      <c r="D25" s="447" t="s">
        <v>226</v>
      </c>
      <c r="E25" s="143"/>
      <c r="F25" s="462" t="s">
        <v>227</v>
      </c>
      <c r="G25" s="142"/>
      <c r="H25" s="444" t="s">
        <v>228</v>
      </c>
      <c r="I25" s="455" t="s">
        <v>218</v>
      </c>
      <c r="J25" s="7" t="s">
        <v>230</v>
      </c>
      <c r="K25" s="126">
        <v>0.7</v>
      </c>
      <c r="L25" s="407">
        <v>0.71179999999999999</v>
      </c>
      <c r="M25" s="4" t="s">
        <v>231</v>
      </c>
      <c r="N25" s="126" t="s">
        <v>708</v>
      </c>
      <c r="O25" s="372">
        <v>44561</v>
      </c>
      <c r="P25" s="376" t="s">
        <v>845</v>
      </c>
      <c r="Q25" s="124">
        <v>0.68</v>
      </c>
      <c r="R25" s="485" t="s">
        <v>894</v>
      </c>
    </row>
    <row r="26" spans="1:18" ht="48" customHeight="1" x14ac:dyDescent="0.25">
      <c r="A26" s="563"/>
      <c r="B26" s="574"/>
      <c r="C26" s="574"/>
      <c r="D26" s="457" t="s">
        <v>232</v>
      </c>
      <c r="E26" s="143"/>
      <c r="F26" s="133" t="s">
        <v>233</v>
      </c>
      <c r="G26" s="142"/>
      <c r="H26" s="444" t="s">
        <v>234</v>
      </c>
      <c r="I26" s="455" t="s">
        <v>218</v>
      </c>
      <c r="J26" s="7" t="s">
        <v>664</v>
      </c>
      <c r="K26" s="126">
        <v>1</v>
      </c>
      <c r="L26" s="407">
        <v>1.87</v>
      </c>
      <c r="M26" s="4" t="s">
        <v>238</v>
      </c>
      <c r="N26" s="117" t="s">
        <v>501</v>
      </c>
      <c r="O26" s="372">
        <v>44561</v>
      </c>
      <c r="P26" s="408" t="s">
        <v>895</v>
      </c>
      <c r="Q26" s="124">
        <v>1.29</v>
      </c>
      <c r="R26" s="485" t="s">
        <v>896</v>
      </c>
    </row>
    <row r="27" spans="1:18" ht="48" customHeight="1" x14ac:dyDescent="0.25">
      <c r="A27" s="563"/>
      <c r="B27" s="574"/>
      <c r="C27" s="574"/>
      <c r="D27" s="447"/>
      <c r="E27" s="143"/>
      <c r="F27" s="594"/>
      <c r="G27" s="142"/>
      <c r="H27" s="90" t="s">
        <v>239</v>
      </c>
      <c r="I27" s="455" t="s">
        <v>218</v>
      </c>
      <c r="J27" s="7" t="s">
        <v>637</v>
      </c>
      <c r="K27" s="126">
        <v>0.8</v>
      </c>
      <c r="L27" s="407">
        <v>0.62</v>
      </c>
      <c r="M27" s="4" t="s">
        <v>242</v>
      </c>
      <c r="N27" s="126" t="s">
        <v>505</v>
      </c>
      <c r="O27" s="372">
        <v>44561</v>
      </c>
      <c r="P27" s="408" t="s">
        <v>897</v>
      </c>
      <c r="Q27" s="124">
        <v>0.63</v>
      </c>
      <c r="R27" s="485" t="s">
        <v>856</v>
      </c>
    </row>
    <row r="28" spans="1:18" ht="48" customHeight="1" x14ac:dyDescent="0.25">
      <c r="A28" s="563"/>
      <c r="B28" s="574"/>
      <c r="C28" s="574"/>
      <c r="D28" s="447"/>
      <c r="E28" s="143"/>
      <c r="F28" s="594"/>
      <c r="G28" s="142"/>
      <c r="H28" s="90" t="s">
        <v>243</v>
      </c>
      <c r="I28" s="455" t="s">
        <v>218</v>
      </c>
      <c r="J28" s="7" t="s">
        <v>665</v>
      </c>
      <c r="K28" s="126">
        <v>0.7</v>
      </c>
      <c r="L28" s="409">
        <v>0.56000000000000005</v>
      </c>
      <c r="M28" s="126" t="s">
        <v>242</v>
      </c>
      <c r="N28" s="126" t="s">
        <v>505</v>
      </c>
      <c r="O28" s="372">
        <v>44561</v>
      </c>
      <c r="P28" s="410" t="s">
        <v>898</v>
      </c>
      <c r="Q28" s="124">
        <v>0.55000000000000004</v>
      </c>
      <c r="R28" s="485" t="s">
        <v>899</v>
      </c>
    </row>
    <row r="29" spans="1:18" ht="48" customHeight="1" x14ac:dyDescent="0.25">
      <c r="A29" s="563"/>
      <c r="B29" s="574"/>
      <c r="C29" s="574"/>
      <c r="D29" s="447"/>
      <c r="E29" s="143"/>
      <c r="F29" s="594"/>
      <c r="G29" s="142"/>
      <c r="H29" s="617" t="s">
        <v>245</v>
      </c>
      <c r="I29" s="455" t="s">
        <v>218</v>
      </c>
      <c r="J29" s="7" t="s">
        <v>666</v>
      </c>
      <c r="K29" s="126">
        <v>0.8</v>
      </c>
      <c r="L29" s="407">
        <v>1</v>
      </c>
      <c r="M29" s="4" t="s">
        <v>247</v>
      </c>
      <c r="N29" s="126" t="s">
        <v>711</v>
      </c>
      <c r="O29" s="372">
        <v>44561</v>
      </c>
      <c r="P29" s="376" t="s">
        <v>849</v>
      </c>
      <c r="Q29" s="124">
        <v>0.78</v>
      </c>
      <c r="R29" s="485" t="s">
        <v>858</v>
      </c>
    </row>
    <row r="30" spans="1:18" ht="48" customHeight="1" x14ac:dyDescent="0.25">
      <c r="A30" s="563"/>
      <c r="B30" s="574"/>
      <c r="C30" s="574"/>
      <c r="D30" s="447"/>
      <c r="E30" s="143"/>
      <c r="F30" s="462"/>
      <c r="G30" s="142"/>
      <c r="H30" s="618"/>
      <c r="I30" s="455" t="s">
        <v>218</v>
      </c>
      <c r="J30" s="7" t="s">
        <v>638</v>
      </c>
      <c r="K30" s="126">
        <v>1</v>
      </c>
      <c r="L30" s="407">
        <v>1</v>
      </c>
      <c r="M30" s="4" t="s">
        <v>247</v>
      </c>
      <c r="N30" s="126" t="s">
        <v>578</v>
      </c>
      <c r="O30" s="372">
        <v>44561</v>
      </c>
      <c r="P30" s="410" t="s">
        <v>850</v>
      </c>
      <c r="Q30" s="124">
        <v>1</v>
      </c>
      <c r="R30" s="485" t="s">
        <v>900</v>
      </c>
    </row>
    <row r="31" spans="1:18" ht="48" customHeight="1" x14ac:dyDescent="0.25">
      <c r="A31" s="563"/>
      <c r="B31" s="574"/>
      <c r="C31" s="574"/>
      <c r="D31" s="447"/>
      <c r="E31" s="143"/>
      <c r="F31" s="462"/>
      <c r="G31" s="142"/>
      <c r="H31" s="141" t="s">
        <v>667</v>
      </c>
      <c r="I31" s="455" t="s">
        <v>218</v>
      </c>
      <c r="J31" s="7" t="s">
        <v>668</v>
      </c>
      <c r="K31" s="126">
        <v>1</v>
      </c>
      <c r="L31" s="407">
        <v>0.92</v>
      </c>
      <c r="M31" s="4" t="s">
        <v>247</v>
      </c>
      <c r="N31" s="126" t="s">
        <v>711</v>
      </c>
      <c r="O31" s="372">
        <v>44561</v>
      </c>
      <c r="P31" s="410" t="s">
        <v>851</v>
      </c>
      <c r="Q31" s="124">
        <v>0.96</v>
      </c>
      <c r="R31" s="485" t="s">
        <v>860</v>
      </c>
    </row>
    <row r="32" spans="1:18" ht="48" customHeight="1" x14ac:dyDescent="0.25">
      <c r="A32" s="563"/>
      <c r="B32" s="574"/>
      <c r="C32" s="574"/>
      <c r="D32" s="457"/>
      <c r="E32" s="143"/>
      <c r="F32" s="133"/>
      <c r="G32" s="142"/>
      <c r="H32" s="450" t="s">
        <v>250</v>
      </c>
      <c r="I32" s="117" t="s">
        <v>254</v>
      </c>
      <c r="J32" s="7" t="s">
        <v>255</v>
      </c>
      <c r="K32" s="123">
        <v>1</v>
      </c>
      <c r="L32" s="114">
        <v>0.99</v>
      </c>
      <c r="M32" s="7" t="s">
        <v>256</v>
      </c>
      <c r="N32" s="273" t="s">
        <v>884</v>
      </c>
      <c r="O32" s="305">
        <v>44561</v>
      </c>
      <c r="P32" s="367" t="s">
        <v>901</v>
      </c>
      <c r="Q32" s="272">
        <v>0.99</v>
      </c>
      <c r="R32" s="367" t="s">
        <v>902</v>
      </c>
    </row>
    <row r="33" spans="1:18" ht="48" customHeight="1" x14ac:dyDescent="0.25">
      <c r="A33" s="563"/>
      <c r="B33" s="574"/>
      <c r="C33" s="574"/>
      <c r="D33" s="457"/>
      <c r="E33" s="143"/>
      <c r="F33" s="133"/>
      <c r="G33" s="142"/>
      <c r="H33" s="450" t="s">
        <v>257</v>
      </c>
      <c r="I33" s="117" t="s">
        <v>254</v>
      </c>
      <c r="J33" s="7" t="s">
        <v>259</v>
      </c>
      <c r="K33" s="123">
        <v>1</v>
      </c>
      <c r="L33" s="272">
        <v>1</v>
      </c>
      <c r="M33" s="7" t="s">
        <v>260</v>
      </c>
      <c r="N33" s="273" t="s">
        <v>885</v>
      </c>
      <c r="O33" s="305">
        <v>44561</v>
      </c>
      <c r="P33" s="367" t="s">
        <v>903</v>
      </c>
      <c r="Q33" s="272">
        <v>1</v>
      </c>
      <c r="R33" s="367" t="s">
        <v>889</v>
      </c>
    </row>
    <row r="34" spans="1:18" ht="48" customHeight="1" x14ac:dyDescent="0.25">
      <c r="A34" s="563"/>
      <c r="B34" s="574"/>
      <c r="C34" s="574"/>
      <c r="D34" s="457"/>
      <c r="E34" s="143"/>
      <c r="F34" s="133"/>
      <c r="G34" s="142"/>
      <c r="H34" s="90"/>
      <c r="I34" s="117"/>
      <c r="J34" s="7"/>
      <c r="K34" s="507"/>
      <c r="L34" s="271"/>
      <c r="M34" s="7"/>
      <c r="N34" s="254"/>
      <c r="O34" s="305"/>
      <c r="P34" s="267"/>
      <c r="Q34" s="523"/>
      <c r="R34" s="523"/>
    </row>
    <row r="35" spans="1:18" ht="48" customHeight="1" x14ac:dyDescent="0.25">
      <c r="A35" s="563"/>
      <c r="B35" s="574"/>
      <c r="C35" s="574"/>
      <c r="D35" s="457"/>
      <c r="E35" s="143"/>
      <c r="F35" s="133"/>
      <c r="G35" s="142"/>
      <c r="H35" s="450" t="s">
        <v>261</v>
      </c>
      <c r="I35" s="117" t="s">
        <v>254</v>
      </c>
      <c r="J35" s="7" t="s">
        <v>264</v>
      </c>
      <c r="K35" s="123">
        <v>1</v>
      </c>
      <c r="L35" s="250">
        <v>0.25</v>
      </c>
      <c r="M35" s="7" t="s">
        <v>265</v>
      </c>
      <c r="N35" s="112" t="s">
        <v>886</v>
      </c>
      <c r="O35" s="305">
        <v>44561</v>
      </c>
      <c r="P35" s="273" t="s">
        <v>904</v>
      </c>
      <c r="Q35" s="272">
        <v>1</v>
      </c>
      <c r="R35" s="367" t="s">
        <v>905</v>
      </c>
    </row>
    <row r="36" spans="1:18" ht="48" customHeight="1" x14ac:dyDescent="0.25">
      <c r="A36" s="563"/>
      <c r="B36" s="574"/>
      <c r="C36" s="142"/>
      <c r="D36" s="457"/>
      <c r="E36" s="143"/>
      <c r="F36" s="133"/>
      <c r="G36" s="142"/>
      <c r="H36" s="90" t="s">
        <v>266</v>
      </c>
      <c r="I36" s="459" t="s">
        <v>194</v>
      </c>
      <c r="J36" s="92" t="s">
        <v>268</v>
      </c>
      <c r="K36" s="123">
        <v>1</v>
      </c>
      <c r="L36" s="270">
        <v>1</v>
      </c>
      <c r="M36" s="7" t="s">
        <v>269</v>
      </c>
      <c r="N36" s="14" t="s">
        <v>581</v>
      </c>
      <c r="O36" s="305">
        <v>44561</v>
      </c>
      <c r="P36" s="494" t="s">
        <v>946</v>
      </c>
      <c r="Q36" s="270">
        <v>1</v>
      </c>
      <c r="R36" s="494" t="s">
        <v>946</v>
      </c>
    </row>
    <row r="37" spans="1:18" ht="48" customHeight="1" x14ac:dyDescent="0.25">
      <c r="A37" s="563"/>
      <c r="B37" s="574"/>
      <c r="C37" s="142"/>
      <c r="D37" s="457"/>
      <c r="E37" s="143"/>
      <c r="F37" s="133"/>
      <c r="G37" s="142"/>
      <c r="H37" s="90" t="s">
        <v>270</v>
      </c>
      <c r="I37" s="459" t="s">
        <v>194</v>
      </c>
      <c r="J37" s="92" t="s">
        <v>272</v>
      </c>
      <c r="K37" s="123">
        <v>1</v>
      </c>
      <c r="L37" s="270">
        <v>1</v>
      </c>
      <c r="M37" s="7" t="s">
        <v>273</v>
      </c>
      <c r="N37" s="14" t="s">
        <v>522</v>
      </c>
      <c r="O37" s="305">
        <v>44561</v>
      </c>
      <c r="P37" s="511" t="s">
        <v>947</v>
      </c>
      <c r="Q37" s="270">
        <v>1</v>
      </c>
      <c r="R37" s="511" t="s">
        <v>947</v>
      </c>
    </row>
    <row r="38" spans="1:18" ht="48" customHeight="1" x14ac:dyDescent="0.25">
      <c r="A38" s="563"/>
      <c r="B38" s="574"/>
      <c r="C38" s="142"/>
      <c r="D38" s="457"/>
      <c r="E38" s="143"/>
      <c r="F38" s="133"/>
      <c r="G38" s="142"/>
      <c r="H38" s="90" t="s">
        <v>270</v>
      </c>
      <c r="I38" s="459" t="s">
        <v>194</v>
      </c>
      <c r="J38" s="92" t="s">
        <v>272</v>
      </c>
      <c r="K38" s="123">
        <v>1</v>
      </c>
      <c r="L38" s="270">
        <v>1</v>
      </c>
      <c r="M38" s="7" t="s">
        <v>273</v>
      </c>
      <c r="N38" s="14" t="s">
        <v>522</v>
      </c>
      <c r="O38" s="305">
        <v>44561</v>
      </c>
      <c r="P38" s="511" t="s">
        <v>948</v>
      </c>
      <c r="Q38" s="270">
        <v>1</v>
      </c>
      <c r="R38" s="511" t="s">
        <v>948</v>
      </c>
    </row>
    <row r="39" spans="1:18" ht="48" customHeight="1" x14ac:dyDescent="0.25">
      <c r="A39" s="563"/>
      <c r="B39" s="574"/>
      <c r="C39" s="142"/>
      <c r="D39" s="457"/>
      <c r="E39" s="143"/>
      <c r="F39" s="133"/>
      <c r="G39" s="142"/>
      <c r="H39" s="90" t="s">
        <v>275</v>
      </c>
      <c r="I39" s="459" t="s">
        <v>194</v>
      </c>
      <c r="J39" s="92" t="s">
        <v>277</v>
      </c>
      <c r="K39" s="123">
        <v>1</v>
      </c>
      <c r="L39" s="270">
        <v>1</v>
      </c>
      <c r="M39" s="179" t="s">
        <v>278</v>
      </c>
      <c r="N39" s="14" t="s">
        <v>949</v>
      </c>
      <c r="O39" s="305">
        <v>44561</v>
      </c>
      <c r="P39" s="511" t="s">
        <v>950</v>
      </c>
      <c r="Q39" s="270">
        <v>1</v>
      </c>
      <c r="R39" s="511" t="s">
        <v>950</v>
      </c>
    </row>
    <row r="40" spans="1:18" ht="48" customHeight="1" x14ac:dyDescent="0.25">
      <c r="A40" s="563"/>
      <c r="B40" s="574"/>
      <c r="C40" s="142"/>
      <c r="D40" s="457"/>
      <c r="E40" s="143"/>
      <c r="F40" s="133"/>
      <c r="G40" s="142"/>
      <c r="H40" s="90" t="s">
        <v>279</v>
      </c>
      <c r="I40" s="459" t="s">
        <v>194</v>
      </c>
      <c r="J40" s="92" t="s">
        <v>281</v>
      </c>
      <c r="K40" s="123">
        <v>1</v>
      </c>
      <c r="L40" s="270">
        <v>1</v>
      </c>
      <c r="M40" s="179" t="s">
        <v>282</v>
      </c>
      <c r="N40" s="14" t="s">
        <v>940</v>
      </c>
      <c r="O40" s="305">
        <v>44561</v>
      </c>
      <c r="P40" s="511" t="s">
        <v>941</v>
      </c>
      <c r="Q40" s="270">
        <v>1</v>
      </c>
      <c r="R40" s="511" t="s">
        <v>941</v>
      </c>
    </row>
    <row r="41" spans="1:18" ht="48" customHeight="1" x14ac:dyDescent="0.25">
      <c r="A41" s="563"/>
      <c r="B41" s="574"/>
      <c r="C41" s="142"/>
      <c r="D41" s="457"/>
      <c r="E41" s="144"/>
      <c r="F41" s="133"/>
      <c r="G41" s="142"/>
      <c r="H41" s="449" t="s">
        <v>283</v>
      </c>
      <c r="I41" s="459" t="s">
        <v>194</v>
      </c>
      <c r="J41" s="92" t="s">
        <v>285</v>
      </c>
      <c r="K41" s="270">
        <v>1</v>
      </c>
      <c r="L41" s="270">
        <v>1</v>
      </c>
      <c r="M41" s="179" t="s">
        <v>286</v>
      </c>
      <c r="N41" s="14" t="s">
        <v>942</v>
      </c>
      <c r="O41" s="305">
        <v>44561</v>
      </c>
      <c r="P41" s="511" t="s">
        <v>943</v>
      </c>
      <c r="Q41" s="526">
        <v>1</v>
      </c>
      <c r="R41" s="511" t="s">
        <v>951</v>
      </c>
    </row>
    <row r="42" spans="1:18" ht="48" customHeight="1" x14ac:dyDescent="0.25">
      <c r="A42" s="563"/>
      <c r="B42" s="574"/>
      <c r="C42" s="142"/>
      <c r="D42" s="447"/>
      <c r="E42" s="462"/>
      <c r="F42" s="462"/>
      <c r="G42" s="142"/>
      <c r="H42" s="134" t="s">
        <v>275</v>
      </c>
      <c r="I42" s="455" t="s">
        <v>153</v>
      </c>
      <c r="J42" s="7" t="s">
        <v>277</v>
      </c>
      <c r="K42" s="270">
        <v>1</v>
      </c>
      <c r="L42" s="257" t="s">
        <v>496</v>
      </c>
      <c r="M42" s="179" t="s">
        <v>278</v>
      </c>
      <c r="N42" s="14" t="s">
        <v>949</v>
      </c>
      <c r="O42" s="293">
        <v>44561</v>
      </c>
      <c r="P42" s="511" t="s">
        <v>952</v>
      </c>
      <c r="Q42" s="526">
        <v>1</v>
      </c>
      <c r="R42" s="511" t="s">
        <v>952</v>
      </c>
    </row>
    <row r="43" spans="1:18" ht="48" customHeight="1" thickBot="1" x14ac:dyDescent="0.3">
      <c r="A43" s="563"/>
      <c r="B43" s="575"/>
      <c r="C43" s="153"/>
      <c r="D43" s="448"/>
      <c r="E43" s="154"/>
      <c r="F43" s="154"/>
      <c r="G43" s="153"/>
      <c r="H43" s="155" t="s">
        <v>289</v>
      </c>
      <c r="I43" s="461" t="s">
        <v>291</v>
      </c>
      <c r="J43" s="76" t="s">
        <v>292</v>
      </c>
      <c r="K43" s="276">
        <v>1</v>
      </c>
      <c r="L43" s="276">
        <v>1</v>
      </c>
      <c r="M43" s="83" t="s">
        <v>293</v>
      </c>
      <c r="N43" s="14" t="s">
        <v>522</v>
      </c>
      <c r="O43" s="305">
        <v>44561</v>
      </c>
      <c r="P43" s="511" t="s">
        <v>582</v>
      </c>
      <c r="Q43" s="276">
        <v>1</v>
      </c>
      <c r="R43" s="511" t="s">
        <v>953</v>
      </c>
    </row>
    <row r="44" spans="1:18" ht="48" customHeight="1" thickBot="1" x14ac:dyDescent="0.3">
      <c r="A44" s="570">
        <v>4</v>
      </c>
      <c r="B44" s="560" t="s">
        <v>294</v>
      </c>
      <c r="C44" s="582" t="s">
        <v>295</v>
      </c>
      <c r="D44" s="453" t="s">
        <v>169</v>
      </c>
      <c r="E44" s="582" t="s">
        <v>296</v>
      </c>
      <c r="F44" s="453" t="s">
        <v>297</v>
      </c>
      <c r="G44" s="579" t="s">
        <v>298</v>
      </c>
      <c r="H44" s="460" t="s">
        <v>299</v>
      </c>
      <c r="I44" s="460" t="s">
        <v>154</v>
      </c>
      <c r="J44" s="173" t="s">
        <v>301</v>
      </c>
      <c r="K44" s="279">
        <v>1</v>
      </c>
      <c r="L44" s="276">
        <v>1</v>
      </c>
      <c r="M44" s="132" t="s">
        <v>174</v>
      </c>
      <c r="N44" s="14" t="s">
        <v>583</v>
      </c>
      <c r="O44" s="305">
        <v>44561</v>
      </c>
      <c r="P44" s="511" t="s">
        <v>954</v>
      </c>
      <c r="Q44" s="526">
        <v>1</v>
      </c>
      <c r="R44" s="511" t="s">
        <v>955</v>
      </c>
    </row>
    <row r="45" spans="1:18" ht="48" customHeight="1" thickBot="1" x14ac:dyDescent="0.3">
      <c r="A45" s="571"/>
      <c r="B45" s="561"/>
      <c r="C45" s="569"/>
      <c r="D45" s="447" t="s">
        <v>175</v>
      </c>
      <c r="E45" s="569"/>
      <c r="F45" s="447" t="s">
        <v>302</v>
      </c>
      <c r="G45" s="580"/>
      <c r="H45" s="455" t="s">
        <v>303</v>
      </c>
      <c r="I45" s="455" t="s">
        <v>154</v>
      </c>
      <c r="J45" s="7" t="s">
        <v>305</v>
      </c>
      <c r="K45" s="270">
        <v>1</v>
      </c>
      <c r="L45" s="276">
        <v>1</v>
      </c>
      <c r="M45" s="179" t="s">
        <v>174</v>
      </c>
      <c r="N45" s="14" t="s">
        <v>956</v>
      </c>
      <c r="O45" s="305">
        <v>44561</v>
      </c>
      <c r="P45" s="511" t="s">
        <v>957</v>
      </c>
      <c r="Q45" s="526">
        <v>1</v>
      </c>
      <c r="R45" s="511" t="s">
        <v>958</v>
      </c>
    </row>
    <row r="46" spans="1:18" ht="48" customHeight="1" x14ac:dyDescent="0.25">
      <c r="A46" s="571"/>
      <c r="B46" s="561"/>
      <c r="C46" s="569"/>
      <c r="D46" s="447" t="s">
        <v>306</v>
      </c>
      <c r="E46" s="569"/>
      <c r="F46" s="447" t="s">
        <v>307</v>
      </c>
      <c r="G46" s="580"/>
      <c r="H46" s="117"/>
      <c r="I46" s="162"/>
      <c r="J46" s="316"/>
      <c r="K46" s="254"/>
      <c r="L46" s="271"/>
      <c r="M46" s="254"/>
      <c r="N46" s="254"/>
      <c r="O46" s="305">
        <v>44561</v>
      </c>
      <c r="P46" s="267"/>
      <c r="Q46" s="523"/>
      <c r="R46" s="523"/>
    </row>
    <row r="47" spans="1:18" ht="48" customHeight="1" thickBot="1" x14ac:dyDescent="0.3">
      <c r="A47" s="572"/>
      <c r="B47" s="562"/>
      <c r="C47" s="583"/>
      <c r="D47" s="448" t="s">
        <v>308</v>
      </c>
      <c r="E47" s="583"/>
      <c r="F47" s="448" t="s">
        <v>309</v>
      </c>
      <c r="G47" s="581"/>
      <c r="H47" s="146"/>
      <c r="I47" s="174"/>
      <c r="J47" s="317"/>
      <c r="K47" s="259"/>
      <c r="L47" s="306"/>
      <c r="M47" s="259"/>
      <c r="N47" s="259"/>
      <c r="O47" s="307">
        <v>44561</v>
      </c>
      <c r="P47" s="261"/>
      <c r="Q47" s="523"/>
      <c r="R47" s="523"/>
    </row>
    <row r="48" spans="1:18" ht="48" customHeight="1" x14ac:dyDescent="0.25">
      <c r="A48" s="564">
        <v>5</v>
      </c>
      <c r="B48" s="560" t="s">
        <v>310</v>
      </c>
      <c r="C48" s="629" t="s">
        <v>311</v>
      </c>
      <c r="D48" s="453" t="s">
        <v>312</v>
      </c>
      <c r="E48" s="582" t="s">
        <v>313</v>
      </c>
      <c r="F48" s="453" t="s">
        <v>314</v>
      </c>
      <c r="G48" s="579" t="s">
        <v>315</v>
      </c>
      <c r="H48" s="231" t="s">
        <v>669</v>
      </c>
      <c r="I48" s="460" t="s">
        <v>318</v>
      </c>
      <c r="J48" s="78" t="s">
        <v>26</v>
      </c>
      <c r="K48" s="78" t="s">
        <v>320</v>
      </c>
      <c r="L48" s="318" t="s">
        <v>804</v>
      </c>
      <c r="M48" s="173" t="s">
        <v>174</v>
      </c>
      <c r="N48" s="319"/>
      <c r="O48" s="309">
        <v>44561</v>
      </c>
      <c r="P48" s="431" t="s">
        <v>877</v>
      </c>
      <c r="Q48" s="431" t="s">
        <v>874</v>
      </c>
      <c r="R48" s="431" t="s">
        <v>795</v>
      </c>
    </row>
    <row r="49" spans="1:18" ht="48" customHeight="1" x14ac:dyDescent="0.25">
      <c r="A49" s="565"/>
      <c r="B49" s="561"/>
      <c r="C49" s="611"/>
      <c r="D49" s="447" t="s">
        <v>321</v>
      </c>
      <c r="E49" s="569"/>
      <c r="F49" s="569" t="s">
        <v>322</v>
      </c>
      <c r="G49" s="580"/>
      <c r="H49" s="599" t="s">
        <v>323</v>
      </c>
      <c r="I49" s="455" t="s">
        <v>318</v>
      </c>
      <c r="J49" s="179" t="s">
        <v>26</v>
      </c>
      <c r="K49" s="179" t="s">
        <v>655</v>
      </c>
      <c r="L49" s="321" t="s">
        <v>803</v>
      </c>
      <c r="M49" s="7" t="s">
        <v>174</v>
      </c>
      <c r="N49" s="251"/>
      <c r="O49" s="305">
        <v>44561</v>
      </c>
      <c r="P49" s="253" t="s">
        <v>878</v>
      </c>
      <c r="Q49" s="253" t="s">
        <v>875</v>
      </c>
      <c r="R49" s="253" t="s">
        <v>881</v>
      </c>
    </row>
    <row r="50" spans="1:18" ht="48" customHeight="1" x14ac:dyDescent="0.25">
      <c r="A50" s="565"/>
      <c r="B50" s="561"/>
      <c r="C50" s="611"/>
      <c r="D50" s="447" t="s">
        <v>207</v>
      </c>
      <c r="E50" s="569"/>
      <c r="F50" s="569"/>
      <c r="G50" s="580"/>
      <c r="H50" s="601"/>
      <c r="I50" s="455" t="s">
        <v>318</v>
      </c>
      <c r="J50" s="179" t="s">
        <v>26</v>
      </c>
      <c r="K50" s="179" t="s">
        <v>327</v>
      </c>
      <c r="L50" s="271" t="s">
        <v>805</v>
      </c>
      <c r="M50" s="7" t="s">
        <v>174</v>
      </c>
      <c r="N50" s="251"/>
      <c r="O50" s="305">
        <v>44561</v>
      </c>
      <c r="P50" s="253" t="s">
        <v>879</v>
      </c>
      <c r="Q50" s="253" t="s">
        <v>880</v>
      </c>
      <c r="R50" s="253" t="s">
        <v>876</v>
      </c>
    </row>
    <row r="51" spans="1:18" ht="48" customHeight="1" x14ac:dyDescent="0.25">
      <c r="A51" s="565"/>
      <c r="B51" s="561"/>
      <c r="C51" s="611"/>
      <c r="D51" s="447" t="s">
        <v>328</v>
      </c>
      <c r="E51" s="569"/>
      <c r="F51" s="569" t="s">
        <v>329</v>
      </c>
      <c r="G51" s="580"/>
      <c r="H51" s="445" t="s">
        <v>330</v>
      </c>
      <c r="I51" s="455" t="s">
        <v>332</v>
      </c>
      <c r="J51" s="255" t="s">
        <v>334</v>
      </c>
      <c r="K51" s="270" t="s">
        <v>333</v>
      </c>
      <c r="L51" s="526">
        <v>1</v>
      </c>
      <c r="M51" s="513" t="s">
        <v>335</v>
      </c>
      <c r="N51" s="14" t="s">
        <v>524</v>
      </c>
      <c r="O51" s="531">
        <v>44561</v>
      </c>
      <c r="P51" s="532" t="s">
        <v>525</v>
      </c>
      <c r="Q51" s="524">
        <v>1</v>
      </c>
      <c r="R51" s="532" t="s">
        <v>525</v>
      </c>
    </row>
    <row r="52" spans="1:18" ht="48" customHeight="1" x14ac:dyDescent="0.25">
      <c r="A52" s="565"/>
      <c r="B52" s="561"/>
      <c r="C52" s="611"/>
      <c r="D52" s="447" t="s">
        <v>188</v>
      </c>
      <c r="E52" s="569"/>
      <c r="F52" s="569"/>
      <c r="G52" s="580"/>
      <c r="H52" s="445" t="s">
        <v>174</v>
      </c>
      <c r="I52" s="455" t="s">
        <v>332</v>
      </c>
      <c r="J52" s="255" t="s">
        <v>671</v>
      </c>
      <c r="K52" s="270">
        <v>1</v>
      </c>
      <c r="L52" s="524">
        <v>1</v>
      </c>
      <c r="M52" s="513" t="s">
        <v>174</v>
      </c>
      <c r="N52" s="14" t="s">
        <v>959</v>
      </c>
      <c r="O52" s="305">
        <v>44561</v>
      </c>
      <c r="P52" s="532" t="s">
        <v>747</v>
      </c>
      <c r="Q52" s="524">
        <v>1</v>
      </c>
      <c r="R52" s="532" t="s">
        <v>960</v>
      </c>
    </row>
    <row r="53" spans="1:18" ht="48" customHeight="1" x14ac:dyDescent="0.25">
      <c r="A53" s="565"/>
      <c r="B53" s="561"/>
      <c r="C53" s="611"/>
      <c r="D53" s="447" t="s">
        <v>338</v>
      </c>
      <c r="E53" s="569"/>
      <c r="F53" s="569" t="s">
        <v>329</v>
      </c>
      <c r="G53" s="580"/>
      <c r="H53" s="445" t="s">
        <v>339</v>
      </c>
      <c r="I53" s="455" t="s">
        <v>318</v>
      </c>
      <c r="J53" s="7" t="s">
        <v>341</v>
      </c>
      <c r="K53" s="270">
        <v>1</v>
      </c>
      <c r="L53" s="524">
        <v>1</v>
      </c>
      <c r="M53" s="513" t="s">
        <v>342</v>
      </c>
      <c r="N53" s="14" t="s">
        <v>519</v>
      </c>
      <c r="O53" s="305">
        <v>44561</v>
      </c>
      <c r="P53" s="532" t="s">
        <v>528</v>
      </c>
      <c r="Q53" s="524">
        <v>1</v>
      </c>
      <c r="R53" s="532" t="s">
        <v>961</v>
      </c>
    </row>
    <row r="54" spans="1:18" ht="48" customHeight="1" x14ac:dyDescent="0.25">
      <c r="A54" s="565"/>
      <c r="B54" s="561"/>
      <c r="C54" s="611"/>
      <c r="D54" s="447" t="s">
        <v>343</v>
      </c>
      <c r="E54" s="569"/>
      <c r="F54" s="569"/>
      <c r="G54" s="580"/>
      <c r="H54" s="445" t="s">
        <v>344</v>
      </c>
      <c r="I54" s="455" t="s">
        <v>318</v>
      </c>
      <c r="J54" s="7" t="s">
        <v>341</v>
      </c>
      <c r="K54" s="270">
        <v>1</v>
      </c>
      <c r="L54" s="524">
        <v>1</v>
      </c>
      <c r="M54" s="513" t="s">
        <v>342</v>
      </c>
      <c r="N54" s="14" t="s">
        <v>956</v>
      </c>
      <c r="O54" s="305">
        <v>44561</v>
      </c>
      <c r="P54" s="532" t="s">
        <v>528</v>
      </c>
      <c r="Q54" s="524">
        <v>1</v>
      </c>
      <c r="R54" s="532" t="s">
        <v>962</v>
      </c>
    </row>
    <row r="55" spans="1:18" ht="48" customHeight="1" x14ac:dyDescent="0.25">
      <c r="A55" s="565"/>
      <c r="B55" s="561"/>
      <c r="C55" s="611"/>
      <c r="D55" s="447" t="s">
        <v>346</v>
      </c>
      <c r="E55" s="569"/>
      <c r="F55" s="569" t="s">
        <v>347</v>
      </c>
      <c r="G55" s="580"/>
      <c r="H55" s="445" t="s">
        <v>348</v>
      </c>
      <c r="I55" s="455" t="s">
        <v>318</v>
      </c>
      <c r="J55" s="7" t="s">
        <v>341</v>
      </c>
      <c r="K55" s="270">
        <v>1</v>
      </c>
      <c r="L55" s="524">
        <v>1</v>
      </c>
      <c r="M55" s="513" t="s">
        <v>342</v>
      </c>
      <c r="N55" s="14" t="s">
        <v>581</v>
      </c>
      <c r="O55" s="305">
        <v>44561</v>
      </c>
      <c r="P55" s="532" t="s">
        <v>528</v>
      </c>
      <c r="Q55" s="524">
        <v>1</v>
      </c>
      <c r="R55" s="532" t="s">
        <v>963</v>
      </c>
    </row>
    <row r="56" spans="1:18" ht="48" customHeight="1" x14ac:dyDescent="0.25">
      <c r="A56" s="565"/>
      <c r="B56" s="561"/>
      <c r="C56" s="611"/>
      <c r="D56" s="447" t="s">
        <v>350</v>
      </c>
      <c r="E56" s="569"/>
      <c r="F56" s="569"/>
      <c r="G56" s="580"/>
      <c r="H56" s="445" t="s">
        <v>351</v>
      </c>
      <c r="I56" s="455" t="s">
        <v>318</v>
      </c>
      <c r="J56" s="7" t="s">
        <v>341</v>
      </c>
      <c r="K56" s="270">
        <v>1</v>
      </c>
      <c r="L56" s="524">
        <v>1</v>
      </c>
      <c r="M56" s="513" t="s">
        <v>342</v>
      </c>
      <c r="N56" s="14" t="s">
        <v>964</v>
      </c>
      <c r="O56" s="305">
        <v>44561</v>
      </c>
      <c r="P56" s="532" t="s">
        <v>528</v>
      </c>
      <c r="Q56" s="524">
        <v>1</v>
      </c>
      <c r="R56" s="532" t="s">
        <v>965</v>
      </c>
    </row>
    <row r="57" spans="1:18" ht="48" customHeight="1" x14ac:dyDescent="0.25">
      <c r="A57" s="565"/>
      <c r="B57" s="561"/>
      <c r="C57" s="611"/>
      <c r="D57" s="447" t="s">
        <v>353</v>
      </c>
      <c r="E57" s="569"/>
      <c r="F57" s="569" t="s">
        <v>354</v>
      </c>
      <c r="G57" s="580"/>
      <c r="H57" s="445" t="s">
        <v>623</v>
      </c>
      <c r="I57" s="455" t="s">
        <v>672</v>
      </c>
      <c r="J57" s="7" t="s">
        <v>673</v>
      </c>
      <c r="K57" s="270" t="s">
        <v>174</v>
      </c>
      <c r="L57" s="257" t="s">
        <v>551</v>
      </c>
      <c r="M57" s="7" t="s">
        <v>174</v>
      </c>
      <c r="N57" s="7" t="s">
        <v>674</v>
      </c>
      <c r="O57" s="252">
        <v>44561</v>
      </c>
      <c r="P57" s="7" t="s">
        <v>625</v>
      </c>
      <c r="Q57" s="270" t="s">
        <v>174</v>
      </c>
      <c r="R57" s="7" t="s">
        <v>625</v>
      </c>
    </row>
    <row r="58" spans="1:18" ht="48" customHeight="1" x14ac:dyDescent="0.25">
      <c r="A58" s="566"/>
      <c r="B58" s="561"/>
      <c r="C58" s="611"/>
      <c r="D58" s="447" t="s">
        <v>355</v>
      </c>
      <c r="E58" s="569"/>
      <c r="F58" s="569"/>
      <c r="G58" s="580"/>
      <c r="H58" s="445"/>
      <c r="I58" s="455"/>
      <c r="J58" s="7"/>
      <c r="K58" s="270"/>
      <c r="L58" s="271"/>
      <c r="M58" s="7"/>
      <c r="N58" s="254"/>
      <c r="O58" s="305">
        <v>44561</v>
      </c>
      <c r="P58" s="267"/>
      <c r="Q58" s="523"/>
      <c r="R58" s="523"/>
    </row>
    <row r="59" spans="1:18" ht="48" customHeight="1" x14ac:dyDescent="0.25">
      <c r="A59" s="566"/>
      <c r="B59" s="561"/>
      <c r="C59" s="611"/>
      <c r="D59" s="447"/>
      <c r="E59" s="569"/>
      <c r="F59" s="569"/>
      <c r="G59" s="580"/>
      <c r="H59" s="445"/>
      <c r="I59" s="455"/>
      <c r="J59" s="7"/>
      <c r="K59" s="270"/>
      <c r="L59" s="271"/>
      <c r="M59" s="7"/>
      <c r="N59" s="254"/>
      <c r="O59" s="305">
        <v>44561</v>
      </c>
      <c r="P59" s="267"/>
      <c r="Q59" s="523"/>
      <c r="R59" s="523"/>
    </row>
    <row r="60" spans="1:18" ht="48" customHeight="1" thickBot="1" x14ac:dyDescent="0.3">
      <c r="A60" s="567"/>
      <c r="B60" s="562"/>
      <c r="C60" s="630"/>
      <c r="D60" s="448"/>
      <c r="E60" s="583"/>
      <c r="F60" s="583"/>
      <c r="G60" s="581"/>
      <c r="H60" s="166"/>
      <c r="I60" s="461"/>
      <c r="J60" s="76"/>
      <c r="K60" s="96"/>
      <c r="L60" s="306"/>
      <c r="M60" s="76"/>
      <c r="N60" s="259"/>
      <c r="O60" s="305">
        <v>44561</v>
      </c>
      <c r="P60" s="261"/>
      <c r="Q60" s="530"/>
      <c r="R60" s="530"/>
    </row>
    <row r="61" spans="1:18" ht="48" customHeight="1" x14ac:dyDescent="0.25">
      <c r="A61" s="576">
        <v>6</v>
      </c>
      <c r="B61" s="612" t="s">
        <v>356</v>
      </c>
      <c r="C61" s="568" t="s">
        <v>357</v>
      </c>
      <c r="D61" s="568" t="s">
        <v>328</v>
      </c>
      <c r="E61" s="613" t="s">
        <v>675</v>
      </c>
      <c r="F61" s="516" t="s">
        <v>359</v>
      </c>
      <c r="G61" s="622" t="s">
        <v>360</v>
      </c>
      <c r="H61" s="148" t="s">
        <v>361</v>
      </c>
      <c r="I61" s="512" t="s">
        <v>363</v>
      </c>
      <c r="J61" s="61" t="s">
        <v>365</v>
      </c>
      <c r="K61" s="294">
        <v>1</v>
      </c>
      <c r="L61" s="294">
        <v>1</v>
      </c>
      <c r="M61" s="61" t="s">
        <v>366</v>
      </c>
      <c r="N61" s="61" t="s">
        <v>717</v>
      </c>
      <c r="O61" s="305">
        <v>44561</v>
      </c>
      <c r="P61" s="411" t="s">
        <v>882</v>
      </c>
      <c r="Q61" s="116">
        <v>1</v>
      </c>
      <c r="R61" s="411" t="s">
        <v>807</v>
      </c>
    </row>
    <row r="62" spans="1:18" ht="48" customHeight="1" x14ac:dyDescent="0.25">
      <c r="A62" s="577"/>
      <c r="B62" s="561"/>
      <c r="C62" s="569"/>
      <c r="D62" s="569"/>
      <c r="E62" s="580"/>
      <c r="F62" s="508" t="s">
        <v>367</v>
      </c>
      <c r="G62" s="623"/>
      <c r="H62" s="131" t="s">
        <v>682</v>
      </c>
      <c r="I62" s="513" t="s">
        <v>363</v>
      </c>
      <c r="J62" s="7" t="s">
        <v>370</v>
      </c>
      <c r="K62" s="296">
        <v>1</v>
      </c>
      <c r="L62" s="294">
        <v>1</v>
      </c>
      <c r="M62" s="7" t="s">
        <v>371</v>
      </c>
      <c r="N62" s="61" t="s">
        <v>719</v>
      </c>
      <c r="O62" s="305">
        <v>44561</v>
      </c>
      <c r="P62" s="411" t="s">
        <v>808</v>
      </c>
      <c r="Q62" s="116">
        <v>1</v>
      </c>
      <c r="R62" s="411" t="s">
        <v>809</v>
      </c>
    </row>
    <row r="63" spans="1:18" ht="48" customHeight="1" x14ac:dyDescent="0.25">
      <c r="A63" s="577"/>
      <c r="B63" s="561"/>
      <c r="C63" s="569"/>
      <c r="D63" s="569" t="s">
        <v>160</v>
      </c>
      <c r="E63" s="580"/>
      <c r="F63" s="508" t="s">
        <v>372</v>
      </c>
      <c r="G63" s="623"/>
      <c r="H63" s="131"/>
      <c r="I63" s="513"/>
      <c r="J63" s="7"/>
      <c r="K63" s="296"/>
      <c r="L63" s="325"/>
      <c r="M63" s="7"/>
      <c r="N63" s="61"/>
      <c r="O63" s="305"/>
      <c r="P63" s="411"/>
      <c r="Q63" s="533"/>
      <c r="R63" s="533"/>
    </row>
    <row r="64" spans="1:18" ht="48" customHeight="1" x14ac:dyDescent="0.25">
      <c r="A64" s="577"/>
      <c r="B64" s="561"/>
      <c r="C64" s="569"/>
      <c r="D64" s="569"/>
      <c r="E64" s="580"/>
      <c r="F64" s="508" t="s">
        <v>374</v>
      </c>
      <c r="G64" s="623"/>
      <c r="H64" s="602" t="s">
        <v>375</v>
      </c>
      <c r="I64" s="513" t="s">
        <v>363</v>
      </c>
      <c r="J64" s="7" t="s">
        <v>536</v>
      </c>
      <c r="K64" s="296">
        <v>1</v>
      </c>
      <c r="L64" s="294">
        <v>1</v>
      </c>
      <c r="M64" s="7" t="s">
        <v>378</v>
      </c>
      <c r="N64" s="61" t="s">
        <v>719</v>
      </c>
      <c r="O64" s="305">
        <v>44561</v>
      </c>
      <c r="P64" s="411" t="s">
        <v>810</v>
      </c>
      <c r="Q64" s="116">
        <v>1</v>
      </c>
      <c r="R64" s="411" t="s">
        <v>811</v>
      </c>
    </row>
    <row r="65" spans="1:20" ht="48" customHeight="1" x14ac:dyDescent="0.25">
      <c r="A65" s="577"/>
      <c r="B65" s="561"/>
      <c r="C65" s="569"/>
      <c r="D65" s="508"/>
      <c r="E65" s="580"/>
      <c r="F65" s="508"/>
      <c r="G65" s="623"/>
      <c r="H65" s="619"/>
      <c r="I65" s="513" t="s">
        <v>363</v>
      </c>
      <c r="J65" s="7" t="s">
        <v>379</v>
      </c>
      <c r="K65" s="296">
        <v>1</v>
      </c>
      <c r="L65" s="294">
        <v>1</v>
      </c>
      <c r="M65" s="7" t="s">
        <v>378</v>
      </c>
      <c r="N65" s="61" t="s">
        <v>719</v>
      </c>
      <c r="O65" s="305">
        <v>44561</v>
      </c>
      <c r="P65" s="411" t="s">
        <v>812</v>
      </c>
      <c r="Q65" s="116">
        <v>1</v>
      </c>
      <c r="R65" s="411" t="s">
        <v>811</v>
      </c>
    </row>
    <row r="66" spans="1:20" ht="48" customHeight="1" x14ac:dyDescent="0.25">
      <c r="A66" s="577"/>
      <c r="B66" s="561"/>
      <c r="C66" s="569"/>
      <c r="D66" s="569" t="s">
        <v>380</v>
      </c>
      <c r="E66" s="580"/>
      <c r="F66" s="508" t="s">
        <v>381</v>
      </c>
      <c r="G66" s="623"/>
      <c r="H66" s="131" t="s">
        <v>382</v>
      </c>
      <c r="I66" s="513" t="s">
        <v>363</v>
      </c>
      <c r="J66" s="7" t="s">
        <v>384</v>
      </c>
      <c r="K66" s="296">
        <v>1</v>
      </c>
      <c r="L66" s="294">
        <v>1</v>
      </c>
      <c r="M66" s="7" t="s">
        <v>385</v>
      </c>
      <c r="N66" s="61" t="s">
        <v>719</v>
      </c>
      <c r="O66" s="305">
        <v>44561</v>
      </c>
      <c r="P66" s="411" t="s">
        <v>871</v>
      </c>
      <c r="Q66" s="116">
        <v>1</v>
      </c>
      <c r="R66" s="411" t="s">
        <v>814</v>
      </c>
    </row>
    <row r="67" spans="1:20" ht="48" customHeight="1" x14ac:dyDescent="0.25">
      <c r="A67" s="577"/>
      <c r="B67" s="561"/>
      <c r="C67" s="569"/>
      <c r="D67" s="569"/>
      <c r="E67" s="580"/>
      <c r="F67" s="508" t="s">
        <v>386</v>
      </c>
      <c r="G67" s="623"/>
      <c r="H67" s="131" t="s">
        <v>387</v>
      </c>
      <c r="I67" s="513" t="s">
        <v>363</v>
      </c>
      <c r="J67" s="7" t="s">
        <v>389</v>
      </c>
      <c r="K67" s="296">
        <v>0.15</v>
      </c>
      <c r="L67" s="294">
        <v>1</v>
      </c>
      <c r="M67" s="7" t="s">
        <v>390</v>
      </c>
      <c r="N67" s="61" t="s">
        <v>724</v>
      </c>
      <c r="O67" s="305">
        <v>44561</v>
      </c>
      <c r="P67" s="411" t="s">
        <v>815</v>
      </c>
      <c r="Q67" s="116">
        <v>1</v>
      </c>
      <c r="R67" s="411" t="s">
        <v>816</v>
      </c>
    </row>
    <row r="68" spans="1:20" ht="48" customHeight="1" x14ac:dyDescent="0.25">
      <c r="A68" s="577"/>
      <c r="B68" s="561"/>
      <c r="C68" s="569"/>
      <c r="D68" s="569" t="s">
        <v>207</v>
      </c>
      <c r="E68" s="580"/>
      <c r="F68" s="508" t="s">
        <v>391</v>
      </c>
      <c r="G68" s="623"/>
      <c r="H68" s="131" t="s">
        <v>382</v>
      </c>
      <c r="I68" s="513" t="s">
        <v>363</v>
      </c>
      <c r="J68" s="7" t="s">
        <v>394</v>
      </c>
      <c r="K68" s="296">
        <v>1</v>
      </c>
      <c r="L68" s="294">
        <v>1</v>
      </c>
      <c r="M68" s="7" t="s">
        <v>395</v>
      </c>
      <c r="N68" s="61" t="s">
        <v>726</v>
      </c>
      <c r="O68" s="305">
        <v>44561</v>
      </c>
      <c r="P68" s="411" t="s">
        <v>817</v>
      </c>
      <c r="Q68" s="116">
        <v>1</v>
      </c>
      <c r="R68" s="411" t="s">
        <v>818</v>
      </c>
    </row>
    <row r="69" spans="1:20" ht="48" customHeight="1" x14ac:dyDescent="0.25">
      <c r="A69" s="577"/>
      <c r="B69" s="561"/>
      <c r="C69" s="569"/>
      <c r="D69" s="569"/>
      <c r="E69" s="580"/>
      <c r="F69" s="508" t="s">
        <v>396</v>
      </c>
      <c r="G69" s="623"/>
      <c r="H69" s="602" t="s">
        <v>397</v>
      </c>
      <c r="I69" s="117" t="s">
        <v>363</v>
      </c>
      <c r="J69" s="7" t="s">
        <v>546</v>
      </c>
      <c r="K69" s="296">
        <v>1</v>
      </c>
      <c r="L69" s="325">
        <v>3.62</v>
      </c>
      <c r="M69" s="7" t="s">
        <v>401</v>
      </c>
      <c r="N69" s="61" t="s">
        <v>728</v>
      </c>
      <c r="O69" s="305">
        <v>44561</v>
      </c>
      <c r="P69" s="411" t="s">
        <v>819</v>
      </c>
      <c r="Q69" s="510" t="s">
        <v>820</v>
      </c>
      <c r="R69" s="411" t="s">
        <v>821</v>
      </c>
    </row>
    <row r="70" spans="1:20" ht="48" customHeight="1" x14ac:dyDescent="0.25">
      <c r="A70" s="577"/>
      <c r="B70" s="561"/>
      <c r="C70" s="569"/>
      <c r="D70" s="508" t="s">
        <v>188</v>
      </c>
      <c r="E70" s="580"/>
      <c r="F70" s="508" t="s">
        <v>402</v>
      </c>
      <c r="G70" s="623"/>
      <c r="H70" s="603"/>
      <c r="I70" s="117" t="s">
        <v>363</v>
      </c>
      <c r="J70" s="7" t="s">
        <v>405</v>
      </c>
      <c r="K70" s="296">
        <v>1</v>
      </c>
      <c r="L70" s="294">
        <v>1</v>
      </c>
      <c r="M70" s="7" t="s">
        <v>406</v>
      </c>
      <c r="N70" s="61" t="s">
        <v>728</v>
      </c>
      <c r="O70" s="305">
        <v>44561</v>
      </c>
      <c r="P70" s="411" t="s">
        <v>822</v>
      </c>
      <c r="Q70" s="116">
        <v>1</v>
      </c>
      <c r="R70" s="411" t="s">
        <v>823</v>
      </c>
    </row>
    <row r="71" spans="1:20" ht="48" customHeight="1" x14ac:dyDescent="0.25">
      <c r="A71" s="577"/>
      <c r="B71" s="561"/>
      <c r="C71" s="569"/>
      <c r="D71" s="508"/>
      <c r="E71" s="580"/>
      <c r="F71" s="508"/>
      <c r="G71" s="623"/>
      <c r="H71" s="603"/>
      <c r="I71" s="117" t="s">
        <v>363</v>
      </c>
      <c r="J71" s="4" t="s">
        <v>873</v>
      </c>
      <c r="K71" s="296">
        <v>1</v>
      </c>
      <c r="L71" s="294">
        <v>1</v>
      </c>
      <c r="M71" s="7" t="s">
        <v>406</v>
      </c>
      <c r="N71" s="61" t="s">
        <v>728</v>
      </c>
      <c r="O71" s="305">
        <v>44561</v>
      </c>
      <c r="P71" s="411" t="s">
        <v>824</v>
      </c>
      <c r="Q71" s="116">
        <v>1</v>
      </c>
      <c r="R71" s="411" t="s">
        <v>883</v>
      </c>
    </row>
    <row r="72" spans="1:20" ht="48" customHeight="1" x14ac:dyDescent="0.25">
      <c r="A72" s="577"/>
      <c r="B72" s="561"/>
      <c r="C72" s="569"/>
      <c r="D72" s="569" t="s">
        <v>409</v>
      </c>
      <c r="E72" s="580"/>
      <c r="F72" s="508" t="s">
        <v>410</v>
      </c>
      <c r="G72" s="623"/>
      <c r="H72" s="619"/>
      <c r="I72" s="117" t="s">
        <v>363</v>
      </c>
      <c r="J72" s="4" t="s">
        <v>872</v>
      </c>
      <c r="K72" s="297">
        <v>10</v>
      </c>
      <c r="L72" s="294">
        <v>1</v>
      </c>
      <c r="M72" s="7" t="s">
        <v>412</v>
      </c>
      <c r="N72" s="61" t="s">
        <v>728</v>
      </c>
      <c r="O72" s="305">
        <v>44561</v>
      </c>
      <c r="P72" s="411" t="s">
        <v>826</v>
      </c>
      <c r="Q72" s="116">
        <v>1</v>
      </c>
      <c r="R72" s="411" t="s">
        <v>827</v>
      </c>
    </row>
    <row r="73" spans="1:20" ht="48" customHeight="1" thickBot="1" x14ac:dyDescent="0.3">
      <c r="A73" s="606"/>
      <c r="B73" s="616"/>
      <c r="C73" s="614"/>
      <c r="D73" s="614"/>
      <c r="E73" s="615"/>
      <c r="F73" s="509" t="s">
        <v>413</v>
      </c>
      <c r="G73" s="624"/>
      <c r="H73" s="4" t="s">
        <v>553</v>
      </c>
      <c r="I73" s="117" t="s">
        <v>416</v>
      </c>
      <c r="J73" s="7" t="s">
        <v>417</v>
      </c>
      <c r="K73" s="296">
        <v>1</v>
      </c>
      <c r="L73" s="294">
        <v>1</v>
      </c>
      <c r="M73" s="7" t="s">
        <v>418</v>
      </c>
      <c r="N73" s="254" t="s">
        <v>594</v>
      </c>
      <c r="O73" s="305">
        <v>44561</v>
      </c>
      <c r="P73" s="295" t="s">
        <v>595</v>
      </c>
      <c r="Q73" s="116">
        <v>1</v>
      </c>
      <c r="R73" s="295" t="s">
        <v>595</v>
      </c>
    </row>
    <row r="74" spans="1:20" ht="48" customHeight="1" x14ac:dyDescent="0.25">
      <c r="A74" s="606"/>
      <c r="B74" s="616"/>
      <c r="C74" s="614"/>
      <c r="D74" s="614"/>
      <c r="E74" s="615"/>
      <c r="F74" s="515"/>
      <c r="G74" s="624"/>
      <c r="H74" s="117" t="s">
        <v>419</v>
      </c>
      <c r="I74" s="117" t="s">
        <v>254</v>
      </c>
      <c r="J74" s="7" t="s">
        <v>422</v>
      </c>
      <c r="K74" s="123">
        <v>1</v>
      </c>
      <c r="L74" s="250">
        <v>0.25</v>
      </c>
      <c r="M74" s="7" t="s">
        <v>423</v>
      </c>
      <c r="N74" s="112" t="s">
        <v>887</v>
      </c>
      <c r="O74" s="305">
        <v>44561</v>
      </c>
      <c r="P74" s="503" t="s">
        <v>888</v>
      </c>
      <c r="Q74" s="472">
        <v>1</v>
      </c>
      <c r="R74" s="504" t="s">
        <v>890</v>
      </c>
    </row>
    <row r="75" spans="1:20" ht="48" customHeight="1" x14ac:dyDescent="0.25">
      <c r="A75" s="606"/>
      <c r="B75" s="616"/>
      <c r="C75" s="614"/>
      <c r="D75" s="614"/>
      <c r="E75" s="615"/>
      <c r="F75" s="515"/>
      <c r="G75" s="624"/>
      <c r="H75" s="4" t="s">
        <v>424</v>
      </c>
      <c r="I75" s="117" t="s">
        <v>426</v>
      </c>
      <c r="J75" s="179" t="s">
        <v>26</v>
      </c>
      <c r="K75" s="299" t="s">
        <v>424</v>
      </c>
      <c r="L75" s="300" t="s">
        <v>830</v>
      </c>
      <c r="M75" s="117" t="s">
        <v>174</v>
      </c>
      <c r="N75" s="468" t="s">
        <v>620</v>
      </c>
      <c r="O75" s="372">
        <v>44561</v>
      </c>
      <c r="P75" s="468" t="s">
        <v>619</v>
      </c>
      <c r="Q75" s="468" t="s">
        <v>620</v>
      </c>
      <c r="R75" s="468" t="s">
        <v>619</v>
      </c>
      <c r="T75" s="495" t="e">
        <f>+T15/T16</f>
        <v>#DIV/0!</v>
      </c>
    </row>
    <row r="76" spans="1:20" ht="48" customHeight="1" x14ac:dyDescent="0.25">
      <c r="A76" s="606"/>
      <c r="B76" s="616"/>
      <c r="C76" s="614"/>
      <c r="D76" s="614"/>
      <c r="E76" s="615"/>
      <c r="F76" s="515"/>
      <c r="G76" s="624"/>
      <c r="H76" s="4" t="s">
        <v>677</v>
      </c>
      <c r="I76" s="117" t="s">
        <v>426</v>
      </c>
      <c r="J76" s="326" t="s">
        <v>430</v>
      </c>
      <c r="K76" s="123">
        <v>1</v>
      </c>
      <c r="L76" s="381">
        <v>0.12</v>
      </c>
      <c r="M76" s="4" t="s">
        <v>431</v>
      </c>
      <c r="N76" s="165" t="s">
        <v>910</v>
      </c>
      <c r="O76" s="372">
        <v>44561</v>
      </c>
      <c r="P76" s="412" t="s">
        <v>831</v>
      </c>
      <c r="Q76" s="470">
        <v>1</v>
      </c>
      <c r="R76" s="406" t="s">
        <v>933</v>
      </c>
    </row>
    <row r="77" spans="1:20" ht="48" customHeight="1" x14ac:dyDescent="0.25">
      <c r="A77" s="606"/>
      <c r="B77" s="616"/>
      <c r="C77" s="614"/>
      <c r="D77" s="614"/>
      <c r="E77" s="615"/>
      <c r="F77" s="515"/>
      <c r="G77" s="624"/>
      <c r="H77" s="91" t="s">
        <v>432</v>
      </c>
      <c r="I77" s="117" t="s">
        <v>426</v>
      </c>
      <c r="J77" s="326" t="s">
        <v>434</v>
      </c>
      <c r="K77" s="123">
        <v>1</v>
      </c>
      <c r="L77" s="323">
        <v>0.96399999999999997</v>
      </c>
      <c r="M77" s="4" t="s">
        <v>435</v>
      </c>
      <c r="N77" s="471" t="s">
        <v>768</v>
      </c>
      <c r="O77" s="372">
        <v>44561</v>
      </c>
      <c r="P77" s="412" t="s">
        <v>841</v>
      </c>
      <c r="Q77" s="472">
        <v>0.97</v>
      </c>
      <c r="R77" s="406" t="s">
        <v>869</v>
      </c>
    </row>
    <row r="78" spans="1:20" ht="48" customHeight="1" x14ac:dyDescent="0.25">
      <c r="A78" s="606"/>
      <c r="B78" s="616"/>
      <c r="C78" s="614"/>
      <c r="D78" s="614"/>
      <c r="E78" s="615"/>
      <c r="F78" s="515"/>
      <c r="G78" s="624"/>
      <c r="H78" s="91" t="s">
        <v>436</v>
      </c>
      <c r="I78" s="117" t="s">
        <v>426</v>
      </c>
      <c r="J78" s="326" t="s">
        <v>560</v>
      </c>
      <c r="K78" s="123">
        <v>1</v>
      </c>
      <c r="L78" s="323">
        <v>0.88749999999999996</v>
      </c>
      <c r="M78" s="117" t="s">
        <v>439</v>
      </c>
      <c r="N78" s="474" t="s">
        <v>834</v>
      </c>
      <c r="O78" s="372">
        <v>44561</v>
      </c>
      <c r="P78" s="413" t="s">
        <v>911</v>
      </c>
      <c r="Q78" s="472">
        <v>0.83</v>
      </c>
      <c r="R78" s="406" t="s">
        <v>912</v>
      </c>
    </row>
    <row r="79" spans="1:20" ht="48" customHeight="1" x14ac:dyDescent="0.25">
      <c r="A79" s="606"/>
      <c r="B79" s="616"/>
      <c r="C79" s="614"/>
      <c r="D79" s="614"/>
      <c r="E79" s="615"/>
      <c r="F79" s="515"/>
      <c r="G79" s="624"/>
      <c r="H79" s="91" t="s">
        <v>436</v>
      </c>
      <c r="I79" s="117" t="s">
        <v>426</v>
      </c>
      <c r="J79" s="326" t="s">
        <v>440</v>
      </c>
      <c r="K79" s="123">
        <v>1</v>
      </c>
      <c r="L79" s="323">
        <v>0.45306122448979591</v>
      </c>
      <c r="M79" s="117" t="s">
        <v>441</v>
      </c>
      <c r="N79" s="474" t="s">
        <v>837</v>
      </c>
      <c r="O79" s="372">
        <v>44561</v>
      </c>
      <c r="P79" s="413" t="s">
        <v>934</v>
      </c>
      <c r="Q79" s="473">
        <v>0.59</v>
      </c>
      <c r="R79" s="406" t="s">
        <v>935</v>
      </c>
    </row>
    <row r="80" spans="1:20" ht="48" customHeight="1" x14ac:dyDescent="0.25">
      <c r="A80" s="606"/>
      <c r="B80" s="616"/>
      <c r="C80" s="614"/>
      <c r="D80" s="614"/>
      <c r="E80" s="615"/>
      <c r="F80" s="515"/>
      <c r="G80" s="624"/>
      <c r="H80" s="91" t="s">
        <v>565</v>
      </c>
      <c r="I80" s="117" t="s">
        <v>426</v>
      </c>
      <c r="J80" s="7" t="s">
        <v>443</v>
      </c>
      <c r="K80" s="123">
        <v>1</v>
      </c>
      <c r="L80" s="383">
        <v>1</v>
      </c>
      <c r="M80" s="4" t="s">
        <v>444</v>
      </c>
      <c r="N80" s="129">
        <v>0</v>
      </c>
      <c r="O80" s="372">
        <v>44561</v>
      </c>
      <c r="P80" s="376" t="s">
        <v>839</v>
      </c>
      <c r="Q80" s="472">
        <v>1</v>
      </c>
      <c r="R80" s="406" t="s">
        <v>936</v>
      </c>
    </row>
    <row r="81" spans="1:18" ht="48" customHeight="1" x14ac:dyDescent="0.25">
      <c r="A81" s="606"/>
      <c r="B81" s="616"/>
      <c r="C81" s="614"/>
      <c r="D81" s="614"/>
      <c r="E81" s="615"/>
      <c r="F81" s="515"/>
      <c r="G81" s="624"/>
      <c r="H81" s="91" t="s">
        <v>445</v>
      </c>
      <c r="I81" s="117" t="s">
        <v>332</v>
      </c>
      <c r="J81" s="7" t="s">
        <v>626</v>
      </c>
      <c r="K81" s="270" t="s">
        <v>174</v>
      </c>
      <c r="L81" s="270" t="s">
        <v>551</v>
      </c>
      <c r="M81" s="179" t="s">
        <v>174</v>
      </c>
      <c r="N81" s="518" t="s">
        <v>678</v>
      </c>
      <c r="O81" s="305">
        <v>44561</v>
      </c>
      <c r="P81" s="275" t="s">
        <v>679</v>
      </c>
      <c r="Q81" s="524">
        <v>1</v>
      </c>
      <c r="R81" s="275" t="s">
        <v>679</v>
      </c>
    </row>
    <row r="82" spans="1:18" ht="48" customHeight="1" x14ac:dyDescent="0.25">
      <c r="A82" s="606"/>
      <c r="B82" s="616"/>
      <c r="C82" s="614"/>
      <c r="D82" s="614"/>
      <c r="E82" s="615"/>
      <c r="F82" s="515"/>
      <c r="G82" s="624"/>
      <c r="H82" s="91" t="s">
        <v>449</v>
      </c>
      <c r="I82" s="117" t="s">
        <v>332</v>
      </c>
      <c r="J82" s="7" t="s">
        <v>451</v>
      </c>
      <c r="K82" s="270">
        <v>1</v>
      </c>
      <c r="L82" s="270">
        <v>1</v>
      </c>
      <c r="M82" s="179" t="s">
        <v>174</v>
      </c>
      <c r="N82" s="518" t="s">
        <v>628</v>
      </c>
      <c r="O82" s="305">
        <v>44561</v>
      </c>
      <c r="P82" s="275" t="s">
        <v>627</v>
      </c>
      <c r="Q82" s="524">
        <v>1</v>
      </c>
      <c r="R82" s="275" t="s">
        <v>627</v>
      </c>
    </row>
    <row r="83" spans="1:18" ht="48" customHeight="1" x14ac:dyDescent="0.25">
      <c r="A83" s="606"/>
      <c r="B83" s="561"/>
      <c r="C83" s="614"/>
      <c r="D83" s="614"/>
      <c r="E83" s="615"/>
      <c r="F83" s="515"/>
      <c r="G83" s="624"/>
      <c r="H83" s="181" t="s">
        <v>453</v>
      </c>
      <c r="I83" s="117" t="s">
        <v>332</v>
      </c>
      <c r="J83" s="7" t="s">
        <v>455</v>
      </c>
      <c r="K83" s="270">
        <v>1</v>
      </c>
      <c r="L83" s="270">
        <v>1</v>
      </c>
      <c r="M83" s="7" t="s">
        <v>456</v>
      </c>
      <c r="N83" s="366" t="s">
        <v>629</v>
      </c>
      <c r="O83" s="305">
        <v>44561</v>
      </c>
      <c r="P83" s="275" t="s">
        <v>696</v>
      </c>
      <c r="Q83" s="524">
        <v>1</v>
      </c>
      <c r="R83" s="275" t="s">
        <v>696</v>
      </c>
    </row>
    <row r="84" spans="1:18" ht="48" customHeight="1" thickBot="1" x14ac:dyDescent="0.3">
      <c r="A84" s="606"/>
      <c r="B84" s="562"/>
      <c r="C84" s="583"/>
      <c r="D84" s="583"/>
      <c r="E84" s="581"/>
      <c r="F84" s="519"/>
      <c r="G84" s="641"/>
      <c r="H84" s="166"/>
      <c r="I84" s="517"/>
      <c r="J84" s="76"/>
      <c r="K84" s="96"/>
      <c r="L84" s="306"/>
      <c r="M84" s="76"/>
      <c r="N84" s="259"/>
      <c r="O84" s="307">
        <v>44561</v>
      </c>
      <c r="P84" s="261"/>
      <c r="Q84" s="530"/>
      <c r="R84" s="530"/>
    </row>
    <row r="85" spans="1:18" ht="48" customHeight="1" x14ac:dyDescent="0.25">
      <c r="A85" s="607">
        <v>7</v>
      </c>
      <c r="B85" s="612" t="s">
        <v>457</v>
      </c>
      <c r="C85" s="568" t="s">
        <v>458</v>
      </c>
      <c r="D85" s="516" t="s">
        <v>459</v>
      </c>
      <c r="E85" s="613" t="s">
        <v>460</v>
      </c>
      <c r="F85" s="514" t="s">
        <v>461</v>
      </c>
      <c r="G85" s="613" t="s">
        <v>462</v>
      </c>
      <c r="H85" s="451" t="s">
        <v>463</v>
      </c>
      <c r="I85" s="512" t="s">
        <v>465</v>
      </c>
      <c r="J85" s="132" t="s">
        <v>467</v>
      </c>
      <c r="K85" s="369">
        <v>0.25</v>
      </c>
      <c r="L85" s="370">
        <v>0.3609</v>
      </c>
      <c r="M85" s="86" t="s">
        <v>468</v>
      </c>
      <c r="N85" s="371"/>
      <c r="O85" s="309">
        <v>44561</v>
      </c>
      <c r="P85" s="493" t="s">
        <v>861</v>
      </c>
      <c r="Q85" s="534">
        <v>0.99199999999999999</v>
      </c>
      <c r="R85" s="493" t="s">
        <v>907</v>
      </c>
    </row>
    <row r="86" spans="1:18" ht="48" customHeight="1" x14ac:dyDescent="0.25">
      <c r="A86" s="608"/>
      <c r="B86" s="561"/>
      <c r="C86" s="569"/>
      <c r="D86" s="447" t="s">
        <v>207</v>
      </c>
      <c r="E86" s="580"/>
      <c r="F86" s="580" t="s">
        <v>469</v>
      </c>
      <c r="G86" s="620"/>
      <c r="H86" s="117" t="s">
        <v>470</v>
      </c>
      <c r="I86" s="120" t="s">
        <v>465</v>
      </c>
      <c r="J86" s="179" t="s">
        <v>472</v>
      </c>
      <c r="K86" s="124">
        <v>0.25</v>
      </c>
      <c r="L86" s="379">
        <v>0.1434</v>
      </c>
      <c r="M86" s="4" t="s">
        <v>468</v>
      </c>
      <c r="N86" s="375"/>
      <c r="O86" s="305">
        <v>44561</v>
      </c>
      <c r="P86" s="376" t="s">
        <v>906</v>
      </c>
      <c r="Q86" s="535">
        <v>0.99990000000000001</v>
      </c>
      <c r="R86" s="493" t="s">
        <v>908</v>
      </c>
    </row>
    <row r="87" spans="1:18" ht="48" customHeight="1" x14ac:dyDescent="0.25">
      <c r="A87" s="608"/>
      <c r="B87" s="561"/>
      <c r="C87" s="569"/>
      <c r="D87" s="447" t="s">
        <v>188</v>
      </c>
      <c r="E87" s="580"/>
      <c r="F87" s="580"/>
      <c r="G87" s="620"/>
      <c r="H87" s="117" t="s">
        <v>473</v>
      </c>
      <c r="I87" s="455" t="s">
        <v>465</v>
      </c>
      <c r="J87" s="179" t="s">
        <v>26</v>
      </c>
      <c r="K87" s="129" t="s">
        <v>475</v>
      </c>
      <c r="L87" s="179" t="s">
        <v>26</v>
      </c>
      <c r="M87" s="4" t="s">
        <v>174</v>
      </c>
      <c r="N87" s="378"/>
      <c r="O87" s="305">
        <v>44561</v>
      </c>
      <c r="P87" s="494" t="s">
        <v>863</v>
      </c>
      <c r="Q87" s="535">
        <v>1</v>
      </c>
      <c r="R87" s="493" t="s">
        <v>866</v>
      </c>
    </row>
    <row r="88" spans="1:18" ht="48" customHeight="1" x14ac:dyDescent="0.25">
      <c r="A88" s="608"/>
      <c r="B88" s="561"/>
      <c r="C88" s="569"/>
      <c r="D88" s="447" t="s">
        <v>328</v>
      </c>
      <c r="E88" s="580"/>
      <c r="F88" s="569" t="s">
        <v>476</v>
      </c>
      <c r="G88" s="620"/>
      <c r="H88" s="117" t="s">
        <v>477</v>
      </c>
      <c r="I88" s="455" t="s">
        <v>465</v>
      </c>
      <c r="J88" s="179" t="s">
        <v>479</v>
      </c>
      <c r="K88" s="124">
        <v>1</v>
      </c>
      <c r="L88" s="379">
        <v>1</v>
      </c>
      <c r="M88" s="4" t="s">
        <v>480</v>
      </c>
      <c r="N88" s="378"/>
      <c r="O88" s="305">
        <v>44561</v>
      </c>
      <c r="P88" s="494" t="s">
        <v>867</v>
      </c>
      <c r="Q88" s="535">
        <v>1</v>
      </c>
      <c r="R88" s="493" t="s">
        <v>909</v>
      </c>
    </row>
    <row r="89" spans="1:18" ht="48" customHeight="1" x14ac:dyDescent="0.25">
      <c r="A89" s="608"/>
      <c r="B89" s="561"/>
      <c r="C89" s="569"/>
      <c r="D89" s="447" t="s">
        <v>321</v>
      </c>
      <c r="E89" s="580"/>
      <c r="F89" s="569"/>
      <c r="G89" s="620"/>
      <c r="H89" s="163"/>
      <c r="I89" s="455"/>
      <c r="J89" s="7"/>
      <c r="K89" s="266"/>
      <c r="L89" s="271"/>
      <c r="M89" s="7"/>
      <c r="N89" s="254"/>
      <c r="O89" s="254"/>
      <c r="P89" s="267"/>
      <c r="Q89" s="523"/>
      <c r="R89" s="523"/>
    </row>
    <row r="90" spans="1:18" ht="48" customHeight="1" x14ac:dyDescent="0.25">
      <c r="A90" s="608"/>
      <c r="B90" s="561"/>
      <c r="C90" s="569"/>
      <c r="D90" s="447" t="s">
        <v>481</v>
      </c>
      <c r="E90" s="580"/>
      <c r="F90" s="569" t="s">
        <v>482</v>
      </c>
      <c r="G90" s="620"/>
      <c r="H90" s="163"/>
      <c r="I90" s="455"/>
      <c r="J90" s="7"/>
      <c r="K90" s="266"/>
      <c r="L90" s="271"/>
      <c r="M90" s="7"/>
      <c r="N90" s="254"/>
      <c r="O90" s="254"/>
      <c r="P90" s="267"/>
      <c r="Q90" s="523"/>
      <c r="R90" s="523"/>
    </row>
    <row r="91" spans="1:18" ht="48" customHeight="1" thickBot="1" x14ac:dyDescent="0.3">
      <c r="A91" s="609"/>
      <c r="B91" s="562"/>
      <c r="C91" s="583"/>
      <c r="D91" s="448" t="s">
        <v>483</v>
      </c>
      <c r="E91" s="581"/>
      <c r="F91" s="583"/>
      <c r="G91" s="621"/>
      <c r="H91" s="452"/>
      <c r="I91" s="461"/>
      <c r="J91" s="76"/>
      <c r="K91" s="96"/>
      <c r="L91" s="306"/>
      <c r="M91" s="76"/>
      <c r="N91" s="259"/>
      <c r="O91" s="259"/>
      <c r="P91" s="261"/>
      <c r="Q91" s="530"/>
      <c r="R91" s="530"/>
    </row>
    <row r="93" spans="1:18" ht="24" customHeight="1" x14ac:dyDescent="0.25">
      <c r="H93"/>
      <c r="K93" s="497"/>
      <c r="N93" s="496"/>
    </row>
    <row r="94" spans="1:18" ht="24" customHeight="1" x14ac:dyDescent="0.25">
      <c r="K94" s="497"/>
      <c r="L94" s="1"/>
      <c r="N94" s="491"/>
      <c r="O94" s="492"/>
    </row>
    <row r="95" spans="1:18" ht="24" customHeight="1" x14ac:dyDescent="0.25">
      <c r="K95" s="497"/>
      <c r="L95" s="1"/>
      <c r="N95" s="491"/>
    </row>
    <row r="96" spans="1:18" ht="24" customHeight="1" x14ac:dyDescent="0.25">
      <c r="K96" s="497"/>
      <c r="L96" s="1"/>
      <c r="N96" s="491"/>
    </row>
    <row r="97" spans="11:15" ht="24" customHeight="1" x14ac:dyDescent="0.25">
      <c r="K97" s="497"/>
      <c r="L97" s="1"/>
      <c r="N97" s="491"/>
      <c r="O97" s="491"/>
    </row>
  </sheetData>
  <autoFilter ref="H4:R97" xr:uid="{00000000-0009-0000-0000-000007000000}"/>
  <mergeCells count="63">
    <mergeCell ref="A85:A91"/>
    <mergeCell ref="B85:B91"/>
    <mergeCell ref="C85:C91"/>
    <mergeCell ref="E85:E91"/>
    <mergeCell ref="G85:G91"/>
    <mergeCell ref="F86:F87"/>
    <mergeCell ref="F88:F89"/>
    <mergeCell ref="F90:F91"/>
    <mergeCell ref="G61:G84"/>
    <mergeCell ref="D63:D64"/>
    <mergeCell ref="H64:H65"/>
    <mergeCell ref="D66:D67"/>
    <mergeCell ref="D68:D69"/>
    <mergeCell ref="H69:H72"/>
    <mergeCell ref="D72:D84"/>
    <mergeCell ref="H49:H50"/>
    <mergeCell ref="F51:F52"/>
    <mergeCell ref="F53:F54"/>
    <mergeCell ref="F55:F56"/>
    <mergeCell ref="F57:F60"/>
    <mergeCell ref="A61:A84"/>
    <mergeCell ref="B61:B84"/>
    <mergeCell ref="C61:C84"/>
    <mergeCell ref="D61:D62"/>
    <mergeCell ref="E61:E84"/>
    <mergeCell ref="A48:A60"/>
    <mergeCell ref="B48:B60"/>
    <mergeCell ref="C48:C60"/>
    <mergeCell ref="E48:E60"/>
    <mergeCell ref="G48:G60"/>
    <mergeCell ref="F49:F50"/>
    <mergeCell ref="H29:H30"/>
    <mergeCell ref="A44:A47"/>
    <mergeCell ref="B44:B47"/>
    <mergeCell ref="C44:C47"/>
    <mergeCell ref="E44:E47"/>
    <mergeCell ref="G44:G47"/>
    <mergeCell ref="A19:A43"/>
    <mergeCell ref="B19:B43"/>
    <mergeCell ref="C19:C35"/>
    <mergeCell ref="F19:F20"/>
    <mergeCell ref="F23:F24"/>
    <mergeCell ref="F27:F29"/>
    <mergeCell ref="H6:H8"/>
    <mergeCell ref="A14:A18"/>
    <mergeCell ref="B14:B18"/>
    <mergeCell ref="C14:C18"/>
    <mergeCell ref="E14:E18"/>
    <mergeCell ref="G14:G18"/>
    <mergeCell ref="G3:G4"/>
    <mergeCell ref="A5:A13"/>
    <mergeCell ref="B5:B13"/>
    <mergeCell ref="C5:C13"/>
    <mergeCell ref="E5:E13"/>
    <mergeCell ref="G5:G13"/>
    <mergeCell ref="A1:F1"/>
    <mergeCell ref="A2:F2"/>
    <mergeCell ref="A3:A4"/>
    <mergeCell ref="B3:B4"/>
    <mergeCell ref="C3:C4"/>
    <mergeCell ref="D3:D4"/>
    <mergeCell ref="E3:E4"/>
    <mergeCell ref="F3:F4"/>
  </mergeCells>
  <dataValidations count="8">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700-000000000000}"/>
    <dataValidation allowBlank="1" showInputMessage="1" showErrorMessage="1" prompt="REGISTRAR EL ENTREGABLE " sqref="N4" xr:uid="{00000000-0002-0000-0700-000001000000}"/>
    <dataValidation allowBlank="1" showInputMessage="1" showErrorMessage="1" prompt="REGISTRAR EL RESULTADO DEL INDICADOR " sqref="L4" xr:uid="{00000000-0002-0000-0700-000002000000}"/>
    <dataValidation allowBlank="1" showInputMessage="1" showErrorMessage="1" prompt="Registrar el nombre del proceso que va  a responder por la ejecución " sqref="I4" xr:uid="{00000000-0002-0000-0700-000003000000}"/>
    <dataValidation allowBlank="1" showInputMessage="1" showErrorMessage="1" prompt="Fórmula matemática" sqref="J3:J4" xr:uid="{00000000-0002-0000-0700-000004000000}"/>
    <dataValidation allowBlank="1" showInputMessage="1" showErrorMessage="1" prompt="Si no aplica hacer medición, registrar el documento o el entregable final  Si es indicador con fórmula  matemática colocar la meta numérica" sqref="J1" xr:uid="{00000000-0002-0000-0700-000005000000}"/>
    <dataValidation allowBlank="1" showInputMessage="1" showErrorMessage="1" prompt="De acuerdo con las variables de la fórmula: Pesos,  horas, actividades" sqref="M3:M4" xr:uid="{00000000-0002-0000-0700-000006000000}"/>
    <dataValidation allowBlank="1" showInputMessage="1" showErrorMessage="1" prompt="Escribir nombre de entregable o meta numérica  si es un indicador" sqref="K3:K4" xr:uid="{00000000-0002-0000-0700-000007000000}"/>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1BD49-911C-48F3-BBC4-C8D059BAC9FA}">
  <dimension ref="E4:G9"/>
  <sheetViews>
    <sheetView workbookViewId="0"/>
  </sheetViews>
  <sheetFormatPr baseColWidth="10" defaultRowHeight="15" x14ac:dyDescent="0.25"/>
  <cols>
    <col min="5" max="7" width="22" customWidth="1"/>
  </cols>
  <sheetData>
    <row r="4" spans="5:7" ht="96" x14ac:dyDescent="0.25">
      <c r="E4" s="7" t="s">
        <v>704</v>
      </c>
      <c r="F4" s="114">
        <v>1</v>
      </c>
      <c r="G4" s="251" t="s">
        <v>771</v>
      </c>
    </row>
    <row r="5" spans="5:7" ht="48" x14ac:dyDescent="0.25">
      <c r="E5" s="7" t="s">
        <v>150</v>
      </c>
      <c r="F5" s="114">
        <v>1</v>
      </c>
      <c r="G5" s="251" t="s">
        <v>771</v>
      </c>
    </row>
    <row r="6" spans="5:7" ht="45.75" thickBot="1" x14ac:dyDescent="0.3">
      <c r="E6" s="479" t="s">
        <v>156</v>
      </c>
      <c r="F6" s="480">
        <v>0.8</v>
      </c>
      <c r="G6" s="251" t="s">
        <v>741</v>
      </c>
    </row>
    <row r="7" spans="5:7" ht="60" x14ac:dyDescent="0.25">
      <c r="E7" s="132" t="s">
        <v>659</v>
      </c>
      <c r="F7" s="262">
        <v>1</v>
      </c>
      <c r="G7" s="165" t="s">
        <v>910</v>
      </c>
    </row>
    <row r="8" spans="5:7" ht="48" x14ac:dyDescent="0.25">
      <c r="E8" s="179" t="s">
        <v>26</v>
      </c>
      <c r="F8" s="179" t="s">
        <v>173</v>
      </c>
      <c r="G8" s="165" t="s">
        <v>910</v>
      </c>
    </row>
    <row r="9" spans="5:7" ht="36" x14ac:dyDescent="0.25">
      <c r="E9" s="179" t="s">
        <v>180</v>
      </c>
      <c r="F9" s="114">
        <v>1</v>
      </c>
      <c r="G9" s="165" t="s">
        <v>910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Análisis de Contexto </vt:lpstr>
      <vt:lpstr>Estrategias</vt:lpstr>
      <vt:lpstr>Plan de Acción 2021</vt:lpstr>
      <vt:lpstr>SEGUIMIENTO 1 TRIM</vt:lpstr>
      <vt:lpstr>SEGUIMIENTO 2 TRIM </vt:lpstr>
      <vt:lpstr>SEGUIMIENTO 3 TRIM  </vt:lpstr>
      <vt:lpstr>SEGUIMIENTO 4 TRIM  </vt:lpstr>
      <vt:lpstr>SEGUIMIENTO 4T y Acumulado</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Alonso Urrea</cp:lastModifiedBy>
  <cp:revision/>
  <dcterms:created xsi:type="dcterms:W3CDTF">2020-02-13T14:21:15Z</dcterms:created>
  <dcterms:modified xsi:type="dcterms:W3CDTF">2022-04-27T20:32:27Z</dcterms:modified>
  <cp:category/>
  <cp:contentStatus/>
</cp:coreProperties>
</file>