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E:\CALIDAD SIGCMA\SIGCMA 2021\"/>
    </mc:Choice>
  </mc:AlternateContent>
  <xr:revisionPtr revIDLastSave="0" documentId="8_{03C74EAA-1468-44A0-A8C2-7411F8284697}" xr6:coauthVersionLast="47" xr6:coauthVersionMax="47" xr10:uidLastSave="{00000000-0000-0000-0000-000000000000}"/>
  <bookViews>
    <workbookView xWindow="-108" yWindow="-108" windowWidth="23256" windowHeight="12576" firstSheet="1" activeTab="5" xr2:uid="{00000000-000D-0000-FFFF-FFFF00000000}"/>
  </bookViews>
  <sheets>
    <sheet name="Análisis de Contexto Interno " sheetId="14" state="hidden" r:id="rId1"/>
    <sheet name="Contexto Seccional" sheetId="33" r:id="rId2"/>
    <sheet name="Estrategias " sheetId="47" r:id="rId3"/>
    <sheet name="Plan de Acción 2021" sheetId="34" r:id="rId4"/>
    <sheet name="SEGUIMIENTO 1 TRIM" sheetId="35" r:id="rId5"/>
    <sheet name="SEGUIMIENTO 2 TRIM " sheetId="46" r:id="rId6"/>
  </sheets>
  <externalReferences>
    <externalReference r:id="rId7"/>
  </externalReferences>
  <definedNames>
    <definedName name="_xlnm._FilterDatabase" localSheetId="2" hidden="1">'Estrategias '!$A$1:$G$48</definedName>
    <definedName name="_xlnm._FilterDatabase" localSheetId="3" hidden="1">'Plan de Acción 2021'!$A$1:$V$72</definedName>
    <definedName name="_xlnm._FilterDatabase" localSheetId="4" hidden="1">'SEGUIMIENTO 1 TRIM'!$A$1:$H$72</definedName>
    <definedName name="_xlnm._FilterDatabase" localSheetId="5" hidden="1">'SEGUIMIENTO 2 TRIM '!$A$1:$H$69</definedName>
    <definedName name="Posibilidad">[1]Hoja2!$H$3:$H$7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46" l="1"/>
  <c r="K11" i="46"/>
  <c r="K12" i="35"/>
  <c r="K11" i="35"/>
  <c r="K22" i="46" l="1"/>
  <c r="K22" i="35"/>
  <c r="K28" i="46"/>
  <c r="K25" i="46"/>
  <c r="K10" i="46" l="1"/>
  <c r="K9" i="35"/>
  <c r="K51" i="46" l="1"/>
  <c r="K51" i="35"/>
  <c r="K49" i="46"/>
  <c r="K49" i="35"/>
  <c r="K40" i="35"/>
  <c r="K39" i="46"/>
  <c r="K38" i="46" l="1"/>
  <c r="K37" i="46"/>
  <c r="K37" i="35"/>
  <c r="K20" i="46" l="1"/>
  <c r="K19" i="46"/>
  <c r="K18" i="46"/>
  <c r="K20" i="35"/>
  <c r="K19" i="35"/>
  <c r="K18" i="35"/>
  <c r="K74" i="46"/>
  <c r="K74" i="35" l="1"/>
  <c r="K26" i="46" l="1"/>
  <c r="K26" i="35"/>
  <c r="K50" i="46" l="1"/>
  <c r="K50" i="35"/>
  <c r="K62" i="46"/>
  <c r="K41" i="46"/>
  <c r="K41" i="35"/>
  <c r="K48" i="46" l="1"/>
  <c r="K46" i="46"/>
  <c r="K45" i="46"/>
  <c r="K43" i="46"/>
  <c r="K42" i="46"/>
  <c r="K48" i="35"/>
  <c r="K46" i="35"/>
  <c r="K45" i="35"/>
  <c r="K42" i="35"/>
  <c r="K31" i="46"/>
  <c r="K30" i="46"/>
  <c r="K31" i="35"/>
  <c r="K30" i="35"/>
  <c r="K28" i="35"/>
  <c r="K13" i="35"/>
  <c r="K8" i="46"/>
  <c r="K10" i="35"/>
  <c r="K8" i="35"/>
  <c r="K9"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Microsoft Office User</author>
  </authors>
  <commentList>
    <comment ref="L6" authorId="0" shapeId="0" xr:uid="{00000000-0006-0000-0300-00000100000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00000000-0006-0000-0300-000002000000}">
      <text>
        <r>
          <rPr>
            <b/>
            <sz val="9"/>
            <color indexed="81"/>
            <rFont val="Tahoma"/>
            <family val="2"/>
          </rPr>
          <t>Usuario de Windows:</t>
        </r>
        <r>
          <rPr>
            <sz val="9"/>
            <color indexed="81"/>
            <rFont val="Tahoma"/>
            <family val="2"/>
          </rPr>
          <t xml:space="preserve">
Construye su propio indicador
</t>
        </r>
      </text>
    </comment>
    <comment ref="B64" authorId="1" shapeId="0" xr:uid="{00000000-0006-0000-0300-000003000000}">
      <text>
        <r>
          <rPr>
            <sz val="10"/>
            <color rgb="FF000000"/>
            <rFont val="Tahoma"/>
            <family val="2"/>
          </rPr>
          <t>En este pilar incluir lo de asistencia legal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CAMILA</author>
    <author>Microsoft Office User</author>
  </authors>
  <commentList>
    <comment ref="M11" authorId="0" shapeId="0" xr:uid="{C4E763F8-B69E-4581-BDF3-87A2857BE52A}">
      <text>
        <r>
          <rPr>
            <b/>
            <sz val="9"/>
            <color indexed="81"/>
            <rFont val="Tahoma"/>
            <family val="2"/>
          </rPr>
          <t>ANDREA CAMILA:</t>
        </r>
        <r>
          <rPr>
            <sz val="9"/>
            <color indexed="81"/>
            <rFont val="Tahoma"/>
            <family val="2"/>
          </rPr>
          <t xml:space="preserve">
350/354
</t>
        </r>
      </text>
    </comment>
    <comment ref="K24" authorId="0" shapeId="0" xr:uid="{00000000-0006-0000-0400-000001000000}">
      <text>
        <r>
          <rPr>
            <b/>
            <sz val="9"/>
            <color indexed="81"/>
            <rFont val="Tahoma"/>
            <family val="2"/>
          </rPr>
          <t>ANDREA CAMILA:</t>
        </r>
        <r>
          <rPr>
            <sz val="9"/>
            <color indexed="81"/>
            <rFont val="Tahoma"/>
            <family val="2"/>
          </rPr>
          <t xml:space="preserve">
(104 recursos con exhibicion /104*100)</t>
        </r>
      </text>
    </comment>
    <comment ref="O24" authorId="0" shapeId="0" xr:uid="{7427742C-C87A-4A5D-BC69-89CA959C0078}">
      <text>
        <r>
          <rPr>
            <b/>
            <sz val="9"/>
            <color indexed="81"/>
            <rFont val="Tahoma"/>
            <family val="2"/>
          </rPr>
          <t>ANDREA CAMILA:</t>
        </r>
        <r>
          <rPr>
            <sz val="9"/>
            <color indexed="81"/>
            <rFont val="Tahoma"/>
            <family val="2"/>
          </rPr>
          <t xml:space="preserve">
 (1587 que cumple requisitos/5369 que se presentaron*100)</t>
        </r>
      </text>
    </comment>
    <comment ref="K25" authorId="0" shapeId="0" xr:uid="{00000000-0006-0000-0400-000003000000}">
      <text>
        <r>
          <rPr>
            <b/>
            <sz val="9"/>
            <color indexed="81"/>
            <rFont val="Tahoma"/>
            <family val="2"/>
          </rPr>
          <t>ANDREA CAMILA:</t>
        </r>
        <r>
          <rPr>
            <sz val="9"/>
            <color indexed="81"/>
            <rFont val="Tahoma"/>
            <family val="2"/>
          </rPr>
          <t xml:space="preserve">
 (395/888*100)</t>
        </r>
      </text>
    </comment>
    <comment ref="K26" authorId="0" shapeId="0" xr:uid="{00000000-0006-0000-0400-000004000000}">
      <text>
        <r>
          <rPr>
            <b/>
            <sz val="9"/>
            <color indexed="81"/>
            <rFont val="Tahoma"/>
            <family val="2"/>
          </rPr>
          <t>ANDREA CAMILA:</t>
        </r>
        <r>
          <rPr>
            <sz val="9"/>
            <color indexed="81"/>
            <rFont val="Tahoma"/>
            <family val="2"/>
          </rPr>
          <t xml:space="preserve">
(20/20)</t>
        </r>
      </text>
    </comment>
    <comment ref="B64" authorId="1" shapeId="0" xr:uid="{00000000-0006-0000-0400-000005000000}">
      <text>
        <r>
          <rPr>
            <sz val="10"/>
            <color rgb="FF000000"/>
            <rFont val="Tahoma"/>
            <family val="2"/>
          </rPr>
          <t>En este pilar incluir lo de asistencia legal</t>
        </r>
      </text>
    </comment>
    <comment ref="K74" authorId="0" shapeId="0" xr:uid="{00000000-0006-0000-0400-000006000000}">
      <text>
        <r>
          <rPr>
            <b/>
            <sz val="9"/>
            <color indexed="81"/>
            <rFont val="Tahoma"/>
            <family val="2"/>
          </rPr>
          <t>ANDREA CAMILA:</t>
        </r>
        <r>
          <rPr>
            <sz val="9"/>
            <color indexed="81"/>
            <rFont val="Tahoma"/>
            <family val="2"/>
          </rPr>
          <t xml:space="preserve">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CAMILA</author>
    <author>Microsoft Office User</author>
  </authors>
  <commentList>
    <comment ref="K24" authorId="0" shapeId="0" xr:uid="{4B826F4B-9339-4B70-A405-1DBD8D82C058}">
      <text>
        <r>
          <rPr>
            <b/>
            <sz val="9"/>
            <color indexed="81"/>
            <rFont val="Tahoma"/>
            <family val="2"/>
          </rPr>
          <t>ANDREA CAMILA:</t>
        </r>
        <r>
          <rPr>
            <sz val="9"/>
            <color indexed="81"/>
            <rFont val="Tahoma"/>
            <family val="2"/>
          </rPr>
          <t xml:space="preserve">
(104 recursos con exhibicion /104*100)</t>
        </r>
      </text>
    </comment>
    <comment ref="K25" authorId="0" shapeId="0" xr:uid="{A66BA2D4-94D6-4223-A828-DD31F7DA9C50}">
      <text>
        <r>
          <rPr>
            <b/>
            <sz val="9"/>
            <color indexed="81"/>
            <rFont val="Tahoma"/>
            <family val="2"/>
          </rPr>
          <t>ANDREA CAMILA:</t>
        </r>
        <r>
          <rPr>
            <sz val="9"/>
            <color indexed="81"/>
            <rFont val="Tahoma"/>
            <family val="2"/>
          </rPr>
          <t xml:space="preserve">
(463/888*100)</t>
        </r>
      </text>
    </comment>
    <comment ref="K26" authorId="0" shapeId="0" xr:uid="{00000000-0006-0000-0500-000002000000}">
      <text>
        <r>
          <rPr>
            <b/>
            <sz val="9"/>
            <color indexed="81"/>
            <rFont val="Tahoma"/>
            <family val="2"/>
          </rPr>
          <t>ANDREA CAMILA:</t>
        </r>
        <r>
          <rPr>
            <sz val="9"/>
            <color indexed="81"/>
            <rFont val="Tahoma"/>
            <family val="2"/>
          </rPr>
          <t xml:space="preserve">
(22/22)</t>
        </r>
      </text>
    </comment>
    <comment ref="B64" authorId="1" shapeId="0" xr:uid="{00000000-0006-0000-0500-000003000000}">
      <text>
        <r>
          <rPr>
            <sz val="10"/>
            <color rgb="FF000000"/>
            <rFont val="Tahoma"/>
            <family val="2"/>
          </rPr>
          <t>En este pilar incluir lo de asistencia legal</t>
        </r>
      </text>
    </comment>
  </commentList>
</comments>
</file>

<file path=xl/sharedStrings.xml><?xml version="1.0" encoding="utf-8"?>
<sst xmlns="http://schemas.openxmlformats.org/spreadsheetml/2006/main" count="2034" uniqueCount="823">
  <si>
    <t>Consejo Superior de la Judicatura</t>
  </si>
  <si>
    <t xml:space="preserve">ACTIVIDADES </t>
  </si>
  <si>
    <t>UNIDAD DE MEDIDA</t>
  </si>
  <si>
    <t>FECHA DE CONTROL</t>
  </si>
  <si>
    <t>OBSERVACIONES</t>
  </si>
  <si>
    <t xml:space="preserve">INICIO </t>
  </si>
  <si>
    <t>FIN</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</si>
  <si>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</si>
  <si>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</si>
  <si>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</si>
  <si>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</si>
  <si>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t>OBJETIVOS DEL SIGCMA</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</si>
  <si>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</si>
  <si>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</si>
  <si>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</si>
  <si>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</si>
  <si>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 xml:space="preserve">CONTEXTO EXTERNO </t>
  </si>
  <si>
    <t xml:space="preserve">FACTORES </t>
  </si>
  <si>
    <t>No.</t>
  </si>
  <si>
    <t xml:space="preserve">No. </t>
  </si>
  <si>
    <t>Económicos y Financieros</t>
  </si>
  <si>
    <t>Sociales  y culturales</t>
  </si>
  <si>
    <t xml:space="preserve">Tecnológicos </t>
  </si>
  <si>
    <t>Ambientales</t>
  </si>
  <si>
    <t>Legales y reglamentarios</t>
  </si>
  <si>
    <t>Otros</t>
  </si>
  <si>
    <t xml:space="preserve">CONTEXTO INTERNO </t>
  </si>
  <si>
    <t xml:space="preserve">ESTRATEGIAS/ACCIONES </t>
  </si>
  <si>
    <t>ESTRATEGIAS  DOFA</t>
  </si>
  <si>
    <t xml:space="preserve">GESTIONA </t>
  </si>
  <si>
    <t xml:space="preserve">DOCUMENTADA EN </t>
  </si>
  <si>
    <t>A</t>
  </si>
  <si>
    <t>O</t>
  </si>
  <si>
    <t>D</t>
  </si>
  <si>
    <t>F</t>
  </si>
  <si>
    <t>Dependencia</t>
  </si>
  <si>
    <t>Responsables</t>
  </si>
  <si>
    <t>Plan de Acción 2021</t>
  </si>
  <si>
    <t xml:space="preserve">Unidades Misionales del Consejo Superior de la Judicatura / Dirección Ejecutiva Seccional de Administración Judicial / Unidades misionales de la DConsejo Seccional de la Judicatura / </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</si>
  <si>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</si>
  <si>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</si>
  <si>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</si>
  <si>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</si>
  <si>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</si>
  <si>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</si>
  <si>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</si>
  <si>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</si>
  <si>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</si>
  <si>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</si>
  <si>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</si>
  <si>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</si>
  <si>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</si>
  <si>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</si>
  <si>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</si>
  <si>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</si>
  <si>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</si>
  <si>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</si>
  <si>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</si>
  <si>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</si>
  <si>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</si>
  <si>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</si>
  <si>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</si>
  <si>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</si>
  <si>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</si>
  <si>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</si>
  <si>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</si>
  <si>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</si>
  <si>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</si>
  <si>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</si>
  <si>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</si>
  <si>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</si>
  <si>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</si>
  <si>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</si>
  <si>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</si>
  <si>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</si>
  <si>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</si>
  <si>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</si>
  <si>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</si>
  <si>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</si>
  <si>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</si>
  <si>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</si>
  <si>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</si>
  <si>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</si>
  <si>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</si>
  <si>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</si>
  <si>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</si>
  <si>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</si>
  <si>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</si>
  <si>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</si>
  <si>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</si>
  <si>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</si>
  <si>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</si>
  <si>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</si>
  <si>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</si>
  <si>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</si>
  <si>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</si>
  <si>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</si>
  <si>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</si>
  <si>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</si>
  <si>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</si>
  <si>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</si>
  <si>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</si>
  <si>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</si>
  <si>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</si>
  <si>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</si>
  <si>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</si>
  <si>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</si>
  <si>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</si>
  <si>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</si>
  <si>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</si>
  <si>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</si>
  <si>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</si>
  <si>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</si>
  <si>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</si>
  <si>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</si>
  <si>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</si>
  <si>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</si>
  <si>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</si>
  <si>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</si>
  <si>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</si>
  <si>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</si>
  <si>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</si>
  <si>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</si>
  <si>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 xml:space="preserve">AMENAZAS (Factores) </t>
  </si>
  <si>
    <t xml:space="preserve">OPORTUNIDADES (Factores) </t>
  </si>
  <si>
    <t xml:space="preserve">DEBILIDADES (Factores) </t>
  </si>
  <si>
    <t xml:space="preserve">FORTALEZAS (Factores) </t>
  </si>
  <si>
    <t>Recursos financieros (presupuesto de funcionamiento, recursos de inversión</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</si>
  <si>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</si>
  <si>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</si>
  <si>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</si>
  <si>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</si>
  <si>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</si>
  <si>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</si>
  <si>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</si>
  <si>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</si>
  <si>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FECHA DEL PROYECTO/ACTIVIDAD</t>
  </si>
  <si>
    <t>ESTRATEGIA/ACCIÓN/ PROYECTO</t>
  </si>
  <si>
    <t>Análisis de Contexto</t>
  </si>
  <si>
    <t>CUMPLIMIENTO DEL PLAN DE ACCIÓN (ACUMULADO DE LOS 4 TRIMESTRES)</t>
  </si>
  <si>
    <t>INDICADOR (formula matematica)</t>
  </si>
  <si>
    <t>PROCESO:</t>
  </si>
  <si>
    <t>OBJETIVO:</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</si>
  <si>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</si>
  <si>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</si>
  <si>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</si>
  <si>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</si>
  <si>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</si>
  <si>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PROCESOS</t>
  </si>
  <si>
    <t>PROCESO LIDER</t>
  </si>
  <si>
    <t>PROCESOS QUE IMPACTAN</t>
  </si>
  <si>
    <t>RESPONSABLE POR PROYECTO</t>
  </si>
  <si>
    <t>ENTREGABLES O META DEL INDICADOR (TRIMESTRAL)</t>
  </si>
  <si>
    <t xml:space="preserve">RESULTADOS </t>
  </si>
  <si>
    <t>TRIMESTRE 1</t>
  </si>
  <si>
    <t>X</t>
  </si>
  <si>
    <t>Plan de Acción</t>
  </si>
  <si>
    <t>Todos los procesos</t>
  </si>
  <si>
    <t>Porcentaje</t>
  </si>
  <si>
    <t>Personal (competencia del personal, disponibilidad, suficiencia, seguridad y salud ocupacional.)</t>
  </si>
  <si>
    <t>Proceso (capacidad, diseño, ejecución, proveedores, entradas, salidas, gestión del conocimiento)</t>
  </si>
  <si>
    <t>Estratégicos (direccionamiento estratégico, planeación institucional, liderazgo, trabajo en equipo)</t>
  </si>
  <si>
    <t xml:space="preserve">Reconocimiento a nivel Nacional como una Seccional comprometida e innovadora, que hace parte de los pilotos de implementación de modelos de gestión
</t>
  </si>
  <si>
    <t>Diferencia entre los recursos solicitados al Nivel Central y los asignados para cubrir las necesidades del distrito judicial y administrativo de caldas</t>
  </si>
  <si>
    <t>Congestión Judicial a causa de un incremento en la demanda de justicia</t>
  </si>
  <si>
    <t>Crear alianzas estratégicas que permitan el desarrollo e implementación de nuevas tecnologías de la información que coadyuven a la prestación del servicios de justicia</t>
  </si>
  <si>
    <t>Desarrollar proyectos para fomentar el cuidado y preservación del medio ambiente</t>
  </si>
  <si>
    <t>La mayoria de las sedes cuenta con condiciones físico espaciales óptimas de funcionamiento para alcanzar el normal desarrollo de la actividad judicial 
Se realizan intervenciones y mejoras locativas con el fin de mantener las sedes en óptimo estado de funcionamiento</t>
  </si>
  <si>
    <t>Se requiere mejorar la banda ancha de internet
Equipos servidores con capacidad insuficiente para soportar o atender las multiples conexiones desde los equipos de cómputo y almacenamiento de la información a Nivel Seccional
No se cuenta con un mecanismo para el control documental con acceso interno y externo
Falta de establecimiento de políticas de seguridad de la información 
Bajo nivel de cobertura de las herramientas de atención virtual en los municipios del Distrito</t>
  </si>
  <si>
    <t>Personal capacitado para desarrollar e implementar aplicativos que permitan suplir las requerimientos de trabajo en casa
Fomentar actividades de capacitación del SIGCMA
La Entidad garantiza el acceso  a la Administración de Justicia sin discriminación alguna tanto de usuarios internos como externos
Se cuenta con servidores judiciales con amplio conocimiento y experiencia en las labores que realizan, lo cual garantiza la calidad del servicio.</t>
  </si>
  <si>
    <t>Se cuenta con procesos definidos los cuales están compuestos por planes y programas que establecen objetivos, metas e indicadores para el cumplimiento de los requisitos del SIGCMA.</t>
  </si>
  <si>
    <t>Existen canales virtuales y físicos para la presentación de Peticiones, Quejas, Reclamos y Sugerencias</t>
  </si>
  <si>
    <t>Servidores judiciales que cuentan con equipos de computo y elementos de oficina adecuados para el trabajo en casa (asignacion de escaner, diademas, camaras y computadores nuevos)</t>
  </si>
  <si>
    <t>Asignación de recursos para elementos de papeleria y oficina son insuficientes frente a la necesidad real</t>
  </si>
  <si>
    <t>Crear alianzas estratégicas con entidades gubernamentales que generen políticas tendientes a la mejora del servicio de la administración de justicia</t>
  </si>
  <si>
    <t>Actualizar el listado maestro de documentos externos con la normatividad legal vigente y establecer acciones para su cumplimiento</t>
  </si>
  <si>
    <t>Diseño del plan de necesidades basado en el análisis de datos históricos que permite justificar los recursos solicitados</t>
  </si>
  <si>
    <t>Cumplimiento del plan de austeridad del gasto público</t>
  </si>
  <si>
    <r>
      <t xml:space="preserve">Personal insuficiente para cumplir con las actividades a cargo en la Seccional
Debilidad en competencias para el manejo de herramientas tecnológicas de algunos servidores en la Seccional
</t>
    </r>
    <r>
      <rPr>
        <sz val="10"/>
        <color rgb="FFFF0000"/>
        <rFont val="Arial"/>
        <family val="2"/>
      </rPr>
      <t>Inadeacuado ambiente laboral en algunos despachos con ocasión de la carga laboral</t>
    </r>
    <r>
      <rPr>
        <sz val="10"/>
        <color rgb="FF000000"/>
        <rFont val="Arial"/>
        <family val="2"/>
      </rPr>
      <t xml:space="preserve">
Falta de capacitación de personal en la Seccional para el manejo de SECOP II</t>
    </r>
  </si>
  <si>
    <t>Información documentada no acorde a las actividades desempeñadas a niivel seccional</t>
  </si>
  <si>
    <t>Se presenta un 80% de la actualización de la infraestructura informática de la Seccional
Creación de herramientas tecnológicas que garantizan la atención virtual de los usuarios en la Seccional
Capacidad suficiente de medios tecnológicos para la puesta en marcha de sistemas de información
Generación de herramientas informáticas para el control y seguimiento del Plan de Acción</t>
  </si>
  <si>
    <t>Manual ambiental para la adquisición de bienes y servicios de la Rama Judicial
Actualización y/o generación de normatividad relacionada con el control de impactos ambientales desde el nivel central
Actualización de listados maestros de documentos internos</t>
  </si>
  <si>
    <t>Algunas sedes presentan deterioro por la antigüedad de las mismas y pueden considerarse como obsoletas (chinchina, marquetalia)
No todas las sedes judiciales del distrito judicial son propias</t>
  </si>
  <si>
    <t>Suficientes canales de atención que permiten el acercamiento a los usuarios para asegurar el acceso a la justicia mejorando su satisfacción</t>
  </si>
  <si>
    <t>Impactos ambientales negativos en las sedes de la Seccional
Falta de socialización y sensibilización de las políticas ambientales de la entidad</t>
  </si>
  <si>
    <t>Falta de coordinación con otras entidades del estado que afecten las funciones de la Rama Judicial en Caldas</t>
  </si>
  <si>
    <t>Políticas nacionales y gubernamentales débiles para afrontar la emergencia sanitaria por Covid-19 entre otros</t>
  </si>
  <si>
    <t>Lesgislación y Normatividad que modifique o afecte la prestación del servicio administrativo y jurisprudencial de la Rama Judicial</t>
  </si>
  <si>
    <t>Reformas procesales que afecten la aprobación presupuestal para atender las nuevas necesidades en infraestructura física, tecnológica y de talento humano, igualmente la formación judicial de los servidores.</t>
  </si>
  <si>
    <t xml:space="preserve">Retrasos y disminuciones de recursos por parte del Ministerio de Hacienda para cubrir las necesidades del distrito judicial y administrativo de caldas. </t>
  </si>
  <si>
    <t>Consejo Seccional de la Judicatura de Caldas y Dirección Ejecutiva Seccional de Administración Judicial de Manizales</t>
  </si>
  <si>
    <t>Acciones delictivas o malintencionadas de terceros que vulneren la seguridad de la información de la Entidad</t>
  </si>
  <si>
    <t>Problemas con la energía eléctrica que puedan afectar el funcionamiento de la plataforma tecnológica</t>
  </si>
  <si>
    <t>Insuficiencia cobertura de internet por parte de los operadores que afecte la prestación del servicio</t>
  </si>
  <si>
    <t>Ocurrencia de fenómenos naturales (Inundación, sismo, vendavales) que pueden afectar la prestación del servicio</t>
  </si>
  <si>
    <t>Cambio constante y exigente  de la normatividad ambiental</t>
  </si>
  <si>
    <t>Reducción de asignación presupuestal para el Distrito Judicial que afecte la implementación del sistema de gestión ambiental</t>
  </si>
  <si>
    <t>Gestión ambiental inadecuada por parte de los contratistas</t>
  </si>
  <si>
    <t>Corrupción al interior de la Rama Judicial</t>
  </si>
  <si>
    <t>Entrada en vigencia de normatividad que no garantice la etapa de planificación</t>
  </si>
  <si>
    <t>Conflictos de intereses, falta de trasparencia  e Incumplimiento de la contraparte</t>
  </si>
  <si>
    <t>Reforma a la justicia</t>
  </si>
  <si>
    <t>Falta de implementación de las tablas de retención documental
Descatualización docuemntos SIGCMA</t>
  </si>
  <si>
    <t>Existencia de alianzas estratégicas con personerías y defensorías que garantizan el acceso de los usuarios al servicio de administración de justicia en el marco de la pandemia</t>
  </si>
  <si>
    <t>Creación e implementación de políticas tendientes a incrementar los niveles de satisfacción de los usuarios (Acuerdos, Resoluciones, Circulares)</t>
  </si>
  <si>
    <t>Asignación y comunicación de roles y responsabilidades del SIGCMA en el Consejo Seccional y la Dirección Ejecutiva Seccional</t>
  </si>
  <si>
    <t>Existencia de un Plan Sectorial de Desarrollo que fija objetivos y metas para el direccionamiento estratégico de la entidad y para cada uno de los procesos del SIGCMA</t>
  </si>
  <si>
    <t>Implementación y mantenimiento del Sistema de Gestión de Calidad (ISO 9001:2015) que garantiza el enfoque a la mejora continua</t>
  </si>
  <si>
    <t>Mantener la NTC 6256 de 2018 "Sistemas de Gestión de la Calidad y Ambiental para las corporaciones y/o dependencias de la Rama Judicial"</t>
  </si>
  <si>
    <t>Compromiso de la alta dirección frente a la adopción de medidas para la prevención de la propagación del COVID-19 en la población judicial del Distrito</t>
  </si>
  <si>
    <t xml:space="preserve">Socialización de medidas adoptadas en la Seccional y retroalimentación con los usuarios internos y externos </t>
  </si>
  <si>
    <t xml:space="preserve">Creación de canales de atención virtual </t>
  </si>
  <si>
    <t>Gestión Humana</t>
  </si>
  <si>
    <t>Planeación Estratégica</t>
  </si>
  <si>
    <t>Gestión Tecnológica</t>
  </si>
  <si>
    <t>Consolidar el plan de necesidades</t>
  </si>
  <si>
    <t>Diagnosticar las necesidades de cada uno de los procesos a traves del análisis histórico de datos
Elaborar el plan de necesidades
Consolidar el plan de necesidades
Remitir al nivel central el plan de necesidades de la Seccional</t>
  </si>
  <si>
    <t>Gestión Financiera y Presupuestal</t>
  </si>
  <si>
    <t>Plan de necesidades</t>
  </si>
  <si>
    <t>Administración de la carrera judicial</t>
  </si>
  <si>
    <t>Adquisición de bienes y servicios</t>
  </si>
  <si>
    <t>Procesos DESAJ</t>
  </si>
  <si>
    <t>Procesos Consejo Seccional de la Judicatura</t>
  </si>
  <si>
    <t>Elaborar la matriz de comunicación institucional</t>
  </si>
  <si>
    <t>Comunicación Institucional</t>
  </si>
  <si>
    <t>Matriz de comunicaciones</t>
  </si>
  <si>
    <t>Verificar los lineamientos del plan de comuniaciones del nivel central
Elaboración de cronograma de actividades asociadas a la información a difundir</t>
  </si>
  <si>
    <t>Atender, gestionar y solucionar las diferentes solicitudes de usuarios internos y externos</t>
  </si>
  <si>
    <t>Recibir a traves de los medios dispuestos para tal fin, las solicitudes de los usuarios internos y externos
Gestionar y dar solución a las mismas</t>
  </si>
  <si>
    <t>PQRS atendidas oportunamente/PQRS recibidas</t>
  </si>
  <si>
    <t>Consolidar de manera anual el plan de necesidades de la seccional</t>
  </si>
  <si>
    <t>Planeación Estratégica
Adquisición de bienes y servicios</t>
  </si>
  <si>
    <t>Necesidades reales-Necesidades proyectadas</t>
  </si>
  <si>
    <t>Cantidad</t>
  </si>
  <si>
    <r>
      <t xml:space="preserve">Asignación insuficiente de PAC por parte del Ministerio de Hacienda para gastos de funcionamiento </t>
    </r>
    <r>
      <rPr>
        <b/>
        <sz val="9"/>
        <color theme="1"/>
        <rFont val="Arial"/>
        <family val="2"/>
      </rPr>
      <t>(Todos los procesos)</t>
    </r>
  </si>
  <si>
    <r>
      <t>Etrategias implementadas para garantizar el trabajo en casa, como: VPN, correos electrónicos, autorización de retiros de equipos para trabajo en casa con ocasión de la emergencia sanitaria (</t>
    </r>
    <r>
      <rPr>
        <b/>
        <sz val="9"/>
        <color theme="1"/>
        <rFont val="Arial"/>
        <family val="2"/>
      </rPr>
      <t>Planeación estratégica y gestión tecnologica)</t>
    </r>
  </si>
  <si>
    <r>
      <t xml:space="preserve">Formación de servidores judiciales en modelos de gestión de calidad </t>
    </r>
    <r>
      <rPr>
        <b/>
        <sz val="9"/>
        <color theme="1"/>
        <rFont val="Arial"/>
        <family val="2"/>
      </rPr>
      <t>(Mejoramiento del SIGCMA)</t>
    </r>
  </si>
  <si>
    <r>
      <t xml:space="preserve">Capacitación de los servidores judiciales en el marco de la normativa vigente </t>
    </r>
    <r>
      <rPr>
        <b/>
        <sz val="9"/>
        <color theme="1"/>
        <rFont val="Arial"/>
        <family val="2"/>
      </rPr>
      <t>(Formación judicial)</t>
    </r>
  </si>
  <si>
    <r>
      <t xml:space="preserve">Falta de política y procedimiento de vinculación de personal en cuanto a tiempos de ingreso y requisitos a cumplir por el personal en el momento de contratación </t>
    </r>
    <r>
      <rPr>
        <b/>
        <sz val="9"/>
        <color rgb="FF000000"/>
        <rFont val="Arial"/>
        <family val="2"/>
      </rPr>
      <t>(Gestión Humana)</t>
    </r>
  </si>
  <si>
    <r>
      <t xml:space="preserve">Se adoptó la metodología de las Compras Públicas Sostenibles, del Ministerio de Ambiente y Desarrollo Sostenible </t>
    </r>
    <r>
      <rPr>
        <b/>
        <sz val="9"/>
        <color theme="1"/>
        <rFont val="Arial"/>
        <family val="2"/>
      </rPr>
      <t>(Adquisición de bienes y servicios)</t>
    </r>
  </si>
  <si>
    <r>
      <t xml:space="preserve">Falta de establecimiento de políticas de seguridad de la información </t>
    </r>
    <r>
      <rPr>
        <b/>
        <sz val="9"/>
        <color rgb="FF000000"/>
        <rFont val="Arial"/>
        <family val="2"/>
      </rPr>
      <t>(Gestión tecnológica)</t>
    </r>
  </si>
  <si>
    <r>
      <t>Creación de herramientas tecnológicas que garantizan la atención virtual de los usuarios en la Seccional</t>
    </r>
    <r>
      <rPr>
        <b/>
        <sz val="9"/>
        <color theme="1"/>
        <rFont val="Arial"/>
        <family val="2"/>
      </rPr>
      <t xml:space="preserve"> (Planeación estratégica, gestión tecnológica)</t>
    </r>
  </si>
  <si>
    <r>
      <t xml:space="preserve">No todas las sedes Judiciales del distrito son propias lo que restringe el mejoramiento de la infraestructura </t>
    </r>
    <r>
      <rPr>
        <b/>
        <sz val="9"/>
        <color rgb="FF000000"/>
        <rFont val="Arial"/>
        <family val="2"/>
      </rPr>
      <t>(M</t>
    </r>
    <r>
      <rPr>
        <b/>
        <sz val="9"/>
        <color theme="1"/>
        <rFont val="Arial"/>
        <family val="2"/>
      </rPr>
      <t>ejoramiento de la Infraestructura física)</t>
    </r>
  </si>
  <si>
    <r>
      <t>Equipos de computo y elementos de oficina adecuados para el trabajo en casa y/o en las sedes judiciales (asignacion de escaner, diademas, camaras y computadores nuevos)</t>
    </r>
    <r>
      <rPr>
        <b/>
        <sz val="9"/>
        <color theme="1"/>
        <rFont val="Arial"/>
        <family val="2"/>
      </rPr>
      <t xml:space="preserve"> (Todos los procesos)</t>
    </r>
  </si>
  <si>
    <r>
      <t xml:space="preserve">Cumplimiento de los indicadores de austeridad en el gasto </t>
    </r>
    <r>
      <rPr>
        <b/>
        <sz val="9"/>
        <color theme="1"/>
        <rFont val="Arial"/>
        <family val="2"/>
      </rPr>
      <t>(Gestión financiera y presupuestal, adquisición de bienes y servicios)</t>
    </r>
  </si>
  <si>
    <t>Unidad</t>
  </si>
  <si>
    <r>
      <t xml:space="preserve">Cumplimiento de las metas de número de procesos mínimo con recaudo y de actualización de procesos en el GCC </t>
    </r>
    <r>
      <rPr>
        <b/>
        <sz val="9"/>
        <color theme="1"/>
        <rFont val="Arial"/>
        <family val="2"/>
      </rPr>
      <t>(Asistencia Legal)</t>
    </r>
  </si>
  <si>
    <r>
      <t xml:space="preserve">Compromiso del personal del Consejo Seccional y la Dirección Ejecutiva Seccional frente a la ejecución de las actividades asignadas </t>
    </r>
    <r>
      <rPr>
        <b/>
        <sz val="9"/>
        <color theme="1"/>
        <rFont val="Arial"/>
        <family val="2"/>
      </rPr>
      <t>(Todos los procesos)</t>
    </r>
  </si>
  <si>
    <t>Asistencia Legal</t>
  </si>
  <si>
    <t>Remisión de información litigiosa</t>
  </si>
  <si>
    <t>Divulgación del Plan Sectorial de Desarrollo</t>
  </si>
  <si>
    <t>Cantidad de informes en el trimestre</t>
  </si>
  <si>
    <t>Elaboración de los estados financieros</t>
  </si>
  <si>
    <t>Registro y depuración de información contable 
Realizar la conciliación de la información contable
Elaborar los estados financieros</t>
  </si>
  <si>
    <t>Cantidad de estados financieros elaborados</t>
  </si>
  <si>
    <t>Cantidad de servidores judiciales a quienes se les informó las políticas para la gestión de viáticos
Cantidad de comisiones pendientes por legalizar</t>
  </si>
  <si>
    <r>
      <t xml:space="preserve">Falta de socialización y sensibilización de las políticas ambientales de la entidad </t>
    </r>
    <r>
      <rPr>
        <b/>
        <sz val="9"/>
        <color theme="1"/>
        <rFont val="Arial"/>
        <family val="2"/>
      </rPr>
      <t>(Planeación estratégica)</t>
    </r>
  </si>
  <si>
    <r>
      <t xml:space="preserve">Existen canales virtuales y físicos para la presentación de Peticiones, Quejas, Reclamos y Sugerencias </t>
    </r>
    <r>
      <rPr>
        <b/>
        <sz val="9"/>
        <color rgb="FF000000"/>
        <rFont val="Arial"/>
        <family val="2"/>
      </rPr>
      <t>(Comunicación institucional)</t>
    </r>
  </si>
  <si>
    <r>
      <t xml:space="preserve">Dificultad de desplazamiento a los Despachos Judiciales por distancias geográficas y accesibilidad a los municipios </t>
    </r>
    <r>
      <rPr>
        <b/>
        <sz val="9"/>
        <color theme="1"/>
        <rFont val="Arial"/>
        <family val="2"/>
      </rPr>
      <t>(Administración de carrera judicial, gestión tecnológica, mejoramiento de infraestructura física)</t>
    </r>
  </si>
  <si>
    <r>
      <t xml:space="preserve">Servidores judiciales del distrito adscritos a la red de formadores judiciales </t>
    </r>
    <r>
      <rPr>
        <b/>
        <sz val="9"/>
        <color theme="1"/>
        <rFont val="Arial"/>
        <family val="2"/>
      </rPr>
      <t>(Formación judicial)</t>
    </r>
  </si>
  <si>
    <t>Ejercicio presupuestal de la Seccional</t>
  </si>
  <si>
    <t>Elaborar informes y entregar los apartes especificos a la Dirección Seccional, las Áreas Financiera y Administrativa, Recursos Humanos
Analizar conjuntamente la ejecución presupuestal para determinar las necesidades correspondientes
Tramitar con el Nivel Central para obtener la asignación presupuestal</t>
  </si>
  <si>
    <t>Cantidad de análisis de ejeución y necesidades PAC en el mes</t>
  </si>
  <si>
    <r>
      <t xml:space="preserve">Falta fortalecer el esquema de inducción para el ingreso de servidores por primera vez a la Rama Judicial y de reinducción para servidores ya vinculados </t>
    </r>
    <r>
      <rPr>
        <b/>
        <sz val="9"/>
        <color rgb="FF000000"/>
        <rFont val="Arial"/>
        <family val="2"/>
      </rPr>
      <t>(Gestión Humana)</t>
    </r>
  </si>
  <si>
    <r>
      <t xml:space="preserve">Debido a la emergencia sanitaria por Covid-19, el Consejo Seccional no cuenta con el control y seguimiento de los trámites solicitados a la URNA y por ende, los entregados por la misma, lo que no permite la medición de los resultados del proceso </t>
    </r>
    <r>
      <rPr>
        <b/>
        <sz val="9"/>
        <color rgb="FF000000"/>
        <rFont val="Arial"/>
        <family val="2"/>
      </rPr>
      <t>(Registro y control de abogados)</t>
    </r>
  </si>
  <si>
    <t>Mejoramiento de la infraestructura física</t>
  </si>
  <si>
    <t>Socializar las políticas ambientales de la entidad y sensibilizar acerca de las mismas</t>
  </si>
  <si>
    <t xml:space="preserve">Elaborar circular donde se plasmen las políticas ambientales de la entidad
Remitir via correo electrónico la circular elaborada a todos los servidores jduiciales del distrito
Verificar para el año 2021 las fechas que esten asociadas a temas ambientales (dia de la tierra, dia del agua, etc) con el fin de elaborar un cronograma de sensibilización
Diseñar imagenes para realizar sensibilización de temas ambientales
Publicar de acuerdo al cronograma establecido, las campañas de sensibilización 
</t>
  </si>
  <si>
    <t>Número de campañas de sensibilización desarrolladas/Número de días de conmemoración de temas medioamientales en el año</t>
  </si>
  <si>
    <t xml:space="preserve">Cambio de normatividad laboral </t>
  </si>
  <si>
    <t>Desconocimiento de la normatividad vigente aplicable</t>
  </si>
  <si>
    <t>Dificultad de desplazamiento a los Despachos Judiciales por distancias geográficas y accesibilidad a los municipios</t>
  </si>
  <si>
    <t>Cumplimiento del Plan de Inversión de mejoramiento de infraestructura física</t>
  </si>
  <si>
    <t>Contratar las necesidades propuestas por la seccional para la vigencia</t>
  </si>
  <si>
    <t>Informe anual de contratos</t>
  </si>
  <si>
    <t>Cantidad de contratos asociados a mejoramiento de infraestructura ejecutados</t>
  </si>
  <si>
    <t>Cantidad de informes presentados</t>
  </si>
  <si>
    <t>Gestión de Seguridad y Salud en el Trabajo</t>
  </si>
  <si>
    <t>Actividades desarrolladas</t>
  </si>
  <si>
    <t>Cantidad de actividades desarrolladas</t>
  </si>
  <si>
    <t>Vigilancia epidemiológica psicosocial</t>
  </si>
  <si>
    <t>Realizar una cronograma con el fin de adelantar actividades en el marco de la vigilancia epidemiológica psicosocial
Promover el bienestar integral de los servidores judiciales, reduciendo el impacto negativo del riesgo psicosocial y/o de las enfermedades mentales en el entorno laboral y entorno familiar (PROGRAMA CONSCIENTEMENTE)
Realizar talleres focalizados según dimensiones prioritarias de riesgo psicosocial</t>
  </si>
  <si>
    <t>Actividades de promoción y prevención psicosocial</t>
  </si>
  <si>
    <t>Actividades de promoción y prevención desordenes músculo esqueléticos</t>
  </si>
  <si>
    <t>Programar y realizar actividades orientadas al fomento de la salud y la seguridad de los servidores judiciales, enfocadas en la autogestión y la autoprotección
Realizar actividades para desarrollo de competencias en los Comités de Convivencia Laboral</t>
  </si>
  <si>
    <t>Actividades de higiene y seguridad</t>
  </si>
  <si>
    <t>Gestión de Seguridad y Salud en el Trabajo
Gestión de la formación judicial</t>
  </si>
  <si>
    <t>Programar y realizar actividades relacionadas con:
- Inspección de condiciones de seguridad
- Identificación de peligros, valoración y evaluación de riesgos
- Planes de preparación y atención de emergencias
- Formación de brigadas de emergencia, comité operativo de emergencias, coordinadores de evacuación, COPASST
- Planeación y ejecución de simulacros de emergencias</t>
  </si>
  <si>
    <t>Actividades de prevención integral</t>
  </si>
  <si>
    <t>Programar y realizar la semana de seguridad y salud en el trabajo
Comunicar a los servidores judiciales del distrito, sobre las actividades programadas
Programar y realizar el encuentro de municipios, jurisdicciones y/o brigadas de atención</t>
  </si>
  <si>
    <t>Plan anual de adquisiciones</t>
  </si>
  <si>
    <t>Consolidar el plan anual de adquisiciones
Publicar el plan anual de adquisiciones en la plataforma SECOP II
Realizar actualizaciones del plan anual de adquisiciones, en la plataforma SECOP II</t>
  </si>
  <si>
    <t>Presentación de informes asociados a actividades del proceso de adquisición de bienes y servicios</t>
  </si>
  <si>
    <t>Adquisición de bienes y servicios
Planeación Estratégica</t>
  </si>
  <si>
    <t>Cantidad de reportes/No. Reportes Esperados)*100 </t>
  </si>
  <si>
    <t xml:space="preserve">Atención de las novedades Sierju </t>
  </si>
  <si>
    <t>Seguimiento al reporte oportuno de la información estadística</t>
  </si>
  <si>
    <t>Registro de elegibles</t>
  </si>
  <si>
    <t>a) Seguimiento a las listas de elegibles
b) Actualizar y publicar el registro seccional de elegibles</t>
  </si>
  <si>
    <t>Registro de elegibles actualizado</t>
  </si>
  <si>
    <t>Proyectar los conceptos a las solicitudes de traslados.</t>
  </si>
  <si>
    <t>a) recepcionar las solicitrudes de traslado
b) Emitir el concepto respecto a la  solicitud
c) Envio del concepto favorable o desfavorable de la solictud</t>
  </si>
  <si>
    <t>Número de solicitudes de traslado allegadas/ Número de solicitudes de traslados trámitadas.</t>
  </si>
  <si>
    <t>Calificación integral de servicio Funcionarios Judiciales.</t>
  </si>
  <si>
    <t>Número de jueces (as) calificados/número jueces (as) objeto de calificación</t>
  </si>
  <si>
    <t>Gestión de la Formación Judficial</t>
  </si>
  <si>
    <t>Difundir y divulgar la información académica</t>
  </si>
  <si>
    <t>Número  eventos académicos divulgados /Número de eventos académics programados por la EJRLB.</t>
  </si>
  <si>
    <t>a)Consolidación Ficha del factor calidad
b)Calificación del factor Eficiencia y Rendimiento.
C)Calificación del factor publicidad
d)Calificación integral de servicios
e) Elaboración y envió de información</t>
  </si>
  <si>
    <t>Divulgar las medidas de descongestión y reordenamiento adoptadas por el CSJ</t>
  </si>
  <si>
    <t>a) Dar a conocer los acuerdos  de  las medidas transitorias adoptadas por el CSJ  a los despachos judiciales involucrados.</t>
  </si>
  <si>
    <t>Gestión de Reordenamiento Judicial</t>
  </si>
  <si>
    <t>Número de medidas adptadas por el CSJ/ Número de propuestas divulgadas .</t>
  </si>
  <si>
    <t>porcentaje</t>
  </si>
  <si>
    <t>Seguimiento al cumplimiento de  metas de las medidas transitorias establecidas por  CSJ</t>
  </si>
  <si>
    <t>a) Analizar la descongestión y el cumpimiento de las  despachos judiciales objeto de medidas transitorias establecidas por el CSJ .</t>
  </si>
  <si>
    <t>Metas establecidas por el CSJ / número de actuaciones emitidas por  los despachos judiciales objeto de seguimiento (medidas transitorias)</t>
  </si>
  <si>
    <t>Planeación Estratégica
Mejoramiento del SIGCMA</t>
  </si>
  <si>
    <t>Mejoramiento SIGCMA</t>
  </si>
  <si>
    <t>Orientar al usuario interno y externo acerca del procedimiento para realizar trámites ante la URNA</t>
  </si>
  <si>
    <t>Atender y orientar al usuario acerca del procedimiento para realizar trámites ante la URNA</t>
  </si>
  <si>
    <t>Registro y Control de Abogados</t>
  </si>
  <si>
    <t>Registro de usuarios que solicitan orientación</t>
  </si>
  <si>
    <t>Número de solicitudes tramitadas/Número de solicitudes recibidas</t>
  </si>
  <si>
    <t>Digitalización de expediente judicial</t>
  </si>
  <si>
    <t>Informes de avance de digitalizacón de expedientes</t>
  </si>
  <si>
    <t>Informar sobre el proceso de inscripción de auxiliares de la Justicia en el Distrito Judicial</t>
  </si>
  <si>
    <t>Registro y Control de Abogados y Auxiliares de la Justicia</t>
  </si>
  <si>
    <t xml:space="preserve">Gestion de la  Información estadística </t>
  </si>
  <si>
    <t>Consejo Seccional de la Judicatura de Santander
Dirección Ejecutiva Seccional de Administración Judicial de Bucaramanga</t>
  </si>
  <si>
    <r>
      <t xml:space="preserve">Planeación Estratégica
Comunicación Institucional </t>
    </r>
    <r>
      <rPr>
        <sz val="9"/>
        <color theme="1"/>
        <rFont val="Arial"/>
        <family val="2"/>
      </rPr>
      <t xml:space="preserve">
</t>
    </r>
    <r>
      <rPr>
        <b/>
        <sz val="9"/>
        <color theme="1"/>
        <rFont val="Arial"/>
        <family val="2"/>
      </rPr>
      <t>Gestión de la Formación Judicial
Administración de carrera Judicial
Registro y Control de Abogados y Auxiliares de la Justicia
Reordenamiento Judicial
Gestión de la información estadística
Mejoramiento del SIGCMA</t>
    </r>
  </si>
  <si>
    <r>
      <t>Reestructuración de la Rama Judicial (</t>
    </r>
    <r>
      <rPr>
        <b/>
        <sz val="9"/>
        <color theme="1"/>
        <rFont val="Arial"/>
        <family val="2"/>
      </rPr>
      <t>Todos los procesos</t>
    </r>
    <r>
      <rPr>
        <sz val="9"/>
        <color theme="1"/>
        <rFont val="Arial"/>
        <family val="2"/>
      </rPr>
      <t>)</t>
    </r>
  </si>
  <si>
    <r>
      <t xml:space="preserve">Decreto de estado de emergencia económica y social </t>
    </r>
    <r>
      <rPr>
        <b/>
        <sz val="9"/>
        <color theme="1"/>
        <rFont val="Arial"/>
        <family val="2"/>
      </rPr>
      <t>(Todos los procesos)</t>
    </r>
  </si>
  <si>
    <r>
      <t>Lesgislación y Normatividad que modifique o afecte la prestación del servicio administrativo de la Rama Judicial</t>
    </r>
    <r>
      <rPr>
        <b/>
        <sz val="9"/>
        <color theme="1"/>
        <rFont val="Arial"/>
        <family val="2"/>
      </rPr>
      <t xml:space="preserve"> (Todos los procesos)</t>
    </r>
  </si>
  <si>
    <r>
      <t xml:space="preserve">Políticas del Gobierno Nacional relacionadas con la austeridad en el gasto del presupuesto general de la nacion </t>
    </r>
    <r>
      <rPr>
        <b/>
        <sz val="9"/>
        <color theme="1"/>
        <rFont val="Arial"/>
        <family val="2"/>
      </rPr>
      <t>(Adquisición de bienes y servicios)</t>
    </r>
  </si>
  <si>
    <r>
      <t>Cambio de normatividad laboral</t>
    </r>
    <r>
      <rPr>
        <b/>
        <sz val="9"/>
        <color theme="1"/>
        <rFont val="Arial"/>
        <family val="2"/>
      </rPr>
      <t xml:space="preserve"> (Gestión Humana)</t>
    </r>
  </si>
  <si>
    <r>
      <t xml:space="preserve">Oferta insuficiente para suplir las necesidades de adquisición de bienes y servicios </t>
    </r>
    <r>
      <rPr>
        <b/>
        <sz val="9"/>
        <color theme="1"/>
        <rFont val="Arial"/>
        <family val="2"/>
      </rPr>
      <t>(Adquisición de bienes y servicios)</t>
    </r>
  </si>
  <si>
    <r>
      <t>Paros/movilizaciones que afectan el servicio de la justicia</t>
    </r>
    <r>
      <rPr>
        <b/>
        <sz val="9"/>
        <color theme="1"/>
        <rFont val="Arial"/>
        <family val="2"/>
      </rPr>
      <t>(todos los procesos)</t>
    </r>
  </si>
  <si>
    <r>
      <t xml:space="preserve">Desconocimiento de los canales dispuestos para la recepción de la información en las dependencias administrativas y judiciales </t>
    </r>
    <r>
      <rPr>
        <b/>
        <sz val="9"/>
        <color theme="1"/>
        <rFont val="Arial"/>
        <family val="2"/>
      </rPr>
      <t>(Comunicación institucional)</t>
    </r>
  </si>
  <si>
    <t>Gestión Tecnológica
Adquisición de bienes y servicios
Asistencia Legal
Gestión Financiera y Presupuestal
Gestión Humana
Gestión de Seguridad y Salud en el Trabajo
Mejoramiento de la Infraestructura Física
Administración de la Seguridad</t>
  </si>
  <si>
    <r>
      <t xml:space="preserve">Desconocimiento de la normatividad vigente aplicable </t>
    </r>
    <r>
      <rPr>
        <b/>
        <sz val="9"/>
        <color theme="1"/>
        <rFont val="Arial"/>
        <family val="2"/>
      </rPr>
      <t>(Todos los procesos)</t>
    </r>
  </si>
  <si>
    <r>
      <t>Actualización de las normas técnicas de la ISO</t>
    </r>
    <r>
      <rPr>
        <b/>
        <sz val="9"/>
        <color theme="1"/>
        <rFont val="Arial"/>
        <family val="2"/>
      </rPr>
      <t xml:space="preserve"> (Todos los procesos)</t>
    </r>
  </si>
  <si>
    <r>
      <t xml:space="preserve">Cambios en las normasy politicas ambientales que rigen en el Estado Colombiano </t>
    </r>
    <r>
      <rPr>
        <b/>
        <sz val="9"/>
        <color theme="1"/>
        <rFont val="Arial"/>
        <family val="2"/>
      </rPr>
      <t>(adquisiciones de bienes y servicios)</t>
    </r>
  </si>
  <si>
    <r>
      <t xml:space="preserve">Ataques ciberneticos y/o virus informaticos </t>
    </r>
    <r>
      <rPr>
        <b/>
        <sz val="9"/>
        <color theme="1"/>
        <rFont val="Arial"/>
        <family val="2"/>
      </rPr>
      <t>(Todos los procesos)</t>
    </r>
  </si>
  <si>
    <r>
      <t xml:space="preserve">Falta de conectividad o conectividad deficiente </t>
    </r>
    <r>
      <rPr>
        <b/>
        <sz val="9"/>
        <color theme="1"/>
        <rFont val="Arial"/>
        <family val="2"/>
      </rPr>
      <t xml:space="preserve">(gestión tecnológica)   </t>
    </r>
  </si>
  <si>
    <r>
      <t>Falta de fortalecimiento en la infraestructura tecnologica</t>
    </r>
    <r>
      <rPr>
        <b/>
        <sz val="9"/>
        <color theme="1"/>
        <rFont val="Arial"/>
        <family val="2"/>
      </rPr>
      <t xml:space="preserve"> (gestión tecnológica)   </t>
    </r>
  </si>
  <si>
    <r>
      <t xml:space="preserve">Falta de personal administrativo para atender las necesidades requeridas por parte de los despachos judiciales </t>
    </r>
    <r>
      <rPr>
        <b/>
        <sz val="9"/>
        <color theme="1"/>
        <rFont val="Arial"/>
        <family val="2"/>
      </rPr>
      <t xml:space="preserve">(gestión tecnológica)   </t>
    </r>
  </si>
  <si>
    <r>
      <t xml:space="preserve">Comunicación de los medios dispuestos por la seccional para la atención de las partes interesadas </t>
    </r>
    <r>
      <rPr>
        <b/>
        <sz val="9"/>
        <color theme="1"/>
        <rFont val="Arial"/>
        <family val="2"/>
      </rPr>
      <t>(Comunicación institucional)</t>
    </r>
  </si>
  <si>
    <r>
      <t xml:space="preserve">Ocurrencia de desastres naturales y/o situaciones de salud pública que afectan la prestación del servicio </t>
    </r>
    <r>
      <rPr>
        <b/>
        <sz val="9"/>
        <color theme="1"/>
        <rFont val="Arial"/>
        <family val="2"/>
      </rPr>
      <t>(Todos los procesos)</t>
    </r>
  </si>
  <si>
    <r>
      <t>Disponibilidad de canales electrónicos para el envío y recepción de la información administrativa y judicial</t>
    </r>
    <r>
      <rPr>
        <b/>
        <sz val="9"/>
        <color theme="1"/>
        <rFont val="Arial"/>
        <family val="2"/>
      </rPr>
      <t xml:space="preserve"> (Todos los procesos)</t>
    </r>
  </si>
  <si>
    <r>
      <t>Audiencias o secciones virtuales con efectos procesales (agendamiento, registro, coordinación y realización audiencias)  /Art. 95 Ley 270/96</t>
    </r>
    <r>
      <rPr>
        <b/>
        <sz val="9"/>
        <color theme="1"/>
        <rFont val="Arial"/>
        <family val="2"/>
      </rPr>
      <t xml:space="preserve"> (gestión tecnológica)   </t>
    </r>
  </si>
  <si>
    <r>
      <t>Disponibilidad y facilidad de acceso a la normatividad del CSJ  (acuerdos, circulares, comunicados)</t>
    </r>
    <r>
      <rPr>
        <b/>
        <sz val="9"/>
        <color theme="1"/>
        <rFont val="Arial"/>
        <family val="2"/>
      </rPr>
      <t xml:space="preserve"> (Comunicación institucional)</t>
    </r>
  </si>
  <si>
    <r>
      <t>Fortalecimiento por CSJ de las herramientas TIC para el trabajo en casa</t>
    </r>
    <r>
      <rPr>
        <b/>
        <sz val="9"/>
        <color theme="1"/>
        <rFont val="Arial"/>
        <family val="2"/>
      </rPr>
      <t xml:space="preserve"> (gestión tecnológica)</t>
    </r>
  </si>
  <si>
    <r>
      <t xml:space="preserve">Protocolos de bioseguridad acceso a sedes judiciales y administrativas </t>
    </r>
    <r>
      <rPr>
        <b/>
        <sz val="9"/>
        <color theme="1"/>
        <rFont val="Arial"/>
        <family val="2"/>
      </rPr>
      <t>(Todos los procesos)</t>
    </r>
  </si>
  <si>
    <r>
      <t xml:space="preserve">Procesos de rendición de cuentas que no aseguran la interacción en doble vía con el ciudadano, para visibilizar la gestión de las seccionales </t>
    </r>
    <r>
      <rPr>
        <b/>
        <sz val="9"/>
        <color theme="1"/>
        <rFont val="Arial"/>
        <family val="2"/>
      </rPr>
      <t>(Planeación estratégica)</t>
    </r>
  </si>
  <si>
    <r>
      <t xml:space="preserve">Falta visibilizar la gestión de las seccionales con actividades que demandan tiempo y recursos </t>
    </r>
    <r>
      <rPr>
        <b/>
        <sz val="9"/>
        <color theme="1"/>
        <rFont val="Arial"/>
        <family val="2"/>
      </rPr>
      <t>(todos los procesos)</t>
    </r>
  </si>
  <si>
    <r>
      <t xml:space="preserve">Falta de recursos para el cumplimiento de las estratégias establecidas en el  plan sectorial de desarrollo implementado por la Rama Judicia para la vigencia 2019-2022 </t>
    </r>
    <r>
      <rPr>
        <b/>
        <sz val="9"/>
        <color theme="1"/>
        <rFont val="Arial"/>
        <family val="2"/>
      </rPr>
      <t>(todos los procesos)</t>
    </r>
  </si>
  <si>
    <r>
      <t>Implementación de la información documentada por la Coordinación Ambiental</t>
    </r>
    <r>
      <rPr>
        <b/>
        <sz val="9"/>
        <color rgb="FF000000"/>
        <rFont val="Arial"/>
        <family val="2"/>
      </rPr>
      <t xml:space="preserve"> (adquisición de bienes y servicios)</t>
    </r>
  </si>
  <si>
    <r>
      <t xml:space="preserve">Existencia del Plan Estratégico de Transformación Digital de la Rama Judicial </t>
    </r>
    <r>
      <rPr>
        <b/>
        <sz val="9"/>
        <color theme="1"/>
        <rFont val="Arial"/>
        <family val="2"/>
      </rPr>
      <t xml:space="preserve">(gestión tecnológica) </t>
    </r>
    <r>
      <rPr>
        <sz val="9"/>
        <color theme="1"/>
        <rFont val="Arial"/>
        <family val="2"/>
      </rPr>
      <t xml:space="preserve">  </t>
    </r>
  </si>
  <si>
    <r>
      <t xml:space="preserve">Alianzas estratégicas con instituciones ambientales para el cumplimiento de lo establecido por el Estado </t>
    </r>
    <r>
      <rPr>
        <b/>
        <sz val="9"/>
        <color theme="1"/>
        <rFont val="Arial"/>
        <family val="2"/>
      </rPr>
      <t>(adquisición de bienes y servicios)</t>
    </r>
  </si>
  <si>
    <r>
      <t>Existencia de alianzas estratégicas con otras entidades del estado que ayudan al cumplimiento de los objetivos de la entidad.</t>
    </r>
    <r>
      <rPr>
        <b/>
        <sz val="9"/>
        <color theme="1"/>
        <rFont val="Arial"/>
        <family val="2"/>
      </rPr>
      <t xml:space="preserve"> (Planeación estratégica)</t>
    </r>
  </si>
  <si>
    <r>
      <t xml:space="preserve"> Planeación y organización de actividades con alternancia en la presencialidad en las sedes y con atención excepcional al público</t>
    </r>
    <r>
      <rPr>
        <b/>
        <sz val="9"/>
        <color theme="1"/>
        <rFont val="Arial"/>
        <family val="2"/>
      </rPr>
      <t>. (Planeación estratégica)</t>
    </r>
  </si>
  <si>
    <r>
      <t xml:space="preserve">Presentación oficial de la rendición de cuentas e informes de gestión para visibilizar el trabajo desarrollado a través de herramientas tecnológicas </t>
    </r>
    <r>
      <rPr>
        <b/>
        <sz val="9"/>
        <color theme="1"/>
        <rFont val="Arial"/>
        <family val="2"/>
      </rPr>
      <t xml:space="preserve"> (Planeación estratégica)</t>
    </r>
  </si>
  <si>
    <r>
      <t>Seguimiento de los procesos a tráves de reuniones periodicas por la alta dirección para la toma de decisiones.</t>
    </r>
    <r>
      <rPr>
        <b/>
        <sz val="9"/>
        <color theme="1"/>
        <rFont val="Arial"/>
        <family val="2"/>
      </rPr>
      <t>(Planeación estratégica)</t>
    </r>
  </si>
  <si>
    <r>
      <t xml:space="preserve">Existencia de un Plan Sectorial de Desarrollo que fija objetivos y metas para el direccionamiento estratégico de la entidad y para cada uno de los procesos del SIGCMA. </t>
    </r>
    <r>
      <rPr>
        <b/>
        <sz val="9"/>
        <color theme="1"/>
        <rFont val="Arial"/>
        <family val="2"/>
      </rPr>
      <t>(Planeación estratégica)</t>
    </r>
  </si>
  <si>
    <r>
      <t xml:space="preserve">Insuficiencia de los recursos destinados para proveer los cargos en la cantidad necesaria que  asuman  las funciones administrativas, y permitan la dedicación de las actividades judiciales (misional). </t>
    </r>
    <r>
      <rPr>
        <b/>
        <sz val="9"/>
        <color theme="1"/>
        <rFont val="Arial"/>
        <family val="2"/>
      </rPr>
      <t>(gestión financiera y presupuestal y Gestión Humana)</t>
    </r>
  </si>
  <si>
    <r>
      <t xml:space="preserve">Las deficiencias en la asignación presupuestal, que impiden suplir las distintas necesidades de los distritos de la Seccional Santander </t>
    </r>
    <r>
      <rPr>
        <b/>
        <sz val="9"/>
        <color theme="1"/>
        <rFont val="Arial"/>
        <family val="2"/>
      </rPr>
      <t>(Todos los procesos)</t>
    </r>
  </si>
  <si>
    <r>
      <t xml:space="preserve">Desactualización del manual específico de funciones y competencias laborales para el personal en la Dirección  Seccional y el Consejo Seccional </t>
    </r>
    <r>
      <rPr>
        <b/>
        <sz val="9"/>
        <color theme="1"/>
        <rFont val="Arial"/>
        <family val="2"/>
      </rPr>
      <t>(Todos los procesos)</t>
    </r>
  </si>
  <si>
    <r>
      <t xml:space="preserve">Insuficiencia en la planta de personal en Consejo Seccional y Dirección Ejecutiva Seccional para ejecutar las diferentes actividades administrativas </t>
    </r>
    <r>
      <rPr>
        <b/>
        <sz val="9"/>
        <color theme="1"/>
        <rFont val="Arial"/>
        <family val="2"/>
      </rPr>
      <t>(Todos los procesos)</t>
    </r>
  </si>
  <si>
    <r>
      <t xml:space="preserve">Existencia de programas de bienestar social y la participacion activa de la ARL que apoya y garantiza el acompañamiento permanente a los servidores Judiciales. </t>
    </r>
    <r>
      <rPr>
        <b/>
        <sz val="9"/>
        <color theme="1"/>
        <rFont val="Arial"/>
        <family val="2"/>
      </rPr>
      <t>(Gestión humana y Seguridad y Salud en el trabajo)</t>
    </r>
  </si>
  <si>
    <r>
      <t>Disminución de la frecuencia de la accidentalidad en sedes judiciales y administrativas con ocasión de la emergencia sanitaria</t>
    </r>
    <r>
      <rPr>
        <b/>
        <sz val="9"/>
        <color theme="1"/>
        <rFont val="Arial"/>
        <family val="2"/>
      </rPr>
      <t xml:space="preserve"> (Gestión de Seguridad y Salud en el trabajo)</t>
    </r>
  </si>
  <si>
    <r>
      <t xml:space="preserve">Seguimiento por parte de la coordinación de SG-SST a los casos sospechosos, posibles y confirmados del virus COVID-19 en la seccional </t>
    </r>
    <r>
      <rPr>
        <b/>
        <sz val="9"/>
        <color theme="1"/>
        <rFont val="Arial"/>
        <family val="2"/>
      </rPr>
      <t xml:space="preserve"> (Gestión de Seguridad y Salud en el trabajo)</t>
    </r>
  </si>
  <si>
    <r>
      <t xml:space="preserve">Compromiso del personal de talento humano frente a la ejecucion de los procesos de ingresos de novedades, liquidacion de nímina y los procesos de talento humano </t>
    </r>
    <r>
      <rPr>
        <b/>
        <sz val="9"/>
        <color theme="1"/>
        <rFont val="Arial"/>
        <family val="2"/>
      </rPr>
      <t>(todos los procesos)</t>
    </r>
  </si>
  <si>
    <r>
      <t>Micro-sitio de la Rama Judicial para la divulgación de la información generada por la Seccional</t>
    </r>
    <r>
      <rPr>
        <b/>
        <sz val="9"/>
        <color theme="1"/>
        <rFont val="Arial"/>
        <family val="2"/>
      </rPr>
      <t xml:space="preserve"> (Comunicación institucional)</t>
    </r>
  </si>
  <si>
    <r>
      <t xml:space="preserve">Falta capacitación y entrenamiento sobre el nuevo aplicativo de nómina </t>
    </r>
    <r>
      <rPr>
        <b/>
        <sz val="9"/>
        <color theme="1"/>
        <rFont val="Arial"/>
        <family val="2"/>
      </rPr>
      <t>(Gestión Humana)</t>
    </r>
  </si>
  <si>
    <r>
      <t>Fallas tecnológicas por mantenimiento o renovación de equipos servidores que interrumpan la prestación del servicio</t>
    </r>
    <r>
      <rPr>
        <b/>
        <sz val="9"/>
        <color rgb="FF000000"/>
        <rFont val="Arial"/>
        <family val="2"/>
      </rPr>
      <t xml:space="preserve"> (Gestión tecnológica, Comunicación institucional)</t>
    </r>
  </si>
  <si>
    <r>
      <t>Falta de mejora en los aplicativos usados para el desarrollo de las laboresa cargo de la DESAJ</t>
    </r>
    <r>
      <rPr>
        <b/>
        <sz val="9"/>
        <color rgb="FF000000"/>
        <rFont val="Arial"/>
        <family val="2"/>
      </rPr>
      <t>(Gestión tecnológica, gestión humana, asistencia legal, mejoramiento de la infraestructura física)</t>
    </r>
  </si>
  <si>
    <r>
      <t xml:space="preserve">Remision de la prenomina que permite filtrar las novedades de personal de manera oportuna y evita errores en el pagos de la nómina mensualmente </t>
    </r>
    <r>
      <rPr>
        <b/>
        <sz val="9"/>
        <color theme="1"/>
        <rFont val="Arial"/>
        <family val="2"/>
      </rPr>
      <t>(Gestión humana)</t>
    </r>
  </si>
  <si>
    <r>
      <t xml:space="preserve">Actualización de la infraestructura informática de la Seccional </t>
    </r>
    <r>
      <rPr>
        <b/>
        <sz val="9"/>
        <color theme="1"/>
        <rFont val="Arial"/>
        <family val="2"/>
      </rPr>
      <t>(Gestión tecnológica, adquisición de bienes y servicios)</t>
    </r>
  </si>
  <si>
    <r>
      <t>Uso de las herramientas tecnológicas o colaborativas de la entidad (plataforma teams, plataforme lifesize, firma digital, etc)</t>
    </r>
    <r>
      <rPr>
        <b/>
        <sz val="9"/>
        <color theme="1"/>
        <rFont val="Arial"/>
        <family val="2"/>
      </rPr>
      <t>(Gestión tecnológica)</t>
    </r>
  </si>
  <si>
    <r>
      <t xml:space="preserve">Orientación y acompañamiento por el outsorcing en el manejo y mantenimiento tecnológico de los hadware y software </t>
    </r>
    <r>
      <rPr>
        <b/>
        <sz val="9"/>
        <color theme="1"/>
        <rFont val="Arial"/>
        <family val="2"/>
      </rPr>
      <t>(Gestión tecnológica, Comunicación institucional)</t>
    </r>
  </si>
  <si>
    <r>
      <t xml:space="preserve">Sistema de informacion, estado de los equipos, conexión de internet, acceso a documentos de forma virtual.SIGOBIUS.  </t>
    </r>
    <r>
      <rPr>
        <b/>
        <sz val="9"/>
        <color theme="1"/>
        <rFont val="Arial"/>
        <family val="2"/>
      </rPr>
      <t xml:space="preserve">(Todos los procesos)   </t>
    </r>
  </si>
  <si>
    <r>
      <t xml:space="preserve">Falta de Aplicación a las Tablas de Retencion Documental. </t>
    </r>
    <r>
      <rPr>
        <b/>
        <sz val="9"/>
        <color theme="1"/>
        <rFont val="Arial"/>
        <family val="2"/>
      </rPr>
      <t>(Todos los procesos)</t>
    </r>
  </si>
  <si>
    <t>Existencia de Tablas de Retencion Documental Actualizadas.</t>
  </si>
  <si>
    <r>
      <t xml:space="preserve">Falta de actualización de algunos documentos del SIGCMA en la plataforma </t>
    </r>
    <r>
      <rPr>
        <b/>
        <sz val="9"/>
        <color theme="1"/>
        <rFont val="Arial"/>
        <family val="2"/>
      </rPr>
      <t>(Mejoramiento del SIGCMA)</t>
    </r>
  </si>
  <si>
    <r>
      <t xml:space="preserve">Falta de espacios fisicos suficientes para organizar los despachos y sedes judiciales. </t>
    </r>
    <r>
      <rPr>
        <b/>
        <sz val="9"/>
        <color rgb="FF000000"/>
        <rFont val="Arial"/>
        <family val="2"/>
      </rPr>
      <t>(Mejoramiento de la Infraestructura física)</t>
    </r>
  </si>
  <si>
    <r>
      <t>Falta de oferta de inmuebles apropiados que se ajusten a las necesidades de los despachos y sedes judiciales</t>
    </r>
    <r>
      <rPr>
        <b/>
        <sz val="9"/>
        <color rgb="FF000000"/>
        <rFont val="Arial"/>
        <family val="2"/>
      </rPr>
      <t xml:space="preserve"> (Mejoramiento de la Infraestructura física)</t>
    </r>
  </si>
  <si>
    <r>
      <t xml:space="preserve">Sedes propias  para la prestación del servicio administrativo y judicial </t>
    </r>
    <r>
      <rPr>
        <b/>
        <sz val="9"/>
        <color rgb="FF000000"/>
        <rFont val="Arial"/>
        <family val="2"/>
      </rPr>
      <t>(Todos los procesos)</t>
    </r>
  </si>
  <si>
    <r>
      <t xml:space="preserve">Alianzas estratégicas con instituciones para donación de sedes y/o sedes en comodato </t>
    </r>
    <r>
      <rPr>
        <b/>
        <sz val="9"/>
        <color theme="1"/>
        <rFont val="Arial"/>
        <family val="2"/>
      </rPr>
      <t>(adquisición de bienes y servicios y Mejoramiento de la Infraestructura física)</t>
    </r>
  </si>
  <si>
    <r>
      <t xml:space="preserve">Control permanente al consumo de elementos de papeleria y oficina </t>
    </r>
    <r>
      <rPr>
        <b/>
        <sz val="9"/>
        <color theme="1"/>
        <rFont val="Arial"/>
        <family val="2"/>
      </rPr>
      <t>(Todos los proesos)</t>
    </r>
  </si>
  <si>
    <r>
      <t xml:space="preserve">Deficiencia en la robustez de los aplicativos de información de la Rama Judicial para el trabajo en casa </t>
    </r>
    <r>
      <rPr>
        <b/>
        <sz val="9"/>
        <color theme="1"/>
        <rFont val="Arial"/>
        <family val="2"/>
      </rPr>
      <t>(Gestión Tecnologica)</t>
    </r>
  </si>
  <si>
    <r>
      <t>Disponibilidad herramientas tecnológicas de apoyo colaborativo  con mecanismos de seguridad y los instructivos, tutoriales  de apoyo, guías para acceso remoto, infografías,  para facilitar su uso - medidas COVID - 19</t>
    </r>
    <r>
      <rPr>
        <b/>
        <sz val="9"/>
        <color theme="1"/>
        <rFont val="Arial"/>
        <family val="2"/>
      </rPr>
      <t xml:space="preserve"> (Todos los procesos)</t>
    </r>
  </si>
  <si>
    <r>
      <t xml:space="preserve">Divulgación oportuna de las actividades (Capacitaciones, Actividades de los Comites de Convivencia y Copas, Charlas Seminarios, etc.) por medio de los correos institucionales </t>
    </r>
    <r>
      <rPr>
        <b/>
        <sz val="9"/>
        <color theme="1"/>
        <rFont val="Arial"/>
        <family val="2"/>
      </rPr>
      <t>(Gestión de la formación Judicial)</t>
    </r>
  </si>
  <si>
    <r>
      <t>Uso de canales de comunicación dispuestos para la divulgación de información a las partes interesadas internas y externas cuando proceda (correo electrónico,Página web, redes sociales)</t>
    </r>
    <r>
      <rPr>
        <b/>
        <sz val="9"/>
        <color theme="1"/>
        <rFont val="Arial"/>
        <family val="2"/>
      </rPr>
      <t xml:space="preserve"> (Gestión Tecnologica y Gestión documental)</t>
    </r>
  </si>
  <si>
    <t>Sesibilizacion y capacitacion para la aplicación de tablas de retencion documental</t>
  </si>
  <si>
    <t>Solicitar personal para la planta del Consejo Seccional y la Dirección Ejecutiva Seccional para evaluar la suficiencia</t>
  </si>
  <si>
    <r>
      <t>Guías y capacitaciones dispuestas por el CSJ en el uso de las TICS para la publicación de contenidos, recepción de tutelas y habeas corpus, firma electrónica a través de canales electrónicos y en el Portal WEB de la Rama Judicial</t>
    </r>
    <r>
      <rPr>
        <b/>
        <sz val="9"/>
        <color theme="1"/>
        <rFont val="Arial"/>
        <family val="2"/>
      </rPr>
      <t xml:space="preserve"> (gestión tecnológica , Gestión de la formación Judicial y comunicación institucional)   </t>
    </r>
  </si>
  <si>
    <t>Mejoramiento de las competencias de los servidores judiciales en los temas del SICGMA</t>
  </si>
  <si>
    <t>Adquisicion de inmuebles propios que suplan las necesidades especificas de la entidad</t>
  </si>
  <si>
    <t>Comunicar  las guias y capacitaciones dispuestas por el CSJ en el uso de las TICS</t>
  </si>
  <si>
    <t>Comunicar el protocolo de diligencias judiciales por fuera de las sedes</t>
  </si>
  <si>
    <t>Atención psicosocial y actividades de capacitacion e integracion</t>
  </si>
  <si>
    <t>Comunicar el Protocolo estandar de Bioseguridad</t>
  </si>
  <si>
    <r>
      <t xml:space="preserve">Auditorías por Entes de Control para revisión de los procesos en los trámites, mecanismos para la Transparencia y Acceso a la Información Pública </t>
    </r>
    <r>
      <rPr>
        <b/>
        <sz val="9"/>
        <color theme="1"/>
        <rFont val="Arial"/>
        <family val="2"/>
      </rPr>
      <t>(Planeación estratégica)</t>
    </r>
  </si>
  <si>
    <t>Cambios en las normasy politicas ambientales que rigen en el Estado Colombiano (adquisiciones de bienes y servicios)</t>
  </si>
  <si>
    <t xml:space="preserve">Reestructuración de la Rama Judicial </t>
  </si>
  <si>
    <t>Decreto de estado de emergencia económica y social</t>
  </si>
  <si>
    <t xml:space="preserve">Lesgislación y Normatividad que modifique o afecte la prestación del servicio administrativo de la Rama Judicial </t>
  </si>
  <si>
    <t>Políticas del Gobierno Nacional relacionadas con la austeridad en el gasto del presupuesto general de la nacion</t>
  </si>
  <si>
    <t xml:space="preserve">Asignación insuficiente de PAC por parte del Ministerio de Hacienda para gastos de funcionamiento </t>
  </si>
  <si>
    <t xml:space="preserve">Oferta insuficiente para suplir las necesidades de adquisición de bienes y servicios </t>
  </si>
  <si>
    <t>Paros/movilizaciones que afectan el servicio de la justicia</t>
  </si>
  <si>
    <t xml:space="preserve">Desconocimiento de los canales dispuestos para la recepción de la información en las dependencias administrativas y judiciales </t>
  </si>
  <si>
    <t xml:space="preserve">Ataques ciberneticos y/o virus informaticos </t>
  </si>
  <si>
    <t>Falta de conectividad o conectividad deficiente</t>
  </si>
  <si>
    <t xml:space="preserve">Falta de fortalecimiento en la infraestructura tecnologica </t>
  </si>
  <si>
    <t>Falta de personal administrativo para atender las necesidades requeridas por parte de los despachos judiciales</t>
  </si>
  <si>
    <t xml:space="preserve">Ocurrencia de desastres naturales y/o situaciones de salud pública que afectan la prestación del servicio </t>
  </si>
  <si>
    <t>Actualización de las normas técnicas de la ISO</t>
  </si>
  <si>
    <r>
      <t xml:space="preserve">Intereses externos generen corrupción </t>
    </r>
    <r>
      <rPr>
        <b/>
        <sz val="9"/>
        <color rgb="FF000000"/>
        <rFont val="Arial"/>
        <family val="2"/>
      </rPr>
      <t>(Todos los procesos)</t>
    </r>
  </si>
  <si>
    <t xml:space="preserve">Intereses externos que generen corrupción </t>
  </si>
  <si>
    <t>Realizar la rendición de cuentas de la vigencia anterior</t>
  </si>
  <si>
    <r>
      <t>Aumento del riesgo psicosocial por incremento de la carga laboral con ocasión de la Emergencia Sanitaria</t>
    </r>
    <r>
      <rPr>
        <b/>
        <sz val="9"/>
        <color theme="1"/>
        <rFont val="Arial"/>
        <family val="2"/>
      </rPr>
      <t xml:space="preserve"> (Todos los procesos)</t>
    </r>
  </si>
  <si>
    <t>Aumento del riesgo psicosocial por incremento de la carga laboral con ocasión de la Emergencia Sanitaria</t>
  </si>
  <si>
    <t xml:space="preserve">Solicitar la actualización de indicadores acordes a la gestión de los procesos </t>
  </si>
  <si>
    <t>Falta capacitación y entrenamiento sobre el nuevo aplicativo de nómina</t>
  </si>
  <si>
    <t>Falta de mejora en los aplicativos usados para el desarrollo de las laboresa cargo de la DESAJ</t>
  </si>
  <si>
    <t>Falta de oferta de inmuebles apropiados que se ajusten a las necesidades de los despachos y sedes judiciales</t>
  </si>
  <si>
    <r>
      <t xml:space="preserve">Falta de socialización y sensibilización de las herramientas tecnologicas (correo electrónicos personales institucionales entre otros) </t>
    </r>
    <r>
      <rPr>
        <b/>
        <sz val="9"/>
        <color rgb="FF000000"/>
        <rFont val="Arial"/>
        <family val="2"/>
      </rPr>
      <t>(Gestión Tecnologica)</t>
    </r>
  </si>
  <si>
    <t>Falta de socialización y sensibilización de las políticas ambientales de la entidad</t>
  </si>
  <si>
    <r>
      <t>Proceso de cadena presupuestal y toquen para el manejo de la información presupuestal de Seccional.</t>
    </r>
    <r>
      <rPr>
        <b/>
        <sz val="9"/>
        <color theme="1"/>
        <rFont val="Arial"/>
        <family val="2"/>
      </rPr>
      <t>(gestión financiera y presupuestal)</t>
    </r>
  </si>
  <si>
    <t>Comunicar la asignación de los recursos asignados a la seccional para personal, infraestructura y equipos</t>
  </si>
  <si>
    <t>Implementar los formatos dispuestos por la coordinación ambiental para el control de la austeridad en la secional.</t>
  </si>
  <si>
    <t>4, 15</t>
  </si>
  <si>
    <t>Asignacion de recursos economicos para personal, infraestructura y equipos</t>
  </si>
  <si>
    <t>Estudio de Necesidades Adquisicion de Inmuebles propios</t>
  </si>
  <si>
    <t>JULIO Y DICIEMBRE</t>
  </si>
  <si>
    <t>CADA TRES MESES</t>
  </si>
  <si>
    <t>Control de la gestion de las propuestas para el mejoramiento institucional</t>
  </si>
  <si>
    <t>90% propuestas tramitadas oportunamente</t>
  </si>
  <si>
    <t xml:space="preserve">(Qpeh. Cantidad de propuestas  tramitadas oportunamente (C )/Qpr. Cantidad de propuestas recibidas(D))*100 </t>
  </si>
  <si>
    <t xml:space="preserve">Verificar la documentación de los auxiliares de la justicia
Inscribir la lista de auxiliares de la justicia
Generar el listado de conformación de auxiliares de la justicia y remitirlo a la Dirección ejecutiva
</t>
  </si>
  <si>
    <t>Trimestral</t>
  </si>
  <si>
    <t>Mejoramiento del SIGCMA</t>
  </si>
  <si>
    <t>Realizar segumiento al cumplimiento de requisitos del ingreso a la planta de personal</t>
  </si>
  <si>
    <t>A) Definir los lineamientos estratégicos y de política en materia TIC y de justicia digital en la Rama Judicial.</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</si>
  <si>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</si>
  <si>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</si>
  <si>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</si>
  <si>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</si>
  <si>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 xml:space="preserve">Antivirus para los equipos computo </t>
  </si>
  <si>
    <t xml:space="preserve">Comunicar los medios dispuestos por la seccional para la atención de las partes interesadas </t>
  </si>
  <si>
    <t>SGST</t>
  </si>
  <si>
    <t>COM</t>
  </si>
  <si>
    <t>ADQ</t>
  </si>
  <si>
    <t>ESC</t>
  </si>
  <si>
    <t>FINAN</t>
  </si>
  <si>
    <t>HUM</t>
  </si>
  <si>
    <t>PLANE</t>
  </si>
  <si>
    <t>SIGC</t>
  </si>
  <si>
    <t>SGC</t>
  </si>
  <si>
    <t>SIST</t>
  </si>
  <si>
    <t>DO</t>
  </si>
  <si>
    <t>respo</t>
  </si>
  <si>
    <t>Solicitar actualización de los antivirus para los equipos de computo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</si>
  <si>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</si>
  <si>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 Mejorar la efectividad de la Rama Judicial y disminuir la congestión.</t>
  </si>
  <si>
    <t>Fortalecer la autonomía e independencia judicial, administrativa y financiera de la Rama Judicial.</t>
  </si>
  <si>
    <t>Recibir las solicitudes asociadas al proceso de mejoramiento de la infraestrucutra física 
Consolidar las solicitudes recibidas
Presentar el informe de necesidades de inversión y presupuesto requerido para materializar los proyectos de mejoramiento de infraestructura física</t>
  </si>
  <si>
    <t xml:space="preserve">Jose Alfredo Sarmiento Rodriguez </t>
  </si>
  <si>
    <t xml:space="preserve">Juan Gregorio Sierra Navarro </t>
  </si>
  <si>
    <t>Plan de necesidades remitido a la Unidad de infraestructura</t>
  </si>
  <si>
    <t>Ingrid Katherine Duarte Arenas</t>
  </si>
  <si>
    <t>a) Atención de novedades  identificadas por los despachos judiciales por difrentes medios (telefónico, correo electrónico, wash, sistemas entre otros.
b). Novedades identificadas por el Consejo Seccional como administrador del sistemas.
i) requerir al despachos para subsanar las novedades encontradas.
ii) Seguimiento a las novedades del despacho requrido.</t>
  </si>
  <si>
    <t>Porcentaje del pago oportuno de nómina</t>
  </si>
  <si>
    <t>Luis Jeronimo Carrilo Gómez</t>
  </si>
  <si>
    <r>
      <rPr>
        <b/>
        <sz val="9"/>
        <rFont val="Arial"/>
        <family val="2"/>
      </rPr>
      <t>Porcentaje</t>
    </r>
    <r>
      <rPr>
        <sz val="9"/>
        <rFont val="Arial"/>
        <family val="2"/>
      </rPr>
      <t xml:space="preserve"> del pago oportuno de planillas de  seguridad social nomina general, nomina transitoria, permiso remunerado, tutelas y reemplazo por vacaciones</t>
    </r>
  </si>
  <si>
    <t>Jenny Adriana Bautista Bohorquez</t>
  </si>
  <si>
    <t>Comunicar el protocolo de diligencias fuera de despachos judiciales</t>
  </si>
  <si>
    <t>Dar a conocer el protocolo de diligencias fuera de despachos judiciales</t>
  </si>
  <si>
    <t>Correos remitidos</t>
  </si>
  <si>
    <t>Fabio Esteban Pinzón Rueda</t>
  </si>
  <si>
    <t>Alfredo La Rotta Ramirez</t>
  </si>
  <si>
    <t>Luis Eduardo Bravo Silva</t>
  </si>
  <si>
    <t>Miguel Angel Duran Toscano</t>
  </si>
  <si>
    <t>Andrea Camila Antivar Quintero</t>
  </si>
  <si>
    <t>Magistrados del Consejo Seccional y Director Ejecutivo Seccional</t>
  </si>
  <si>
    <t>Convocar a la audiencia pública de rendición de cuentas
Realizar la audiencia pública
Comunicar el informe y resultados</t>
  </si>
  <si>
    <t>Comunicación y /o publicación</t>
  </si>
  <si>
    <t>Cantidad de información publicada</t>
  </si>
  <si>
    <t xml:space="preserve">
Análisis de medios tecnológicos y canales de divulgación
publicación y/o comunicación </t>
  </si>
  <si>
    <t xml:space="preserve">Divulgación y publicación de información relevante para la atención de las partes interesadas </t>
  </si>
  <si>
    <t>Solicitud</t>
  </si>
  <si>
    <t>Correos remitidos solicitando necesidad de cargospara la seccional</t>
  </si>
  <si>
    <t>Willian Villa Avila</t>
  </si>
  <si>
    <t>Raul Rodriguez Arguello</t>
  </si>
  <si>
    <t>Comunicar las tablas de retención documental dispuestas por el CENDOJ</t>
  </si>
  <si>
    <t>a) Divulgación de los eventos académicos programados por la EJRLB.
b) Comunicar  las guias y capacitaciones dispuestas por el CSJ en el uso de las TICS</t>
  </si>
  <si>
    <t>Comunicar a los despachos judiciales los practicantes aceptados de consultorio jurídico</t>
  </si>
  <si>
    <t>Remisiones enviadas a los despachos judiciales</t>
  </si>
  <si>
    <t>Remitir a los despachos judiciales los estudiantes que presentan interes en realizar la practicas de consultorio jurídico en los mismos.</t>
  </si>
  <si>
    <t xml:space="preserve">Atender adecuada y oportumente los diferentes procesos judiciales  en los cuales parte la Rama Judicial </t>
  </si>
  <si>
    <t xml:space="preserve">Porcentaje </t>
  </si>
  <si>
    <t>Sentencias judiciales a favor</t>
  </si>
  <si>
    <t xml:space="preserve">Cantidad de informes presentados al comité de cartera </t>
  </si>
  <si>
    <t>3  Informes en el año cada 4 meses  (Gestión cobro coactivo) en el año</t>
  </si>
  <si>
    <t>30/06/2021
31/12/2021</t>
  </si>
  <si>
    <t>a) Identificar los despachos judiciales que no reportaron la información estadistica Sierju dentro plazo establecido .
b).Elaboración de oficios, correos electrónicos- requerimientos
c)Seguimiento a los despachos judiciales que se hizo el requerimiento.</t>
  </si>
  <si>
    <t xml:space="preserve">Número de novedades atendidas / Número de novedades identificadas por el CSJ *100
</t>
  </si>
  <si>
    <t>Documentos de remisión de informes</t>
  </si>
  <si>
    <t xml:space="preserve">Elaborar y presentar los siguientes informes:
- Informe de contratación 
- Informe de austeridad -Control permanente al consumo de elementos de papeleria y oficina 
-Reportes a la compañía de seguros mensual de los bienes activos de Entidad para ser asegurados mes a mes.
-Informes de elementos de Bioseguridad
</t>
  </si>
  <si>
    <t>Semestral</t>
  </si>
  <si>
    <t>Cantidad de actualizaciones y seguimiento  del plan anual de adquisicones</t>
  </si>
  <si>
    <t>Anual</t>
  </si>
  <si>
    <t>Acto administrativo de registro de auxiliares de la justica</t>
  </si>
  <si>
    <t>Abogados que se presentan para conformar el registro</t>
  </si>
  <si>
    <t xml:space="preserve">Unidad </t>
  </si>
  <si>
    <t>Consolidado de  necesidades de formación</t>
  </si>
  <si>
    <t>Fortalecimiento de la labor de pago de seguridad social</t>
  </si>
  <si>
    <t>Liquidación de la planilla para cada documento kactus generado por Nómina
Revisión de los ibc liquidados por el sistema
Revisión de la liquidación de la planilla de seguridad social para los servidores que se encuentren en una situación administrativa especial
Calculo de aportes patronales
Solicitud de cadena presupuesta para el pago de la planilla de seguridad social  3 dias antes de la fecha de corte establecida segun los ultimos dos digitos de la secciona</t>
  </si>
  <si>
    <t>Lucy Maciel Rueda M
Olga Patricia Prada Barrera</t>
  </si>
  <si>
    <t xml:space="preserve">Planillas de seguridad social pagadas </t>
  </si>
  <si>
    <t>número de planillas liquidadas y pagadas antes o en el decimo dia del mes/número de nóimnas  liquidadas</t>
  </si>
  <si>
    <t>Correo remitido mes a mes comunicando requisitos a cumplir</t>
  </si>
  <si>
    <t>unidad</t>
  </si>
  <si>
    <t>anual</t>
  </si>
  <si>
    <t>Leidy Alexandra Orozco Bedoya</t>
  </si>
  <si>
    <t>Porcentaje de cumplimiento</t>
  </si>
  <si>
    <t>Desarrollo de actividades previas a  los concursos de méritos (etapa de clasificacion)</t>
  </si>
  <si>
    <t>numero de vacantes/numero de personas en carrera</t>
  </si>
  <si>
    <t>Oficio conceptos de traslados</t>
  </si>
  <si>
    <t>Acuerdo de calificacion</t>
  </si>
  <si>
    <t>Acto administrativo en el cual el superior creo descongestion o transformacion 100%</t>
  </si>
  <si>
    <t>oficio de propuesta de reordenamiento judicial remitida a la UDAE 100%</t>
  </si>
  <si>
    <t>1. Atencion de las solicitudes de reordemaniento.                             2. Identificar las necesidades de reordenamiento.</t>
  </si>
  <si>
    <t>Número respuesta a despacho solicitante/ Número total solicitudes allegadas por los despachos</t>
  </si>
  <si>
    <t>SEMESTRAL</t>
  </si>
  <si>
    <t>El presente indicador se mide de acuerdo a las soclitudes allegadas a esta Coodirnacion en este sentido.</t>
  </si>
  <si>
    <t>Atención psicosocial y actividades de capacitación e integración</t>
  </si>
  <si>
    <t xml:space="preserve">Identificar los servidores judiciales que requieren asesoría Psicosocial, realizar la asesoria inscribir a los servidores en los diferentes programas.                                          Brindar consultoria organizacional y acompañamiento en casos de problemas o dificultades al interior de los despachos judiciales.
</t>
  </si>
  <si>
    <t xml:space="preserve">Número de servidores atendidos para asesoria individual o por despacho. </t>
  </si>
  <si>
    <t>Número de servidores atendidos para asesoria individual o por despacho/ Número de solicitudes allegadas de asesoria individual o por despacho</t>
  </si>
  <si>
    <t xml:space="preserve">Programar y realizar actividades de asesoría técnica orientadas al fomento de la salud y la seguridad de los servidores judiciales, enfocadas en la autogestión y la autoprotección dentro del programa de desordenes músculoesqueleticos.                             Inspecciones a puestos de trabajo a solicitud y seguimiento a casos incluidos en el programa epidemiologico de desordenes músculoesqueleticos. </t>
  </si>
  <si>
    <t>El presente indicador se mide de acuerdo a las actividades contempladas en el Plan de trabajo de la Vigencia 2021 y soclitudes allegadas a esta Coodirnacion en este sentido.</t>
  </si>
  <si>
    <t>El presente indicador se mide de acuerdo a las actividades contempladas en el Plan de trabajo de la Vigencia 2021.</t>
  </si>
  <si>
    <t>Numero de Usuarios a los se les contesta/Numero de usuarios que solicitan informacion *100</t>
  </si>
  <si>
    <t>Numero desolicitudes de universidades/Numero de oficios a los despachos *100</t>
  </si>
  <si>
    <t>Andrea Calderon</t>
  </si>
  <si>
    <t>Número de correos enviados/número de correos a enviar *100</t>
  </si>
  <si>
    <t>MARZO</t>
  </si>
  <si>
    <t>Publicaciónde informe de rendición de cuentas y grabación de la aduiencia</t>
  </si>
  <si>
    <t>Cantidad de información remitida a la oficina de comunicaciones del CSJ</t>
  </si>
  <si>
    <t>Monitero del  SIGCMA y SGC</t>
  </si>
  <si>
    <t>No. de seguimientos programados / No. de seguimientos ejecutados x 100</t>
  </si>
  <si>
    <t xml:space="preserve">Porcentaje de seguimiento de acuerdo a los cronogramas establecido para la mismas </t>
  </si>
  <si>
    <t>No. de Capacitaciones ejecutadas/ No. de capacitaciones progaramadas x 100</t>
  </si>
  <si>
    <t xml:space="preserve">4 seguimientos </t>
  </si>
  <si>
    <t>registro de asistencia</t>
  </si>
  <si>
    <t>Soporte a solicitudes de Usuarios de la tecnología asociada a la Rama Judicial</t>
  </si>
  <si>
    <t>Recepcionar las solicitudes de los usuarios internos en relación al funcionamiento de la tecnología institucional
Solucionar la incidencia o novedad solicitada por el usuario
Comunicar al usuario el trámite adelantado</t>
  </si>
  <si>
    <t>Supervisión del contrato de Digitalizacion</t>
  </si>
  <si>
    <t>Número de expedientes digitalizados</t>
  </si>
  <si>
    <t>Presentar las necesidades de persaonl del Consejo Seccional de la Judicatura y Dirección Ejecutiva de Administración Judicicial de Bucramanga</t>
  </si>
  <si>
    <t>Solicitar a las Unidades superiores del CSJ, personal para la planta del Consejo Seccional y la Dirección Ejecutiva Seccional</t>
  </si>
  <si>
    <r>
      <t>Formación y desarrollo de planes de contigencia que permiten seguir desarrollando las actividades propias de los procesos, con ocasión de la emergencia sanitaria Covid-19, entre otras.</t>
    </r>
    <r>
      <rPr>
        <b/>
        <sz val="9"/>
        <color rgb="FF000000"/>
        <rFont val="Arial"/>
        <family val="2"/>
      </rPr>
      <t>(Todos los procesos)</t>
    </r>
  </si>
  <si>
    <r>
      <t xml:space="preserve">Disminución del riesgo público en sedes judiciales y administrativas con ocasión de la implementación de teletrabajode como resultado de la emergencia sanitaria Covid-19 </t>
    </r>
    <r>
      <rPr>
        <b/>
        <sz val="9"/>
        <color theme="1"/>
        <rFont val="Arial"/>
        <family val="2"/>
      </rPr>
      <t>(Todos los procesos)</t>
    </r>
  </si>
  <si>
    <r>
      <t xml:space="preserve">Falta de actualización de indicadores acordes a la gestión de los procesos. </t>
    </r>
    <r>
      <rPr>
        <b/>
        <sz val="9"/>
        <color rgb="FF000000"/>
        <rFont val="Arial"/>
        <family val="2"/>
      </rPr>
      <t>(Todos los procesos)</t>
    </r>
  </si>
  <si>
    <r>
      <t xml:space="preserve">Se cuenta con servidores judiciales con amplio conocimiento y experiencia en las labores que realizan, lo cual garantiza la calidad del servicio. </t>
    </r>
    <r>
      <rPr>
        <b/>
        <sz val="9"/>
        <color theme="1"/>
        <rFont val="Arial"/>
        <family val="2"/>
      </rPr>
      <t>(Todos los procesos)</t>
    </r>
  </si>
  <si>
    <r>
      <t xml:space="preserve">Protocolo de diligencias fuera de despachos judiciales </t>
    </r>
    <r>
      <rPr>
        <b/>
        <sz val="9"/>
        <color theme="1"/>
        <rFont val="Arial"/>
        <family val="2"/>
      </rPr>
      <t>(Gestión del SG-SST, adquisición de bienes y servicios)</t>
    </r>
  </si>
  <si>
    <t>Correo eletronico institucional</t>
  </si>
  <si>
    <t>PROCESO</t>
  </si>
  <si>
    <t>Porcentual</t>
  </si>
  <si>
    <t>NA</t>
  </si>
  <si>
    <t>Luis Jéronimo Carrilo Gómez</t>
  </si>
  <si>
    <t>Plan de necesidades- correo</t>
  </si>
  <si>
    <t>Cantidad de actualizaciones y seguimiento  del plan anual de adquisiciones</t>
  </si>
  <si>
    <t>N/A</t>
  </si>
  <si>
    <t>Cuadro Procesos Activos I Trimestre 
de fecha 22/04/2021</t>
  </si>
  <si>
    <t>Se elaboró un informe trimestral</t>
  </si>
  <si>
    <t xml:space="preserve">Matriz de Riesgos </t>
  </si>
  <si>
    <t>Número de solicitudes tramitadas/Número de solicitudes recibidas*100</t>
  </si>
  <si>
    <t xml:space="preserve">Equipos de computo con antivirus/total equipos </t>
  </si>
  <si>
    <t>Porcentaje del pago oportuno de planillas de  seguridad social nomina general, nomina transitoria, permiso remunerado, tutelas y reemplazo por vacaciones</t>
  </si>
  <si>
    <t>Actos Administrativos</t>
  </si>
  <si>
    <t>a) Publicación de registro seccional (actos administrativos).
b) Etapa de recursos.
c) Firmeza del registro de elegibles.
d) Publicación opciones de sede.
E) Lista de aspirantes.</t>
  </si>
  <si>
    <t xml:space="preserve">
Número de recursos trámitados/Número de recursos resueltos</t>
  </si>
  <si>
    <t>Correos enviados/Página Web</t>
  </si>
  <si>
    <t>Relación QRS</t>
  </si>
  <si>
    <t>Socialización de políticas ambientales</t>
  </si>
  <si>
    <t>Segumiento de la matriz de comunicaciones</t>
  </si>
  <si>
    <t>Cantidad de informes presentados. Correo</t>
  </si>
  <si>
    <t xml:space="preserve">  Informes Gestión cobro coactivo </t>
  </si>
  <si>
    <t>Elaboración y presentación de informe cda 4 meses 
Validar el cumplimiento de las metas de recaudo respecto del valor total a recaudar instaurada por el nivel Central y gestión realizada con el fin de cumplir con el número minimo de procesos en los cuales debe gestionarse el recaudo.</t>
  </si>
  <si>
    <t xml:space="preserve">Seguimiento de valor total recaudado y  números de procesos con recaudo </t>
  </si>
  <si>
    <t>12 Analisis de ejecución presupuestal y Indicador de PAC INPANUT</t>
  </si>
  <si>
    <t xml:space="preserve"> Porcentaje de ejecución presupuestal: 
(Presupuesto Ejecutado / Presupuesto Apropiado)*100
</t>
  </si>
  <si>
    <t>MENSUAL</t>
  </si>
  <si>
    <t>Ejecuciones de PAC</t>
  </si>
  <si>
    <t>Elaborar informes y entregar los apartes especificos a la Dirección Seccional, las Áreas Financiera y Administrativa, Recursos Humanos
Tramitar con el Nivel Central para obtener la asignación pac</t>
  </si>
  <si>
    <t>Elga Johana Silva V</t>
  </si>
  <si>
    <t xml:space="preserve">
Ejecución del Programa Anual Mensualizado de Caja  PAC: (PAC ejecutado / PAC Básico Inicial +
Modificaciones)*100 .  
Indicador de PAC NO UTILIZADO INPANUT</t>
  </si>
  <si>
    <t>Rango aceptado de no ejecucion de PAC:
Gastos de Personal: 5%
Gastos Generales: 10%
Transferencias: 5%
Inversión: 10% -  Este indicador depende de las areas ejecutoras del Gasto.</t>
  </si>
  <si>
    <t>Procedimiento Para La Elaboración Y Presentación De Estados Financieros Con Propósito De Información General</t>
  </si>
  <si>
    <t>Ivonne Astrid Gualdron</t>
  </si>
  <si>
    <t>Conciliaciones con las areas generadoras de informacion contable.</t>
  </si>
  <si>
    <t xml:space="preserve">Conciliaciones </t>
  </si>
  <si>
    <t>Minimo 2 conciliaciones en el mes</t>
  </si>
  <si>
    <t>Desarrollo de actividades previas a  los concursos de méritos</t>
  </si>
  <si>
    <t>Ejecución presupuestal</t>
  </si>
  <si>
    <t>Número de novedades atendidas oportunamente/ total de novedades de nómina remitidas antes del 10 dia del mes</t>
  </si>
  <si>
    <t>Novedades de nómina atendidas en el mes y recibiadas en cada correo establecido para ello por la dirección CIRCULAR DEAJC21-32</t>
  </si>
  <si>
    <t>Validación de liquidación de nómina por despacho y empleados</t>
  </si>
  <si>
    <t>Gestion Humana</t>
  </si>
  <si>
    <t>número de circulares y/o correo masivo remitidos a los despachos</t>
  </si>
  <si>
    <t>Circulares emitidas mensualmente y/o correos remitidos para validación nominas meses enero, febrero y marzo 2021</t>
  </si>
  <si>
    <t>Diagnostico de competencia de la Dirección Ejecutiva Seccional de Administración Judicial y  desarrollo de plan anual.</t>
  </si>
  <si>
    <t xml:space="preserve">Formulario en google forms actualizado para la vigencia 2021 (1 trimestre)
Correo remitido para solicitar la remisión del reporte (2 trimestre)
Diagnóstico a las areas de la DESAJ  y al Consejo Seccional.(segundo Trimestre)
Consolidado del diagnostico de competencias (tercer trimestre)
Plan anual de actividades (  tercer y cuarto trimestre)
Evaluación (tercer y cuarto trimestre)
</t>
  </si>
  <si>
    <t>Formulario en google forms ajustado</t>
  </si>
  <si>
    <t>Planillas de seguridad social pagadas en el operador de aportes en linea</t>
  </si>
  <si>
    <t>Sensibilización a los despachos respecto las fechas de reporte de novedades de nómina del mes</t>
  </si>
  <si>
    <t xml:space="preserve">Correo remitido meses de enero y febero respecto la fecha de cierre de novedades de nomina del mes. </t>
  </si>
  <si>
    <t>Oportuna atención de novedades de nómina</t>
  </si>
  <si>
    <t>Gestion Humuna</t>
  </si>
  <si>
    <t>Correo remitido para solicitar la remisión del reporte (2 trimestre)
Realización de Reporte por las areas de la DESAJ y el Consejo Seccional</t>
  </si>
  <si>
    <t>Coadyuvar en la construcción de aplicación para la Gestión Peticiones del área de talento humano</t>
  </si>
  <si>
    <t>Modulo para la gestion de peticiones proceso area de talento humano</t>
  </si>
  <si>
    <t>Realización de reunion
Remisión del arbol de necesidades por proceso al delegado del Proceso de Gestión Tecnológica para ello</t>
  </si>
  <si>
    <t xml:space="preserve">Correo remitido meses de abril, mayo  respecto la fecha de cierre de novedades de nomina del mes. </t>
  </si>
  <si>
    <r>
      <t xml:space="preserve">Para los Meses de Enero a Marzo, en las dos unidades ejecutoras de la Seccional 02 y 08 se tuvieron los siguientes indicadores INPANUT
Gastos de Personal:  El indicador es muy satisfactorio frente al permitido que es del 5%
Gastos Generales: </t>
    </r>
    <r>
      <rPr>
        <u/>
        <sz val="9"/>
        <rFont val="Arial"/>
        <family val="2"/>
      </rPr>
      <t xml:space="preserve">El indicador para Enero (ue02) fue de 10,10% y para Febrero (ue08) fue de 13,84%. resultado demuestra un bajo desempeño en la ejecución frente al 10% aceptable 
</t>
    </r>
    <r>
      <rPr>
        <sz val="9"/>
        <rFont val="Arial"/>
        <family val="2"/>
      </rPr>
      <t>El indicador de la UE 02 y la UE 08 para los demas meses fue muy satisfactorio, frente al permitido que es del 10%.
Transferencias:  El indicador es muy satisfactorio frente al permitido que es del 5%
Inversión: El indicador es muy satisfactorio frente al permitido que es del 10%.</t>
    </r>
  </si>
  <si>
    <t>31/01/2021 - 28/02/2021 - 31/03/2021</t>
  </si>
  <si>
    <t>oficio de seguimienro a las propuestas de reordenamiento judicial remitida a la UDAE 100%</t>
  </si>
  <si>
    <t>Publicación Plan sectorial de desarrollo</t>
  </si>
  <si>
    <t>Publicación</t>
  </si>
  <si>
    <t>Participación de las actividades de  del SIGCMA/ No. Total de  actividades de capación del SIGCMA realizadas x 100</t>
  </si>
  <si>
    <t>Documento de equipos de computo de la Seccional- antivirus</t>
  </si>
  <si>
    <t xml:space="preserve">En la actención para el correcto diligenciamiento de la información estadistica por parte de los Despachos Judiciales de la Seccional Santander, se atendieron y se resolvieron de fondo un total de 58 novedades, siendo la mas comun, ajuste de inventario inicial para corregir errores involuntarios y/o de digitación una vez fue finalizado el formulario del trimestre en mención. </t>
  </si>
  <si>
    <t>B) Aumentar el porcentaje de sedes propias.</t>
  </si>
  <si>
    <t>c) Aumentar las competencias de los servidores judiciales a partir de evaluación permanente de la gestión y fortalecer el sistema de evaluación y seguimiento,</t>
  </si>
  <si>
    <t>d) Disminuir la congestión a través del aumento de la cantidad promedio de egresos efectivos de procesos, por especialidad, subespecialidad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</si>
  <si>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</si>
  <si>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c) Aumentar las competencias de los servidores judiciales a partir de evaluación permanente de la gestión y fortalecer el sistema de evaluación y seguimiento.</t>
  </si>
  <si>
    <t>Lo anterior motivará a brindar una respuesta efectiva a los requerimientos de justicia e incrementar en los usuarios la confianza en el sistema.</t>
  </si>
  <si>
    <t>Durante el primer trimestre de 2021, se atendieron via correo electronico 4100 de las solicitudes elevada por los despachos y oficinas de apoyo de los judiciales de Santander, allegadas al grupo de mantenimiento y soporte tecnologico de la Seccional.</t>
  </si>
  <si>
    <t>En el primer trismestre de 2021, la Dirección Seccional suscribió el Contrato N° BGA037-2020 con la firma CADENA S.A, en desarrollo de su etapa de ejecución, de conformidad con lo comunicado en Circulares No. DESAJBUC20-162 de 10 de diciembre del 2020 y No. DESAJBUC21-45 de 1 de junio de 2021, se realizó la digitalización a 37582 expedientes.</t>
  </si>
  <si>
    <t>Durante el primer trimestre del año 2021, de los 355 despachos judiciales de Santander, y las 13 oficinas y centros de servicios judiciales a las que apoya el Area de Mantenimiento y Soporte Tecnológico,  se cuenta con 2800 equipos de computo, al servicio de 1853 servidores judiciales, los cuales cuentan con la instalación de antivirus.</t>
  </si>
  <si>
    <t>En el primer trismestre del 2021, con el proposito de mejorar las condiciones locativas de la infraestructura fisica, mediante la adquisicion, contratacion de diseños, estudios, construcción, adecuacion y mantenimiento de las sedes judiciales y administrativas de la Seccional Santander,  por solicitud elevada mediante correo del dìa 31 de diciembre de 2020 y del día 8 de enero de l 2021, se remitió a la DEAJ Información de Proyectos a
incorporar en el Plan de Mejoramiento y Mantenimiento para la Vigencia 2021.</t>
  </si>
  <si>
    <t xml:space="preserve">Durante el primer trimestre del año 2021, se ejecutaron procesos de contratación encaminados al  mantenimiento de inmuebles, mantenimiento de aires, mantenimiento de ascensores, mejoramiento de infraestructura fisica del municipio de Barrancabermeja y fumigación a los inmuebles. De igual forma, se cuenta con Certificación para el uso de ascensores y portones de las diferentes sedes judiciales. </t>
  </si>
  <si>
    <t>Para el primer trimestre del año 2021, con la finalidad de atender los requerimientos y las necesidades en materia salarial, prestacional, de protección social y bienestar, para los meses de enero y febrero conforme a la listas de chequeo(herramienta de gestión y control), implementadas para el mes, se observa el reporte de la aplicación del 100% de las novedades reportadas en los correos institucionales establecidos para ello, liqnomthbuc@cendoj.ramajudicial.gov.co y nominathbuc@cendoj.ramajaudicial.gov.co</t>
  </si>
  <si>
    <t>Para el primer trimestre del año 2021, con la finalidad de mantener una comunicación efectiva con los despachos judiciales, la Coordinación del Talento Humano, genero correos electronicos,  remitidos con las nóminas de los meses enero y febrero liquidadas en el sistema de nomina kacuts. De igua forma, circulares remitidas en el mes de marzo de 2021. De otra parte se efectuo una mejora en el ticket remitido a nivel central respecto de mejora en la plantilla de pdf, que emite efinomina, de tal manera que permita la remisión de la nómina a los despachos, ademas de la consulta que ya se encuentra activa en la plataforma EFINOMINA EN LINEA.</t>
  </si>
  <si>
    <t>En el primer trimestre de 2021, se efectuo la validación del formulario y se ajustó con los empleados que a la fecha estan activos en cada área de la DESAJ.</t>
  </si>
  <si>
    <t>En el primer trimestre del año 2021, se cuenta con la totalidad de planillas de seguridad social de los servidores judiciales de Santander, aplicadas repecto de las nóminas liquidadas a 31 de marzo de 2021, registros que reposan en el operador APORTES EN LINEA.</t>
  </si>
  <si>
    <t>Para el primer trimestre del año 2021, con la finalidad de mantener una comunicación efectiva con los despachos judiciales, la Coordinación del Talento Humano, ha remitido los correos electronicos, para el reporte oportuno de las novedades en la nomina con el objeto de sensibilizar a los servidores, por lo menos 1 vez cada dos meses.</t>
  </si>
  <si>
    <t>En el primer trimestre del año 2021, con el propósito de evaluar el merito, seleccionar y retener al personal más ideóneo para contribuir en la efectiva prestación del servicio de administración de justicia, dando cumplimiento a los acuerdo de convocatoria No. 4, de los aspirantes que presentaron recursos en esta etapa de selección, se resolvieron todos en sede de reposición y apelación, teniendo un cumplimiento total, para proseguir con la etapa de clasificacion en la convocatoria No.4. Todas las etapas de la convocatoria No. 4 se encuentran publicadas en el micrositio de la pagina de la Rama Judicial  ( https://acortar.link/WP36ny).</t>
  </si>
  <si>
    <t>Para este primer trimestre del año 2021, el Consejo Seccional a travès del Proceso de Administración de Carrera Judicial, comunicó el cronograma que se llevaría a cabo para la publicación de los registros de elegibles, a partir del mes de mayo de 2021. Todas las etapas de la convocatoria No. 4 se encuentran publicadas en el micrositio de la pagina de la Rama Judicial  ( https://acortar.link/WP36ny).</t>
  </si>
  <si>
    <t>Para el primer trimestre del año 2021, se presentaron 20 solicitudes de traslado por parte de servidores judiciales pertenecientes al regimen de carrera, con la finalidad de trasladarse a otra sede de su preferencia, conservando el cargo y la identidad de funciones.</t>
  </si>
  <si>
    <t>En el primer trimestre del año 2021, el Consejo Seccional de la Judicatura de Santander no efectuó calificacion integral de servicios en la medidad que el Acuerdo PSAA16-10618 de 2016, establece que esta será consolidada el ultimo dia habil del mes de agosto del periodo siguiente al año calificable.</t>
  </si>
  <si>
    <t>En el primer trimestre del año 2021, en la Seccional Santander, con la finalidad de contribuir a través de la formación judicial al fortalecimiento de las competencias requeridas para el ejercicio de la función judicial, para los servidores que administran justicia, mediante el desarrollo del plan de formación de la Rama Judicial, llevado a cabo por la Escuela Judicial Rodrigo Lara Bonilla, se realizó la publicación en pagina web del Consejo Seccional de la Judicatura de las activides academicas que fueron realizasas por EJRLB.</t>
  </si>
  <si>
    <t xml:space="preserve">En el primer trimestre del año 2021, con la finalidad de promover el bienestar, la salud y seguridad en el trabajo de todos los servidores judiciales en la Seccional Santander, se dio respuesta efectiva a los 6 requerimientos allegados mediante correos electrónicos en los términos. </t>
  </si>
  <si>
    <t>En el primer trimestre de 2021, con la finalidad de identifcar y valorar los factores de riesgo psicosociales existentes en la Seccional y determinar los mecanismos de control para los factores de riesgo detectados, que permitan atenuar el riesgo psicosocial, se ha dado cumplimiento a las solicitudes recibidas en el programa descrito anteriormente, en asesoria individual y en cosultoria organizacional.</t>
  </si>
  <si>
    <t>En el primer trimestre del año 2021, con el proposito de identificar y priorizar a los servidores judiciales de la Seccional Santander, que son susceptibles de sufrir una enfermedad asociado a los desordenes musculo esqueleticos, se han llevado a cabo actividades desde el programa de prevención DME, dando cumplimiento a los establecido en el plan de acción.</t>
  </si>
  <si>
    <t>En el primer trimestre del año 2021, con el fin de sensibilizar a la población judicial en el control de los riesgos generados por la exposición a riesgos psicosociales, mediante actividades de promoción, prevención, motivación y capacitación, se dio cumplimiento al plan de acción llevando a cabo 32 actividades dirigidas a los servidores judiciales,para atenuar el riesgo psicosocial.</t>
  </si>
  <si>
    <t>En el primer trimestre del año 2021, se realizaron actividades contempladas en el plan de trabajo del SG-SST y el Plan de acción respecto inspecciones de seguridad, actualizaciones de matrices de identificación de peligros y riesgos de las diferentes sedes y elaboración y actualización de planes de emergencia.</t>
  </si>
  <si>
    <t>Para el primer trismestre del año 2021, por parte del Sistema de Gestión de Seguridad y Salud en el Trabajo,  se dio cumplimiento a la realización de actividades de promoción y prevención dirigida a los servidores judiciales.</t>
  </si>
  <si>
    <t>Para el primer trimestre del año 2021, con la finalidad de mejorar el acceso al servicio de justicia, a partir del análisis geográfico, social, economico, estadístico y administrativo de los 355 despachos judiciales de la Seccional Santander, bajo parámetros de racionalidad y conforme con las necesidades para fortaecer el aparto de justicia, por Acuerdos No. PCSJA21-11764, PCSJA21-11766, PCSJA21-11767 de fecha 11/03/2021, se crearon las medidas de descongestión y reordenamiento adoptadas por el CSJ y las mismas fueron remitidas por correos electrónicos.</t>
  </si>
  <si>
    <t>El seguimiento de las medidas de descongestión se realizaron a partir del segundo trimestre del año, toda vez, que las mismas fueron creadas.</t>
  </si>
  <si>
    <t xml:space="preserve">Durante el primer trimestre de 2021, se realizaron los Acuerdos de redistribucion de procesos de los Juzgados creados mediante el Acuerdo No. PCSJA20-11650, se profirio la Resolución CSJSAR21-16 por medio de la cual se ordenó la exoneración temporal de reparto al Juzgado 10 Penal del Circuito de Bucaramanga y adicionalmente mediante oficio No. CSJSAO21-169, se presentó una propuesta de creacion de cargos en la Seccional, adicionalmente el H. Consejo Superior de la Judicatura expidió los Acuerdos No. PCSJA21-11764 y No. PCSJA21-11766 que crearon de forma transitoria 23 cargos y un (01) Juzgado Administrativo. </t>
  </si>
  <si>
    <t>Para el primer trimestre de la vigencia 2021, con el proposito de garantizar las estrategias para fortalecer la identidad institucional de la Rama Judicial en la Seccional, se ha llevado a cabo la difusión de información administrativa y judicial por medio de las TICS, para generar visibilidad, credibilidad y reconocimiento de la Administración de Justicia,  a fin de evaluar el grado de satisfacción, se registró recepción de 5 QRS del Consejo Seccional de la Judicatura de Santander y la Dirección Ejecutiva Seccional de Administración Judicial de Bucaramanga, por los distintos canales debidamente publicados en la pagina web de la Rama Judicial. Mediante cuadro de control se constata que las mismas fueron trámitadas oportunamente.</t>
  </si>
  <si>
    <t>Para el primer trimestre del año 2021, se realizo el seguimiento a la matriz de comunicaciones 2021, de coformidad con las directrices emitidas por el H. Consejo Superior de la Judicatura.</t>
  </si>
  <si>
    <t>En el primer trimestre del año 2021, con el proposito de definir y orientar la planeación estrategica de la organización, bajo las directrices de los principios corporativos (valores, normas, politicas y directrices), que soportan a misión y visión de la Rama Judicial, utilizando el diagnostico e identificación de las necesidades y la formulación, ejecución y seguimiento de los planes, programas, proyectos, objetivos y politicas institucionales a nivel Seccional, con el objetivo de generar las condiciones adecuadas, para la gestión de los recursos asignados a la Rama Judicial - Seccional Santander, se realizó publicación de las políticas ambientales, en la pagina web.</t>
  </si>
  <si>
    <t>El Consejo Seccional de la Judicatura de
Santander y la Dirección Ejecutiva Seccional de
Administración Judicial de Bucaramanga, en
cumplimiento del Acuerdo No. PCSJA20-11478
de enero 17 de 2020, presentaron a la
comunidad el día 12 de marzo de 2021, la audiencia publica de rendición anual de cuentas, para el periodo de enero a diciembre del año 2020.</t>
  </si>
  <si>
    <t>En el primer trimestre del año 2021, se emitieron correos electrónicos a los servidores judicialesa de la Seccional Santander en el que se les recuerda los instrumentos que el H. Consejo Superior de la Judicatura dispuso respecto a tablas de retención documental, tenicas de archivo, videos y demas. Adicionalmente, se remitió correo electronico a todos los servidores judiciales de la Dirección Seccional, con el fin de que se efectuara la revisión de las propuestas de las TRD, en cada área o grupo de trabajo de la DESAJ,  para remitir dichos comentarios al Nivel Central.</t>
  </si>
  <si>
    <t>En el primer trimestre del año 2021, con la finalidad de llevar a cabo oportuna y eficazmente el registro y control de abogados, Inscripción  y expedición de la Tarjeta Profesional de Abogado y duplicado de Acreditación y reconocimiento de la Práctica Jurídica, Expedición de la Licencia Temporal, se atendieron a tráves de  correo electrónico 102 solicitudes de la URNA.</t>
  </si>
  <si>
    <t>En el primer trimestre del año 2021, con la finalidad de llevar a cabo oportuna y eficazmente el registro y control de abogados  y  Autorizar el funcionamiento de los Consultorios Jurídicos de las facultades de Derecho el País, Admisión de estudiantes para realizar las Prácticas Académicas, se comunicaron  6 oficios  a los despachos judiciales sobre los practicantes aceptados de consultorio jurídico.</t>
  </si>
  <si>
    <t xml:space="preserve">En el primer trimestre del año 2021,  mediante publicaciones efectuadas en el micrositio de la Dirección Ejecutiva Seccional a través de la Oficina Judicial de Bucaramanga, se  ha realizado convocatorias para la inscripción de auxiliares de la justicia, se han publicado los actos administrativos frente a los recursos interpuestos a la lista de auxiliares de la justicia. </t>
  </si>
  <si>
    <t>En el primer trimestre del año 2021, con el proposito de definir y orientar la planeación estrategica de la organización, bajo las directrices de los principios corporativos (valores, normas, politicas y directrices), que soportan a misión y visión de la Rama Judicial, utilizando el diagnostico e identificación de las necesidades y la formulación, ejecución y seguimiento de los planes, programas, proyectos, objetivos y politicas institucionales a nivel Seccional, con el objetivo de generar las condiciones adecuadas, para la gestión de los recursos asignados a la Rama Judicial - Seccional Santander, se realizó publicación del Plan Sectorial de Desarrollo en el micrositio de la Rama Judicial.</t>
  </si>
  <si>
    <t>En el primer trimestre del año 2021, con la finalidad de 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SIGCMAS, se realiazó Plan del SIGCMA y Plan de Mantenimiento y Mejoramiento del SIGCMA para la Seccional. Así mismo, se brindo asesoria y acompañamiento a los líderes de procesos para la consolidación de la información del SIGCMA.</t>
  </si>
  <si>
    <t>En el primer trimestre del año 2021, mediante oficio No. DESAJBUO21-419 de fecha febrero 15 de 2021, se reitera al Nivel Central la urgencia en la necesidad del fortalecimiento de la planta de personal con carácter permanente para la Dirección Seccional de Administración Judicial , para que la misma sea tenida en consideración en la formulación de los proyectos de Presupuesto para las vigencias próximas.</t>
  </si>
  <si>
    <t>Con objetivo de adquirir oportunamente los bienes y servicios requeridos por la Rama Judicial, para garantizar una óptima gestión en cada vigencia, el plan de necesidades de la vigencia 2021 se remite desde la vigencia anterior (correo enviado de fecha (27/11/2020), previa solicitud de la DEAJ. Por tanto, se evidenciará el seguimiento de esta actividad en el mes de noviembre de 2021.</t>
  </si>
  <si>
    <t>En el primer trimestre de 2021, con objetivo de adquirir oportunamente los bienes y servicios requeridos por la Rama Judicial, para garantizar una óptima gestión en cada vigencia, de manera permante se hace seguimiento y actualización del plan anual de adquisiciones, teniendo en cuenta que inicialmente los recursos de apropiación presupuestal, estuvieron dispersos y nos vimos en la necesidad de realizar los ajustes pertinentes.</t>
  </si>
  <si>
    <t>En el primer trimestre de 2021, con objetivo de adquirir oportunamente los bienes y servicios requeridos por la Rama Judicial, para garantizar una óptima gestión en cada vigencia, se presentaron 3 informes SIRECI, 
Se presentaron 3 informes Regionalizados a la unidad de planeación.
Se presentó 1 informe de Contratación 2020
Se presentó 1 informe de Contratación COVID19 2020
Se presentaron 3 reportes de Seguros, el cual contiene 6 formatos cada uno.
Se realizó el diligenciamiento en línea de la encuesta semanal de consumo de elementos de Bioseguridad para la prevención del COVID 19, que se diligencia todos los viernes, para un total de 12 reportes en linea</t>
  </si>
  <si>
    <t>En el primer trimestre de 2021,  no se ejecuto, toda vez que esta actividad está programada semestralmente.</t>
  </si>
  <si>
    <t>De conformidad con las cifras  reportadas por el SIIF nacion para el primer trimestre del año 2021 y teniendo el cuenta los recursos  comprometidos con los apropiados el resultado para este trimestre nos muestra que se supero el porcentaje establecido del 25% llegando a obtener el 34% meta superior a la estimada  y que  Vale la pena resaltar Para el primer trimestre del año 2021, con el proposito de Gestionar las actividades relacionadas con los recursos financieros y presupuestales a través de la planeación, programación, ejecución, registro, seguimiento, control, análisis, evaluación y mejora para cumplir con los objetivos de la organizació, se hace uso del traslado de las vigencias futuras 2020 a 2021, así mismo es en este trimestre donde se constituyen los compromisos que por servicios públicos e impuestos que tiene la seccional para cumplir sus obligaciones para el normal funcionamiento. Gracias al plan de necesidades que permite hacer una planeacion de los recursos necesarios, se obtiene por parte del nivel central las apropiaciones necesarias y se procede a hacer los compromisos logrando con ello que la cadena presupuestal refleje en este informe el porcentaje alcanzado y sus gestion puesta por el Director Seccional y las areas admninistraivas y de recursos humanos, junto con sus equipos de trabajo.</t>
  </si>
  <si>
    <t>En el primer trimestre del año 2021, con el proposito de Gestionar las actividades relacionadas con los recursos financieros y presupuestales a través de la planeación, programación, ejecución, registro, seguimiento, control, análisis, evaluación y mejora para cumplir con los objetivos de la organizació, la gestión de cada subunidad se refleja en el INPANUT de la Entidad. En este sentido
sólo el PAC PAGADO al cierre de mes, optimiza el indicador. Caso contrario el cupo
PAC disponible y el cupo PAC gestionado en cada subunidad, así como el PAC no
asignado reflejado en la Unidad, conllevan a un resultado desfavorable. Solo en Gastos Generales en el mes de Enero para la subunidad 27-01-02-021 y para el mes de febrero la subunidad 27-01-08-021 el resultado no fue satisfactorio, dado que el valor de PAC NO EJECUTADO PERMITIDO es del 10 % para Gastos Generales.</t>
  </si>
  <si>
    <t xml:space="preserve">En el primer trimestre del año 2021; y al cierre de cada trimestre se realizan las siguientes conciliaciones con las áreas generadoras de información financiera:
Financiera: Conciliación Bancaria (M) y Saldo de DRXC (Documento de recaudo por clasificar) (T)
Talento Humano: Conciliación Incapacidades (T), Beneficio a empleados (T)
Jurídica: Conciliación Cobro Coactivo (M), Pasivo Litigioso (T)
Administrativa: Conciliación Almacén (M), Inmuebles (T), Gastos COVID (T)
Nivel Central: Conciliación Traslado entre subunidades (M)
Terceros; Operaciones reciprocas (Con Entidades Públicas) (T)
</t>
  </si>
  <si>
    <t>Actos Administrativos https://acortar.link/WP36ny</t>
  </si>
  <si>
    <t>Registro de elegibles actualizado https://acortar.link/WP36ny</t>
  </si>
  <si>
    <t>Oficio conceptos de traslados https://acortar.link/WP36ny</t>
  </si>
  <si>
    <t>Acuerdo de calificacion https://acortar.link/WP36ny</t>
  </si>
  <si>
    <t xml:space="preserve">Número de servidores atendidos para asesoria individual o por despacho.  </t>
  </si>
  <si>
    <t>En el primer trimestre del año 2021, en el Programa de Prevencion de Riesgo Psicosocial, se han venido realizando actividades con los servidores judiciales del departamento de Santander, incluidos en el programa de seguimiento..</t>
  </si>
  <si>
    <t xml:space="preserve">Acto administrativo de registro de auxiliares de la justica
https://www.ramajudicial.gov.co/web/direccion-seccional-de-administracion-judicial-de-bucaramanga/informacion-general </t>
  </si>
  <si>
    <t>Con objetivo de adquirir oportunamente los bienes y servicios requeridos por la Rama Judicial, para garantizar una óptima gestión en cada vigencia, el plan de necesidades de la vigencia 2021, se remite desde la vigencia anterior (correo enviado de fecha 27/11/2020) previa solicitud de la DEAJ. Por tanto, se evidenciará el seguimiento de esta actividad en el mes de noviembre de 2021.</t>
  </si>
  <si>
    <t>En el segundo trimestre de 2021, con objetivo de adquirir oportunamente los bienes y servicios requeridos por la Rama Judicial, para garantizar una óptima gestión en cada vigencia, de manera permante se hace seguimiento y actualización del plan anual de adquisiciones, teniendo en cuenta que inicialmente los recursos de apropiación presupuestal, estuvieron dispersos y nos vimos en la necesidad de realizar los ajustes pertinentes, a medida que avanza la ejecución presupuestal, se ha visto la necesidad de ir optimizando los recursos en la medida que han sido asignados, y en ese sentido se requirió realizar ajustes al PAA.</t>
  </si>
  <si>
    <t>En el segundo trimestre de 2021, con objetivo de adquirir oportunamente los bienes y servicios requeridos por la Rama Judicial, para garantizar una óptima gestión en cada vigencia, se presentaron 3 informes SIRECI, 
Se presentaron 3 informes Regionalizados a la unidad de planeación
Se presentaron 3 reportes de Seguros, el cual contiene 6 formatos cada uno.
Se realizó el diligenciamiuento en línea de la encuesta semanal de consumo de elementos de Bioseguridad para la prevención del COVID 19 que se diligencia todos los viernes, para un total de 12 reportes en linea.</t>
  </si>
  <si>
    <t xml:space="preserve">En el segundo trimestre del año 2021, dando cumplimiento a las responsabilidades establecidas a los abogados ejecutores y en especifico a la señalada en el literal b del artículo 8 de la Resolución Nro. 153 de 2020 se presenta un informe sobre: el avance en el  cumplimiento de metas de recaudo fijadas para el año 2021.  De igual manera se señala que a 30 de abril de 2021 se han terminado por prescripción 576 procesos, los cuales se encontraban afectados por dicho fenómeno juridico, según la informacion que respecto de los mismos se encuentra registrada en GCC. 
</t>
  </si>
  <si>
    <t>Analizados los valores apropiados para este segundo trimestre de 2021, podemos observar que la entidad mantuvo su coordinacion con las areas de Recurso Humanos, administrativa y de contratacion, para que se pudieran utilizar los recursos apropiados por el nivel central y de esta manera alcanzar las metas previstas. Tanto los CDP que amparan con el presupuesto actual las necesidades priorizadas de la Seccional, tambien los compromisos expedidos se hizo conforme a la normatividad vigente y de esta manera se mantienen la cordinacion con el area de Planeacion Financiera del nivel central, para solicitar los recursos que puedan hacer falta y llevar a normal funcionamiento las actividades y la atencion de las necesidades con prioridad en esta Seccional en el periodo de Abril a Junio, el cual como se observa nos permito un 33 de  porcentaje como indicador trimestral.</t>
  </si>
  <si>
    <t>En el segundo trimestre del año 2021, la gestión de cada subunidad se refleja en el INPANUT de la Entidad. En este sentido
sólo el PAC PAGADO al cierre de mes, optimiza el indicador. Caso contrario el cupo
PAC disponible y el cupo PAC gestionado en cada subunidad, así como el PAC no
asignado reflejado en la Unidad, conllevan a un resultado desfavorable.  
En Gastos Generales en el mes de Abril para la subunidad 27-01-08-021 el resultado no fue satisfactorio, dado que el valor de PAC NO EJECUTADO PERMITIDO es del 10 %.  
En Gastos Personal en el mes de Junio para la subunidad 27-01-08-021 el resultado no fue satisfactorio, dado que el valor de PAC NO EJECUTADO PERMITIDO es del 5 % .</t>
  </si>
  <si>
    <t xml:space="preserve">En el segundo trimestre de 20201, y al cierre de cada trimestre se realizan las siguientes conciliaciones con las áreas generadoras de información financiera.
Financiera: Conciliación Bancaria (M) y Saldo de DRXC (Documento de recaudo por clasificar) (T)
Talento Humano: Conciliación Incapacidades (T), Beneficio a empleados (T)
Jurídica: Conciliación Cobro Coactivo (M), Pasivo Litigioso (T)
Administrativa: Conciliación Almacén (M), Inmuebles (T), Gastos COVID (T)
Nivel Central: Conciliación Traslado entre subunidades (M)
Terceros; Operaciones reciprocas (Con Entidades Públicas) (T)
</t>
  </si>
  <si>
    <t>En el segundo trimestre del año 2021, con la finalidad de 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SIGCMAS, se realiazó Plan del SIGCMA y Plan de Mantenimiento y Mejoramiento del SIGCMA para la Seccional. Así mismo, se brindo asesoria y acompañamiento a los líderes de procesos para la consolidación de la información del SIGCMA.</t>
  </si>
  <si>
    <t>En el segundo trimestre del año 2021, con la finalidad de 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se realizaron actividades de seguimiento de los documentos del plan de acción, seguimiento de indicadores; segun periodicidad y matrices de riesgos en la metodologia 5X5</t>
  </si>
  <si>
    <t xml:space="preserve">En el segundo trimestre del año 2021, con la finalidad de 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se realizaron 4 capacitaciones las siguientes capacitaciones: Capacitaciones sobre el pensamiento basado en riesgos de la matriz 5X5, diligenciamiento del informe de revision por la Alta Dirección, capacitaciones en temas ambientales y  herramientas propias del SIGCMA. </t>
  </si>
  <si>
    <t>En el segundo trimestre del año 2021, se remitió oficio No.DESAJBUO21-1774, DESAJBUO21-1775 y  DESAJBUO21-1776 de fecha 29/06/2021, mediante los cuales se solicita al Consejo Seccional, UDAE y a la DEAJ,se estudien las necesidades de personal de la Entidad, insistiendo en que a través de esas acciones se fortalecerán los procesos a cargo de las áreas y dependencias de la DESAJ.</t>
  </si>
  <si>
    <t>En el segundo trimestre del año 2021, con la finalidad de llevar a cabo oportuna y eficazmente el registro y control de abogados, Inscripción  y expedición de la Tarjeta Profesional de Abogado y duplicado de Acreditación y reconocimiento de la Práctica Jurídica, Expedición de la Licencia Temporal,  se atendieron a tráves de  correo electrónico 116 solicitudes de la URNA.</t>
  </si>
  <si>
    <t>En el segundo trimestre del año 2021, con la finalidad de llevar a cabo oportuna y eficazmente el registro y control de abogados, Inscripción  y expedición de la Tarjeta Profesional de Abogado y duplicado de Acreditación y reconocimiento de la Práctica Jurídica, Expedición de la Licencia Temporal,  Autorizar el funcionamiento de los Consultorios Jurídicos de las facultades de Derecho el País, Admisión de estudiantes para realizar las Prácticas Académicas, se comunicaron  5 oficios  a los despachos judiciales sobre los practicantes aceptados de consultorio jurídico.</t>
  </si>
  <si>
    <t xml:space="preserve">Acto administrativo de registro de auxiliares de la justica https://www.ramajudicial.gov.co/web/direccion-seccional-de-administracion-judicial-de-bucaramanga/informacion-general </t>
  </si>
  <si>
    <t xml:space="preserve">En el segundo trimestre del año 2021,  mediante publicaciones efectuadas en el micrositio de la Dirección Ejecutiva Seccional a través de la Oficina Judicial de Bucaramanga, se  ha realizado convocatorias para la inscripción de auxiliares de la justicia, se han publicado los actos administrativos frente a los recursos interpuestos a la lista de auxiliares de la justicia. </t>
  </si>
  <si>
    <t>En el segundo trimestre del año 2021, con el proposito de definir y orientar la planeación estrategica de la organización, bajo las directrices de los principios corporativos (valores, normas, politicas y directrices), que soportan a misión y visión de la Rama Judicial, utilizando el diagnostico e identificación de las necesidades y la formulación, ejecución y seguimiento de los planes, programas, proyectos, objetivos y politicas institucionales a nivel Seccional, con el objetivo de generar las condiciones adecuadas, para la gestión de los recursos asignados a la Rama Judicial - Seccional Santander, se realizó publicación del Plan Sectorial de Desarrollo en el micrositio de la Rama Judicial.</t>
  </si>
  <si>
    <t>En el segundo trimestre del año 2021, se emitieron correos electrónicos a los servidores judicialesa de la Seccional Santander en el que se les recuerda los instrumentos que el H. Consejo Superior de la Judicatura dispuso respecto a tablas de retención documental, tenicas de archivo, videos y demas. Adicionalmente, se remitió correo electronico a todos los servidores judiciales de la Dirección Seccional, con el fin de que se efectuara la revisión de las propuestas de las TRD, en cada área o grupo de trabajo de la DESAJ,  para remitir dichos comentarios al Nivel Central.</t>
  </si>
  <si>
    <t>Para el segundo trimestre del año 2021, se realizó el seguimiento a la matriz de comunicaciones 2021, de coformidad con las directrices emitidas por el H. Consejo Superior de la Judicatura.</t>
  </si>
  <si>
    <t>Publicaciónde informe de rendición de cuentas y grabación de la audiencia https://acortar.link/sTaUmX</t>
  </si>
  <si>
    <t>Para el segundo trimestre de la vigencia 2021, con el proposito de garantizar las estrategias para fortalecer la identidad institucional de la Rama Judicial en la Seccional, se ha llevado a cabo la difusión de información administrativa y judicial por medio de las TICS, para generar visibilidad, credibilidad y reconocimiento de la Administración de Justicia,  a fin de evaluar el grado de satisfacción, se registró la recepción de 5 QRS del Consejo Seccional de la Judicatura de Santander y la Dirección Ejecutiva Seccional de Administración Judicial de Bucaramanga, y mediante cuadro de control, se constata que las mismas fueron trámitadas oportunamente al 100%</t>
  </si>
  <si>
    <t>En el segundo trimestre del año 2021,  se realizaron actos administrativos tendientes a realizar la exoneración temporal de reparto de acciones constitucionales en los Juzgados 1 y 2 Civiles Municipales de Floridablanca (CSJSAA21-30), se reiteró la propuesta de conversion de un Juzgado de Pequeñas Causas y Competencias Multiples de Floridablanca en el Juzgado 3 Civil Municipal de Floridablanca (CSJSAO21-531), y se presentó la propuesta general de Reordenamiento Judicial del primer semestre para la creacion de cargos transitorios o definitivos en la Seccional (CSJSAO21-593).</t>
  </si>
  <si>
    <t>En el segundo trimestre del año 2021, se remitieron al CSJ seguimientos mensuales mediante oficios CSJSAO21-387 del 12 de mayo de 2021, CSJSAO21-557 del 11 de junio de 2021 y CSJSAO21-633 del 14 de julio de 2021.</t>
  </si>
  <si>
    <t>Para el primer trimestre del año 2021, con la finalidad de mejorar el acceso al servicio de justicia, a partir del análisis geográfico, social, economico, estadístico y administrativo de los 355 despachos judiciales de la Seccional Santander, bajo parámetros de racionalidad y conforme con las necesidades para fortaecer el aparto de justicia, mediante Acuerdos PCSJA21-11807 de fecha 28/06/2021, se crearon las medidas de descongestión y reordenamiento adoptadas por el CSJ y el mencionado acto administrativo fue remitido por correos electrónicos.</t>
  </si>
  <si>
    <t>En el primer trimestre de 2021, con la finalidad de identifcar y valorar los factores de riesgo psicosociales existentes en la Seccional y determinar los mecanismos de control para los factores de riesgo detectados, que permitan atenuar el riesgo psicosocial, se ha dado cumplimiento a las 31 solicitudes recibidas en el programa descrito anteriormente, en asesoria individual y en cosultoria organizacional.</t>
  </si>
  <si>
    <t>En el segundo trimestre del año 2021, con el proposito de identificar y priorizar a los servidores judiciales de la Seccional Santander, que son susceptibles de sufrir una enfermedad asociado a los desordenes musculo esqueleticos, se han llevado a cabo  113 actividades desde el programa de prevención DME, dando cumplimiento a los establecido en el plan de acción.</t>
  </si>
  <si>
    <t>En el segundo trimestre del año 2021, en el Programa de Prevencion de Riesgo Psicosocial, se han venido realizando 13 actividades con los servidores judiciales del departamento de Santander, incluidos en el programa de seguimiento.</t>
  </si>
  <si>
    <t>En el primer trimestre del año 2021, con el fin de sensibilizar a la población judicial en el control de los riesgos generados por la exposición a riesgos psicosociales, mediante actividades de promoción, prevención, motivación y capacitación, se dio cumplimiento al plan de acción llevando a cabo 42 actividades dirigidas a los servidores judiciales,para atenuar el riesgo psicosocial, de manera virtual .</t>
  </si>
  <si>
    <t>En el segundo trimestre del año 2021, se realizaron actividades contempladas en el plan de trabajo del SG-SST y el Plan de acción respecto inspecciones de seguridad, actualizaciones de matrices de identificación de peligros y riesgos de las diferentes sedes y elaboración y actualización de planes de emergencia.</t>
  </si>
  <si>
    <t>Para el segundo trismestre del año 2021, por parte del Sistema de Gestión de Seguridad y Salud en el Trabajo,  se dio cumplimiento a la realización de 21 actividades de promoción y prevención dirigida a los servidores judiciales.</t>
  </si>
  <si>
    <t>Registro de elegibles actualizado
https://acortar.link/WP36ny</t>
  </si>
  <si>
    <t>Para este segundo trimestre del año 2021, el Consejo Seccional a travès del Proceso de Administración de Carrera Judicial, comunicó el cronograma que se llevaría a cabo para la publicación de los registros de elegibles, a partir del mes de mayo de 2021. Todas las etapas de la convocatoria No. 4 se encuentran publicadas en el micrositio de la pagina de la Rama Judicial  ( https://acortar.link/WP36ny).</t>
  </si>
  <si>
    <t>Oficio conceptos de traslados
https://acortar.link/WP36ny</t>
  </si>
  <si>
    <t>Para el segundo trimestre del año 2021, se presentaron 22 solicitudes de traslado por parte de servidores judiciales pertenecientes al regimen de carrera, con la finalidad de trasladarse a otra sede de su preferencia, conservando el cargo y la identidad de funciones.</t>
  </si>
  <si>
    <t>Acuerdo de calificación
https://acortar.link/WP36ny</t>
  </si>
  <si>
    <t>En el segundo trimestre del año 2021, el Consejo Seccional de la Judicatura de Santander no efectuó calificacion integral de servicios en la medidad que el Acuerdo PSAA16-10618 de 2016, establece que esta será consolidada el ultimo dia habil del mes de agosto del periodo siguiente al año calificable.</t>
  </si>
  <si>
    <t>En el segundo trimestre del año 2021, en la Seccional Santander, con la finalidad de contribuir a través de la formación judicial al fortalecimiento de las competencias requeridas para el ejercicio de la función judicial, para los servidores que administran justicia, mediante el desarrollo del plan de formación de la Rama Judicial, llevado a cabo por la Escuela Judicial Rodrigo Lara Bonilla, se realizó la publicación en pagina web del Consejo Seccional de la Judicatura de las activides academicas que fueron realizasas por EJRLB.</t>
  </si>
  <si>
    <t xml:space="preserve">En el segundo trimestre del año 2021, con la finalidad de promover el bienestar, la salud y seguridad en el trabajo de todos los servidores judiciales en la Seccional Santander, se dio respuesta efectiva a los 15 requerimientos allegados mediante correos electrónicos en los términos. </t>
  </si>
  <si>
    <t>Para el primer trimestre del año 2021, con la finalidad de mantener una comunicación efectiva con los despachos judiciales, la Coordinación del Talento Humano, ha remitido los correos electronicos, se da cumplimiento a la meta establecida respecto de sensibiliar por lo menos 1 vez cada dos meses.</t>
  </si>
  <si>
    <t>En el segundo trimestre de 2021, se cumplen con las actividades para el diseño de la herramienta establecidas en el plan de acción.</t>
  </si>
  <si>
    <t>Para el segundo trimestre del año 2021, con la finalidad de atender los requerimientos y las necesidades en materia salarial, prestacional, de protección social y bienestar, se tiene reporte de  una (1) novedad que el sistema efinomina no aplicó correctamente, en el mes de mayo dos ( 2), en el mes de junio, en consecuencia se realiza la proporción respecto de los 1841 y 1840 aplicados correctamente en los meses de mayo y junio respectivamente. Se obtiene el porcentaje reportado.</t>
  </si>
  <si>
    <t>Para el segundo trimestre del año 2021, con la finalidad de atender los requerimientos y las necesidades en materia salarial, prestacional, de protección social y bienestar, dado que a la fecha no se cuenta con la adecuación del reporte de efinomina para remitirlo a los despachos se han remitido  circulares donde se solicializa que ya se encuentra disponible la nomina,  para la validación del nominador del despacho y los empleados judiciales.  Tal nómina se puede consultar a través de efinomina en linea</t>
  </si>
  <si>
    <t>Para el segundo trimestre del año 2021, con la finalidad de atender los requerimientos y las necesidades en materia salarial, prestacional, de protección social y bienestar, Se remitió con la Coordinación del Calidad la petición de realización del diagnóstico de competencias,  a fecha de corte faltan 5 areas por reportar.</t>
  </si>
  <si>
    <t>En el segundo  trimestre del año 2021, se cuenta con la totalidad de planillas de seguridad social de los servidores judiciales de Santander, aplicadas repecto de las nóminas liquidadas hasta la fecha, registros que habitan en el operador APORTES EN LINEA.</t>
  </si>
  <si>
    <t>Durante el segundo trimestre de 2021,  se atendieron via correo electronico 4100 de las solicitudes elevada por los despachos y oficinas de apoyo de los judiciales de Santander, allegadas al grupo de mantenimiento y soporte tecnologico de la Seccional.</t>
  </si>
  <si>
    <t>Durante el segundo trimestre de 2021,  en atención al Contrato N° BGA037-2020 con la firma CADENA S.A, en desarrollo de su etapa de ejecución, de conformidad con lo comunicado en Circulares No. DESAJBUC20-162 de 10 de diciembre del 2020 y No. DESAJBUC21-45 de 1 de junio de 2021, se realizó la digitalización a 37582 expedientes .</t>
  </si>
  <si>
    <t>Durante el segundo trimestre de 2021, de los 355 despachos judiciales de Santander, y las 13 oficinas y centros de servicios judiciales a las que apoya el Area de Mantenimiento y Soporte Tecnológico,  se cuenta con 2800 equipos de computo, al servicio de 1853 servidores judiciales, los cuales cuentan con la instalación de antivirus.</t>
  </si>
  <si>
    <t xml:space="preserve">En la atención para el correcto diligenciamiento de la información estadistica por parte de los Despachos Judiciales de la Seccional Santander, se atendieron y se resolvieron de fondo un total de 58 novedades, siendo la mas comun, ajuste de inventario inicial para corregir errores involuntarios y/o de digitación una vez fue finalizado el formulario del trimestre en mención. </t>
  </si>
  <si>
    <t xml:space="preserve">Durante el segundo trimestre del año 2021, se ejecutaron procesos de contratación de los que en este periodo se encuentra en ejecución: mantenimiento de inmuebles, mantenimiento de aires, mantenimiento de ascensores, mejoramiento de infraestructura fisica del municipio de Barrancabermeja y fumigación a los inmuebles. De igual forma, se cuenta con Certificación para el uso de ascensores y portones de las diferentes sedes judiciales.  </t>
  </si>
  <si>
    <t>En el segundo trismestre del 2021, con el proposito de mejorar las condiciones locativas de la infraestructura fisica, mediante la adquisicion, contratacion de diseños, estudios, construcción, adecuacion y mantenimiento de las sedes judiciales y administrativas de la Seccional Santander, mediante correo de 31  de diciembre de 2020 y correo de enero 8 de 2021, se remitió a la DEAJ Información de Proyectos a
incorporar en el Plan de Mejoramiento y Mantenimiento para la Vigencia 2021, con la información requerida de la Seccional Bucaramanga.</t>
  </si>
  <si>
    <t>Alimentación y actualización del Sistema Único de Gestión e
Información de la Actividad Litigiosa del Estado - "eKOGUI".</t>
  </si>
  <si>
    <t>Reporte de información general de procesos judiciales de la entidad  y reporte de detalle de las Conciliaciones Extrajudiciales eKOGUI, respecto del semestre anterior</t>
  </si>
  <si>
    <t>Actas de diligencias</t>
  </si>
  <si>
    <t>Escritos presentados</t>
  </si>
  <si>
    <t>Sentencias y Cuadro de sentencias a favor y en contras de la Seccional</t>
  </si>
  <si>
    <t>28 fallos favorables sobre un total de 33 fallos para el trimestre.
 (22/33)*100</t>
  </si>
  <si>
    <t xml:space="preserve">Estudio de viabilidad de conciliación prejudicial y judicial </t>
  </si>
  <si>
    <t xml:space="preserve">No. de fichas de estudio de conciliación prejudicial y judicial </t>
  </si>
  <si>
    <t>Fichas técnicas y Convocatorias de sesión al Comité de Conciliación de la Seccional</t>
  </si>
  <si>
    <t>47 fichas presentadas al Comité de 47 solicitudes recibidas en el trimestre (47/47)*100</t>
  </si>
  <si>
    <t>1 Informe Trimestral</t>
  </si>
  <si>
    <t>Representar a la Nación - Rama Judicial - Dirección Ejecutiva de Administración Judicial  en  conciliaciones extrajudiciales y procesos judiciales</t>
  </si>
  <si>
    <t>Representar a la Nación - Rama Judicial - Dirección Ejecutiva de Administración Judicial  en conciliaciones extrajudiciales, procesos judiciales y acciones constitucionales</t>
  </si>
  <si>
    <t>Representar a la Nación - Rama Judicial - Dirección Ejecutiva de Administración Judicial  en  procesos judiciales.</t>
  </si>
  <si>
    <t xml:space="preserve">4 reportes de seguimiento al año, 2 cada semestre </t>
  </si>
  <si>
    <t>Actas de audiencia y calendario outlook</t>
  </si>
  <si>
    <t>134 audiencias judiciales y extrajudiciales atendidas, de 134 audiencias judiciales y xtrajudiciales programadas (134/134)*100</t>
  </si>
  <si>
    <t>Escritos presentados, Correo electrónico de notificaciones judiciales, one drive y calendario outlook</t>
  </si>
  <si>
    <t>460 Escritos presentados oportunamente en el trámite de los casos donde es convocada la entidad, de 460 actuaciones (460/460)*100</t>
  </si>
  <si>
    <t>Se obtuvieron 41 fallos favorables sobre un total de 86 fallos para el trimestre. (41/86)*100</t>
  </si>
  <si>
    <t>41 fichas presentadas al Comité de 41 solicitudes recibidas en el trimestre (41/41)*100</t>
  </si>
  <si>
    <t>Cuadro Procesos Activos II Trimestre 
de fecha 21/07/2021</t>
  </si>
  <si>
    <t xml:space="preserve">Registro de las novedades allegadas por los despachos para la nomina general en los primeros días 10 del mes
Revisión de las novedades allegadas respecto de las novedades registradas
</t>
  </si>
  <si>
    <t>Silvia Paola Ortega Trujillo y asistentes administrativas liquidadoras del proceso de nómina</t>
  </si>
  <si>
    <t>Número de cargos liquidado correctamente / Número total de cargos a liquidar</t>
  </si>
  <si>
    <t xml:space="preserve">Circular frente a los requisitos a cumplir frente a las novedades de nómina, emisión de circulares para validación de nómina </t>
  </si>
  <si>
    <t xml:space="preserve">Diseñar herramienta y/ o validar formato electronica para el diagnostico de competencias, consolidar información  </t>
  </si>
  <si>
    <t>Realizar Reunión con el área de sistemas para la validación de la herramienta que va a entrar a producción para gestión de peticiones del area tecnólogica
Realizar mapa de requerimiento del  area por proceso y remitilos a la coordinación de gestión Teconólogia o el servidor delegado.
Participara en las reuniones convocadas por el talento humano del proceso de Gestión Tecnológica para validación y/o filiación de construcción de herramienta
Validación de Herramientas
Puesta en funcionamiento de herramienta</t>
  </si>
  <si>
    <t>GeSTION hUMANA</t>
  </si>
  <si>
    <t>Lider del Proceso de Gestión Humana
Lider del Proceso de Gestion Teconológica o su delegado</t>
  </si>
  <si>
    <t>Modulo de Herramienta para la gestión de novedades de nómina y demás peticiones del area</t>
  </si>
  <si>
    <t>Modulo</t>
  </si>
  <si>
    <t>Asistentes Administrativa Liquidadora del Planilla de Seguridad Social</t>
  </si>
  <si>
    <t>Circular respecto los requisitos a cumplir  respecto de las novedades y las situaciones administrativas
Remisión por lo menos cada dos meses de circulares o comunicaciones alusivas al término para presentar novedades de nómina</t>
  </si>
  <si>
    <t>Lider del Proceso de Gestion Humana</t>
  </si>
  <si>
    <t xml:space="preserve">número de comunicaciones remitidas a los despachos sensibilizando sobre requisito a cumplir de término para presentación de novedades de nómina del mes </t>
  </si>
  <si>
    <t>Lider Del proceso de Gestión Humana</t>
  </si>
  <si>
    <t xml:space="preserve">Formulario en google forms actualizado para la vigencia 2021 (1 trimestre)
Correo remitido para solicitar la remisión del reporte (2 trimestre)
Diagnóstico a las areas de la DESAJ  y al Consejo Seccional.(segundo Trimestre)
Consolidado del diagnostico de competencias (tercer trimestre)
Plan anual de actividades (  tercer y cuarto trimestre)
Evaluación (tercer y cuarto trimestre)
</t>
  </si>
  <si>
    <t xml:space="preserve">Informe diagnostico de competencia DESAJ BGA
</t>
  </si>
  <si>
    <t>Nestor Raúl Urrea Ricaurte</t>
  </si>
  <si>
    <t>Ejercer la representación de la entidad
Asistir a las audiencias judiciales programadas por los Despachos Judiciales y a las audiencias de conciliación extrajudicial programadas por la Procuraduría General de la Nación, en los casos en los cuales hace parte la Seccional</t>
  </si>
  <si>
    <t>(No. de actuaciones procesales atendidas/ No. total de actuaciones) x100</t>
  </si>
  <si>
    <t>Ejercer la representación de la entidad.
Presentar los escritos ante el Despacho Judicial o la Procuraduría General de la Nación, según sea el caso, en el trámite de los casos en los cuales se convoca a la Seccional</t>
  </si>
  <si>
    <t>(No. fallos favorables a la Nación/ No total de fallos) x100</t>
  </si>
  <si>
    <t>Elaborar la ficha del caso judicial o prejudicial por el apoderado asignado
Presentar al Comité de Conciliación de la Seccional la ficha para su estudio y decisión frente al caso</t>
  </si>
  <si>
    <t xml:space="preserve"> (No. de fichas de estudio de conciliación prejudicial y judicial presentadas en el periodo ante el Comité de Conciliación / No. total de solicitudes de conciliación prejudicial y de estudios de conciliación judicial recibidas y con vencimiento en el periodo) x100</t>
  </si>
  <si>
    <t>Actualización procesos judiciales de la DESAJ  Bucaramanga
Generar informe para remitir a Nivel Central y a Contabilidad</t>
  </si>
  <si>
    <t>Asistencia Legal y Gestión Financiera y Presupuestal</t>
  </si>
  <si>
    <t xml:space="preserve">Ingresar al Sistema eKOGUI
Registrar cada uno de los procesos judiciales notificados y conciliaciones extrajudiciales recepcionadas y, actualizar el estado del trámite de los mismos, a fin de mantener transparencia en la gestión de procesos y casos y mantener informada a las autoridades competentes de la gestión realizada por la Entidad </t>
  </si>
  <si>
    <t>Cantidad de reportes de seguimiento en el semestre</t>
  </si>
  <si>
    <t>Este reporte se efectua con base a la información registrada hasta el semestre anterior.</t>
  </si>
  <si>
    <t>El reporte  se efectua con base a la información registrada hasta el semestre anterior.</t>
  </si>
  <si>
    <t>Este seguimiento se realiza de manera semestral.</t>
  </si>
  <si>
    <t xml:space="preserve">1.  Recopilar la informacion correspondiente de los procesos del SIGCMA.                                                                                                                    2. Consolidar la informacion recopilada.                             
</t>
  </si>
  <si>
    <t>1. Diagnosticar temas en que se requiera capacitacion.
2.Convocar actividades de capacitación.</t>
  </si>
  <si>
    <t>Para el segundo trimestre de la vigencia 2021, con el proposito de garantizar las estrategias para fortalecer la identidad institucional de la Rama Judicial en la Seccional, se ha llevado a cabo la difusión de información administrativa y judicial por medio de las TICS, para generar visibilidad, credibilidad y reconocimiento de la Administración de Justicia, se realizó la divulgación y publicación de información relevante para la atención de las partes interesadas , de acuerdo a lo establecido en la matriz de comunicaciones 2021.</t>
  </si>
  <si>
    <t>Durante este trimestre de la vigencia 2021, con el proposito de garantizar las estrategias para fortalecer la identidad institucional de la Rama Judicial en la Seccional, se ha llevado a cabo la difusión de información administrativa y judicial por medio de las TICS, para generar visibilidad, credibilidad y reconocimiento de la Administración de Justicia, se realizó la divulgación y publicación de información relevante para la atención de las partes interesadas , de acuerdo a lo establecido en la matriz de comunicaciones 2021.</t>
  </si>
  <si>
    <t>Durante este primer trimestre se realizaron los seguimientos de los indicadores por proceso de las vigencia 2020 y primer trimestre del 2021 , de acuerdo a la periodicid establecida en las fichas de los indicadores.</t>
  </si>
  <si>
    <t xml:space="preserve">En el primer trimestre del año 2021, con la finalidad de 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se realizo y participo en la actividad de capacitacion sobre el modelo de diligenciamiento de planes de acción. </t>
  </si>
  <si>
    <t xml:space="preserve">Realización de reunion
</t>
  </si>
  <si>
    <t>En este primer trimestre con el fin de dar soporte a los requerimientos del proceso de gestión humana, se viene adelantando por parte del grupo de mantenimiento y soporte tecnologico de la Seccional, modulo para la gestion de peticiones. Motivo por el cual mediante charlas telefonicas se revisaron las necesidades del área.</t>
  </si>
  <si>
    <t>Comunicación y /o publicación (matriz de comunicaciones)</t>
  </si>
  <si>
    <t>Realizar alianzas estretegicas para la adecuada disposición de los residuos aprovechables y/o peligrosos</t>
  </si>
  <si>
    <t>Realizar revisión de los elementos que requieren ser dispuestos como residuos aprovechables y/o peligrosos.
Solicitar directrices a la coordinación Nacional.
Realizar la entrega de la entrega de los residuos a la empresa certificada y/o autorizada.</t>
  </si>
  <si>
    <t>Correos /certificados de entrega</t>
  </si>
  <si>
    <t>Elementos entregados/No total de elementos aprovechables y/o peligrosos dispuestos para entrega</t>
  </si>
  <si>
    <t>Alianzas estretegicas para la adecuada disposición de los residuos aprovechables y/o peligrosos</t>
  </si>
  <si>
    <t>Seguimiento en excel</t>
  </si>
  <si>
    <t>Plataforma SIERJU</t>
  </si>
  <si>
    <t xml:space="preserve">En el seguimiento al reporte oportuno de la información estadistica en el Sistema de la Rama Judicial Sierju, la Seccional Santander alcanzó un durante el Primer trimestre de 2021 un 99% de cumplimiento con un total de 350  Despachos Judicialesque reportaron oportunamente de los 354 en total, a los cuales se les birndo soporte y atención oportuna para el correcto diligenciamiento de la información, mediante correos electronicos, llamadas y atención via plataforma Teams. </t>
  </si>
  <si>
    <t xml:space="preserve">En el seguimiento al reporte oportuno de la información estadistica en el Sistema de la Rama Judicial Sierju, la Seccional Santander alcanzó un durante el segundo trimestre de 2021 un 98% de cumplimiento con un total de 348  Despachos Judicialesque reportaron oportunamente de los 355 en total, a los cuales se les birndo soporte y atención oportuna para el correcto diligenciamiento de la información, mediante correos electronicos, llamadas y atención via plataforma Teams. </t>
  </si>
  <si>
    <t>Elementos aprovechables y/o peligrosos entregados/No total de elementos aprovechables y/o peligrosos dispuestos para entrega</t>
  </si>
  <si>
    <t>De acuerdo a las necesidades de la Seccional, se realizaron entrega de papel en la sede autorizadas con la empresa Paper lab y se recibieron los certificados de las mismas. Asimismo, se realizó entrega de elementos aprovechables de la Sede del Palacio de Justicia a la empresa recicladora autorizada, reciebiendo el correspondiente certificado del mes de abril.
De otro lado, se gestionó con la empresa UNIPLES la entrega de toners de la Seccional Santander, cuya recolección quedo programada para el mes de julio de la presente vigencia.</t>
  </si>
  <si>
    <t xml:space="preserve">De acuerdo a las necesidades de la Seccional, se realizaron entrega de papel en la sede autorizadas con la empresa Paper lab y se recibieron los certificados de las mismas. </t>
  </si>
  <si>
    <t>Elaboración del Plan SIGCMA</t>
  </si>
  <si>
    <t>Documento del Plan SIGCMA</t>
  </si>
  <si>
    <t>Plan SIGCMA</t>
  </si>
  <si>
    <t xml:space="preserve">Elaboración del Plan SIGCMA </t>
  </si>
  <si>
    <t xml:space="preserve">Formular el Plan Seccional 
Hacer seguimiento del Plan SIGCMA </t>
  </si>
  <si>
    <t>Plan  SIGCMA</t>
  </si>
  <si>
    <t>Control permanente al consumo de elementos de papeleria y oficina (informe)</t>
  </si>
  <si>
    <t>Realizar el plan de auditorias internas del SIGCMA (Plan SIGCMA)</t>
  </si>
  <si>
    <t>En el segundo  trimestre del año 2021, con el propósito de evaluar el merito, seleccionar y retener al personal más ideóneo para contribuir en la efectiva prestación del servicio de administración de justicia, dando cumplimiento a los acuerdo de convocatoria No. 4, de los aspirantes que presentaron recursos en esta etapa de clasificación, se resolveran  todos en sede de reposición y apelación, el día 17 de agosto de 2021, de conformidad con el cronograma de la convocatoria. Todas las etapas de la convocatoria No. 4 se encuentran publicadas en el micrositio de la pagina de la Rama Judicial  ( https://acortar.link/WP36ny).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</si>
</sst>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43"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b/>
      <sz val="14"/>
      <color rgb="FFFF0000"/>
      <name val="Calibri"/>
      <family val="2"/>
      <scheme val="minor"/>
    </font>
    <font>
      <sz val="14"/>
      <name val="Calibri"/>
      <family val="2"/>
      <scheme val="minor"/>
    </font>
    <font>
      <b/>
      <sz val="1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0"/>
      <color rgb="FF000000"/>
      <name val="Tahoma"/>
      <family val="2"/>
    </font>
    <font>
      <sz val="9"/>
      <color rgb="FF000000"/>
      <name val="Tahoma"/>
      <family val="2"/>
    </font>
    <font>
      <sz val="9"/>
      <color rgb="FF000000"/>
      <name val="Arial"/>
      <family val="2"/>
    </font>
    <font>
      <sz val="10"/>
      <color rgb="FFFF0000"/>
      <name val="Arial"/>
      <family val="2"/>
    </font>
    <font>
      <b/>
      <i/>
      <sz val="9"/>
      <color theme="1"/>
      <name val="Arial"/>
      <family val="2"/>
    </font>
    <font>
      <b/>
      <sz val="9"/>
      <color theme="0" tint="-4.9989318521683403E-2"/>
      <name val="Arial"/>
      <family val="2"/>
    </font>
    <font>
      <b/>
      <sz val="9"/>
      <color rgb="FF000000"/>
      <name val="Arial"/>
      <family val="2"/>
    </font>
    <font>
      <sz val="9"/>
      <color theme="0"/>
      <name val="Arial"/>
      <family val="2"/>
    </font>
    <font>
      <b/>
      <sz val="9"/>
      <color indexed="81"/>
      <name val="Tahoma"/>
      <family val="2"/>
    </font>
    <font>
      <sz val="9"/>
      <color indexed="81"/>
      <name val="Tahoma"/>
      <family val="2"/>
    </font>
    <font>
      <sz val="9"/>
      <color indexed="81"/>
      <name val="Arial"/>
      <family val="2"/>
    </font>
    <font>
      <sz val="11"/>
      <color theme="1"/>
      <name val="Calibri"/>
      <family val="2"/>
      <scheme val="minor"/>
    </font>
    <font>
      <sz val="9"/>
      <color rgb="FFFF0000"/>
      <name val="Arial"/>
      <family val="2"/>
    </font>
    <font>
      <u/>
      <sz val="9"/>
      <name val="Arial"/>
      <family val="2"/>
    </font>
    <font>
      <sz val="9"/>
      <color theme="1"/>
      <name val="Tahoma"/>
      <family val="2"/>
    </font>
  </fonts>
  <fills count="1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4"/>
        <bgColor indexed="64"/>
      </patternFill>
    </fill>
    <fill>
      <patternFill patternType="solid">
        <fgColor theme="4"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1"/>
      </left>
      <right style="double">
        <color theme="1"/>
      </right>
      <top style="thin">
        <color theme="1"/>
      </top>
      <bottom style="thin">
        <color theme="1"/>
      </bottom>
      <diagonal/>
    </border>
    <border>
      <left/>
      <right/>
      <top style="double">
        <color theme="1"/>
      </top>
      <bottom style="double">
        <color theme="1"/>
      </bottom>
      <diagonal/>
    </border>
    <border>
      <left/>
      <right/>
      <top/>
      <bottom style="double">
        <color theme="1"/>
      </bottom>
      <diagonal/>
    </border>
    <border>
      <left style="double">
        <color theme="1"/>
      </left>
      <right style="double">
        <color theme="1"/>
      </right>
      <top style="double">
        <color theme="1"/>
      </top>
      <bottom style="double">
        <color theme="1"/>
      </bottom>
      <diagonal/>
    </border>
    <border>
      <left style="double">
        <color theme="1"/>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double">
        <color theme="1"/>
      </right>
      <top style="thin">
        <color theme="1"/>
      </top>
      <bottom/>
      <diagonal/>
    </border>
    <border>
      <left style="thin">
        <color theme="1"/>
      </left>
      <right style="thin">
        <color theme="1"/>
      </right>
      <top style="thin">
        <color theme="1"/>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3">
    <xf numFmtId="0" fontId="0" fillId="0" borderId="0"/>
    <xf numFmtId="164" fontId="39" fillId="0" borderId="0" applyFont="0" applyFill="0" applyBorder="0" applyAlignment="0" applyProtection="0"/>
    <xf numFmtId="9" fontId="39" fillId="0" borderId="0" applyFont="0" applyFill="0" applyBorder="0" applyAlignment="0" applyProtection="0"/>
  </cellStyleXfs>
  <cellXfs count="529">
    <xf numFmtId="0" fontId="0" fillId="0" borderId="0" xfId="0"/>
    <xf numFmtId="0" fontId="2" fillId="0" borderId="0" xfId="0" applyFont="1" applyBorder="1"/>
    <xf numFmtId="0" fontId="2" fillId="0" borderId="2" xfId="0" applyFont="1" applyBorder="1"/>
    <xf numFmtId="0" fontId="2" fillId="3"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1" fillId="0" borderId="0" xfId="0" applyFont="1" applyBorder="1" applyAlignment="1">
      <alignment horizontal="center"/>
    </xf>
    <xf numFmtId="0" fontId="8" fillId="8" borderId="2" xfId="0" applyFont="1" applyFill="1" applyBorder="1" applyAlignment="1">
      <alignment horizontal="center" vertical="center" wrapText="1"/>
    </xf>
    <xf numFmtId="0" fontId="8" fillId="8" borderId="2" xfId="0" applyFont="1" applyFill="1" applyBorder="1" applyAlignment="1">
      <alignment horizontal="center"/>
    </xf>
    <xf numFmtId="0" fontId="8" fillId="8" borderId="2" xfId="0" applyFont="1" applyFill="1" applyBorder="1" applyAlignment="1">
      <alignment vertical="center" wrapText="1"/>
    </xf>
    <xf numFmtId="0" fontId="10" fillId="8" borderId="2" xfId="0" applyFont="1" applyFill="1" applyBorder="1" applyAlignment="1">
      <alignment horizontal="center"/>
    </xf>
    <xf numFmtId="0" fontId="7" fillId="0" borderId="0" xfId="0" applyFont="1" applyAlignment="1">
      <alignment horizontal="left"/>
    </xf>
    <xf numFmtId="0" fontId="12" fillId="0" borderId="0" xfId="0" applyFont="1" applyAlignment="1">
      <alignment horizontal="center"/>
    </xf>
    <xf numFmtId="0" fontId="7" fillId="0" borderId="0" xfId="0" applyFont="1" applyAlignment="1">
      <alignment horizontal="center"/>
    </xf>
    <xf numFmtId="0" fontId="13" fillId="4" borderId="2" xfId="0" applyFont="1" applyFill="1" applyBorder="1" applyAlignment="1">
      <alignment vertical="center"/>
    </xf>
    <xf numFmtId="0" fontId="5" fillId="4" borderId="2" xfId="0" applyFont="1" applyFill="1" applyBorder="1" applyAlignment="1">
      <alignment vertical="center"/>
    </xf>
    <xf numFmtId="0" fontId="2" fillId="3" borderId="0" xfId="0" applyFont="1" applyFill="1" applyBorder="1" applyAlignment="1">
      <alignment horizontal="left" vertical="center" wrapText="1"/>
    </xf>
    <xf numFmtId="0" fontId="2" fillId="3" borderId="0" xfId="0" applyFont="1" applyFill="1" applyBorder="1"/>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left"/>
    </xf>
    <xf numFmtId="0" fontId="13" fillId="4" borderId="2" xfId="0" applyFont="1" applyFill="1" applyBorder="1" applyAlignment="1">
      <alignment horizontal="left" vertical="center"/>
    </xf>
    <xf numFmtId="0" fontId="16" fillId="0" borderId="0" xfId="0" applyFont="1"/>
    <xf numFmtId="0" fontId="16" fillId="0" borderId="0" xfId="0" applyFont="1" applyAlignment="1" applyProtection="1">
      <alignment horizontal="center" vertical="center"/>
      <protection locked="0"/>
    </xf>
    <xf numFmtId="0" fontId="16" fillId="0" borderId="0" xfId="0" applyFont="1" applyAlignment="1">
      <alignment horizontal="left"/>
    </xf>
    <xf numFmtId="0" fontId="16" fillId="0" borderId="0" xfId="0" applyFont="1" applyAlignment="1">
      <alignment horizontal="center"/>
    </xf>
    <xf numFmtId="0" fontId="8" fillId="8" borderId="2" xfId="0" applyFont="1" applyFill="1" applyBorder="1" applyAlignment="1">
      <alignment horizontal="center" vertical="center"/>
    </xf>
    <xf numFmtId="0" fontId="18" fillId="0" borderId="3" xfId="0" applyFont="1" applyBorder="1" applyAlignment="1">
      <alignment horizontal="left" vertical="center" wrapText="1"/>
    </xf>
    <xf numFmtId="0" fontId="18" fillId="0" borderId="0" xfId="0" applyFont="1"/>
    <xf numFmtId="0" fontId="22" fillId="7" borderId="2" xfId="0" applyFont="1" applyFill="1" applyBorder="1" applyAlignment="1">
      <alignment horizontal="center" vertical="top" wrapText="1" readingOrder="1"/>
    </xf>
    <xf numFmtId="0" fontId="20" fillId="6" borderId="5" xfId="0" applyFont="1" applyFill="1" applyBorder="1" applyAlignment="1">
      <alignment horizontal="center" vertical="top" wrapText="1" readingOrder="1"/>
    </xf>
    <xf numFmtId="0" fontId="22" fillId="6" borderId="2" xfId="0" applyFont="1" applyFill="1" applyBorder="1" applyAlignment="1">
      <alignment horizontal="center" vertical="top" wrapText="1" readingOrder="1"/>
    </xf>
    <xf numFmtId="0" fontId="25" fillId="0" borderId="0" xfId="0" applyFont="1"/>
    <xf numFmtId="0" fontId="16" fillId="0" borderId="0" xfId="0" applyFont="1" applyBorder="1" applyAlignment="1" applyProtection="1">
      <protection locked="0"/>
    </xf>
    <xf numFmtId="0" fontId="17" fillId="0" borderId="0" xfId="0" applyFont="1" applyBorder="1" applyAlignment="1" applyProtection="1">
      <alignment vertical="center"/>
      <protection locked="0"/>
    </xf>
    <xf numFmtId="0" fontId="20" fillId="6" borderId="6" xfId="0" applyFont="1" applyFill="1" applyBorder="1" applyAlignment="1">
      <alignment horizontal="center" vertical="top" wrapText="1" readingOrder="1"/>
    </xf>
    <xf numFmtId="0" fontId="23" fillId="0" borderId="2" xfId="0" applyFont="1" applyBorder="1" applyAlignment="1">
      <alignment horizontal="left" vertical="center" wrapText="1" readingOrder="1"/>
    </xf>
    <xf numFmtId="0" fontId="22" fillId="7" borderId="2" xfId="0" applyFont="1" applyFill="1" applyBorder="1" applyAlignment="1">
      <alignment horizontal="center" vertical="center" wrapText="1" readingOrder="1"/>
    </xf>
    <xf numFmtId="0" fontId="23" fillId="0" borderId="2" xfId="0" applyFont="1" applyBorder="1" applyAlignment="1">
      <alignment horizontal="center" vertical="center" wrapText="1" readingOrder="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0" fontId="23" fillId="0" borderId="2" xfId="0" applyFont="1" applyBorder="1" applyAlignment="1">
      <alignment vertical="top" wrapText="1"/>
    </xf>
    <xf numFmtId="0" fontId="23" fillId="0" borderId="2" xfId="0" applyFont="1" applyBorder="1" applyAlignment="1">
      <alignment vertical="center" wrapText="1"/>
    </xf>
    <xf numFmtId="0" fontId="21" fillId="0" borderId="2" xfId="0" applyFont="1" applyBorder="1" applyAlignment="1">
      <alignment horizontal="left" vertical="top" wrapText="1" readingOrder="1"/>
    </xf>
    <xf numFmtId="0" fontId="24" fillId="0" borderId="2" xfId="0" applyFont="1" applyBorder="1" applyAlignment="1">
      <alignment horizontal="center" vertical="top" wrapText="1" readingOrder="1"/>
    </xf>
    <xf numFmtId="0" fontId="23" fillId="0" borderId="2" xfId="0" applyFont="1" applyBorder="1" applyAlignment="1">
      <alignment horizontal="center" vertical="center" wrapText="1"/>
    </xf>
    <xf numFmtId="0" fontId="18" fillId="0" borderId="2" xfId="0" applyFont="1" applyBorder="1" applyAlignment="1">
      <alignment horizontal="left" vertical="center" wrapText="1"/>
    </xf>
    <xf numFmtId="0" fontId="23" fillId="0" borderId="2" xfId="0" applyFont="1" applyBorder="1" applyAlignment="1">
      <alignment horizontal="left" vertical="center" wrapText="1"/>
    </xf>
    <xf numFmtId="0" fontId="22" fillId="0" borderId="0" xfId="0" applyFont="1" applyBorder="1" applyAlignment="1" applyProtection="1">
      <alignment horizontal="left"/>
      <protection locked="0"/>
    </xf>
    <xf numFmtId="0" fontId="27" fillId="0" borderId="0" xfId="0" applyFont="1" applyBorder="1" applyAlignment="1" applyProtection="1">
      <alignment horizontal="center" vertical="center"/>
      <protection locked="0"/>
    </xf>
    <xf numFmtId="0" fontId="22" fillId="0" borderId="0" xfId="0" applyFont="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17" fillId="0" borderId="0" xfId="0" applyFont="1" applyAlignment="1" applyProtection="1">
      <alignment horizontal="left" vertical="center" indent="1"/>
      <protection locked="0"/>
    </xf>
    <xf numFmtId="0" fontId="22" fillId="0" borderId="0" xfId="0" applyFont="1" applyAlignment="1" applyProtection="1">
      <alignment horizontal="left" vertical="center" wrapText="1"/>
      <protection locked="0"/>
    </xf>
    <xf numFmtId="0" fontId="2" fillId="0" borderId="7" xfId="0" applyFont="1" applyBorder="1" applyAlignment="1">
      <alignment vertical="center" wrapText="1"/>
    </xf>
    <xf numFmtId="0" fontId="8" fillId="0" borderId="2" xfId="0" applyFont="1" applyBorder="1" applyAlignment="1">
      <alignment horizontal="center" vertical="center" wrapText="1"/>
    </xf>
    <xf numFmtId="0" fontId="18" fillId="0" borderId="2" xfId="0" applyFont="1" applyBorder="1" applyAlignment="1">
      <alignment vertical="top" wrapText="1" readingOrder="1"/>
    </xf>
    <xf numFmtId="0" fontId="31" fillId="0" borderId="2" xfId="0" applyFont="1" applyBorder="1" applyAlignment="1">
      <alignment horizontal="left" vertical="center" wrapText="1" readingOrder="1"/>
    </xf>
    <xf numFmtId="0" fontId="18" fillId="0" borderId="2" xfId="0" applyFont="1" applyBorder="1" applyAlignment="1">
      <alignment horizontal="left" vertical="top" wrapText="1" readingOrder="1"/>
    </xf>
    <xf numFmtId="0" fontId="18" fillId="0" borderId="2" xfId="0" applyFont="1" applyBorder="1" applyAlignment="1">
      <alignment vertical="center" wrapText="1" readingOrder="1"/>
    </xf>
    <xf numFmtId="0" fontId="22" fillId="10" borderId="0" xfId="0" applyFont="1" applyFill="1" applyAlignment="1" applyProtection="1">
      <alignment horizontal="left" vertical="center"/>
      <protection locked="0"/>
    </xf>
    <xf numFmtId="0" fontId="22" fillId="10" borderId="0" xfId="0" applyFont="1" applyFill="1" applyAlignment="1" applyProtection="1">
      <alignment horizontal="left" vertical="center" wrapText="1"/>
      <protection locked="0"/>
    </xf>
    <xf numFmtId="0" fontId="22" fillId="10" borderId="0" xfId="0" applyFont="1" applyFill="1" applyBorder="1" applyAlignment="1" applyProtection="1">
      <alignment horizontal="left" vertical="center"/>
      <protection locked="0"/>
    </xf>
    <xf numFmtId="0" fontId="18" fillId="0" borderId="2" xfId="0" applyFont="1" applyBorder="1" applyAlignment="1">
      <alignment horizontal="center" vertical="center" wrapText="1" readingOrder="1"/>
    </xf>
    <xf numFmtId="0" fontId="2" fillId="0" borderId="2" xfId="0" applyFont="1" applyBorder="1" applyAlignment="1">
      <alignment vertical="center" wrapText="1"/>
    </xf>
    <xf numFmtId="14" fontId="2"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0" xfId="0" applyFont="1" applyBorder="1" applyAlignment="1" applyProtection="1">
      <protection locked="0"/>
    </xf>
    <xf numFmtId="0" fontId="6" fillId="0" borderId="0" xfId="0" applyFont="1" applyBorder="1" applyAlignment="1" applyProtection="1">
      <alignment vertical="center" wrapText="1"/>
      <protection locked="0"/>
    </xf>
    <xf numFmtId="0" fontId="4" fillId="0" borderId="0" xfId="0" applyFont="1"/>
    <xf numFmtId="0" fontId="32"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protection locked="0"/>
    </xf>
    <xf numFmtId="0" fontId="6" fillId="0" borderId="0"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6" fillId="0" borderId="15" xfId="0" applyFont="1" applyBorder="1" applyAlignment="1" applyProtection="1">
      <protection locked="0"/>
    </xf>
    <xf numFmtId="0" fontId="4" fillId="0" borderId="0" xfId="0" applyFont="1" applyAlignment="1">
      <alignment wrapText="1"/>
    </xf>
    <xf numFmtId="0" fontId="30" fillId="0" borderId="2" xfId="0" applyFont="1" applyBorder="1" applyAlignment="1">
      <alignment horizontal="center" vertical="center" wrapText="1" readingOrder="1"/>
    </xf>
    <xf numFmtId="0" fontId="30" fillId="0" borderId="2" xfId="0" applyFont="1" applyBorder="1" applyAlignment="1">
      <alignment vertical="center" wrapText="1"/>
    </xf>
    <xf numFmtId="0" fontId="35" fillId="0" borderId="0" xfId="0" applyFont="1"/>
    <xf numFmtId="0" fontId="30" fillId="0" borderId="2" xfId="0" applyFont="1" applyFill="1" applyBorder="1" applyAlignment="1">
      <alignment vertical="center" wrapText="1"/>
    </xf>
    <xf numFmtId="0" fontId="30"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xf numFmtId="0" fontId="4" fillId="0" borderId="0" xfId="0" applyFont="1" applyAlignment="1">
      <alignment horizontal="center"/>
    </xf>
    <xf numFmtId="0" fontId="4" fillId="0" borderId="3" xfId="0" applyFont="1" applyFill="1" applyBorder="1" applyAlignment="1">
      <alignment horizontal="left" vertical="center" wrapText="1"/>
    </xf>
    <xf numFmtId="0" fontId="4" fillId="0" borderId="20" xfId="0" applyFont="1" applyBorder="1"/>
    <xf numFmtId="0" fontId="4"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Font="1" applyBorder="1" applyAlignment="1">
      <alignment horizontal="center"/>
    </xf>
    <xf numFmtId="0" fontId="32" fillId="0" borderId="0"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6" fillId="11" borderId="0" xfId="0" applyFont="1" applyFill="1" applyAlignment="1" applyProtection="1">
      <alignment vertical="center"/>
      <protection locked="0"/>
    </xf>
    <xf numFmtId="0" fontId="6" fillId="11" borderId="0" xfId="0" applyFont="1" applyFill="1" applyAlignment="1" applyProtection="1">
      <alignment vertical="center" wrapText="1"/>
      <protection locked="0"/>
    </xf>
    <xf numFmtId="0" fontId="30" fillId="0" borderId="6" xfId="0" applyFont="1" applyBorder="1" applyAlignment="1">
      <alignmen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xf numFmtId="0" fontId="15"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protection locked="0"/>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6" fillId="7" borderId="2" xfId="0" applyFont="1" applyFill="1" applyBorder="1" applyAlignment="1">
      <alignment horizontal="left" vertical="top" wrapText="1"/>
    </xf>
    <xf numFmtId="0" fontId="6" fillId="7" borderId="2" xfId="0" applyFont="1" applyFill="1" applyBorder="1" applyAlignment="1">
      <alignment horizontal="left" vertical="top" wrapText="1" readingOrder="1"/>
    </xf>
    <xf numFmtId="0" fontId="6" fillId="7" borderId="2" xfId="0" applyFont="1" applyFill="1" applyBorder="1" applyAlignment="1">
      <alignment horizontal="left" vertical="center" wrapText="1"/>
    </xf>
    <xf numFmtId="0" fontId="4" fillId="3" borderId="0" xfId="0" applyFont="1" applyFill="1"/>
    <xf numFmtId="0" fontId="32" fillId="0" borderId="0" xfId="0" applyFont="1" applyBorder="1" applyAlignment="1" applyProtection="1">
      <alignment vertical="center"/>
      <protection locked="0"/>
    </xf>
    <xf numFmtId="0" fontId="6"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6" fillId="7" borderId="2" xfId="0" applyFont="1" applyFill="1" applyBorder="1" applyAlignment="1">
      <alignment vertical="center" wrapText="1" readingOrder="1"/>
    </xf>
    <xf numFmtId="0" fontId="30" fillId="0" borderId="2" xfId="0" applyFont="1" applyBorder="1" applyAlignment="1">
      <alignment vertical="center" wrapText="1" readingOrder="1"/>
    </xf>
    <xf numFmtId="0" fontId="4" fillId="3" borderId="2" xfId="0" applyFont="1" applyFill="1" applyBorder="1" applyAlignment="1">
      <alignment vertical="center" wrapText="1" readingOrder="1"/>
    </xf>
    <xf numFmtId="0" fontId="18" fillId="3" borderId="3" xfId="0" applyFont="1" applyFill="1" applyBorder="1" applyAlignment="1">
      <alignment horizontal="left" vertical="center" wrapText="1"/>
    </xf>
    <xf numFmtId="0" fontId="10" fillId="3" borderId="2" xfId="0" applyFont="1" applyFill="1" applyBorder="1" applyAlignment="1">
      <alignment horizontal="center"/>
    </xf>
    <xf numFmtId="0" fontId="8" fillId="3" borderId="2" xfId="0" applyFont="1" applyFill="1" applyBorder="1" applyAlignment="1">
      <alignment horizontal="center"/>
    </xf>
    <xf numFmtId="0" fontId="2" fillId="3" borderId="2" xfId="0" applyFont="1" applyFill="1" applyBorder="1"/>
    <xf numFmtId="0" fontId="14" fillId="3" borderId="0" xfId="0" applyFont="1" applyFill="1" applyBorder="1" applyAlignment="1">
      <alignment wrapText="1"/>
    </xf>
    <xf numFmtId="0" fontId="14" fillId="3" borderId="0" xfId="0" applyFont="1" applyFill="1" applyBorder="1" applyAlignment="1"/>
    <xf numFmtId="0" fontId="8" fillId="8" borderId="11" xfId="0" applyFont="1" applyFill="1" applyBorder="1" applyAlignment="1">
      <alignment horizontal="center"/>
    </xf>
    <xf numFmtId="0" fontId="2" fillId="0" borderId="0" xfId="0" applyFont="1" applyBorder="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vertical="center" wrapText="1"/>
    </xf>
    <xf numFmtId="0" fontId="2" fillId="0" borderId="6"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0" borderId="0" xfId="0" applyFont="1" applyBorder="1" applyAlignment="1">
      <alignment horizontal="center" vertical="center"/>
    </xf>
    <xf numFmtId="0" fontId="3" fillId="2" borderId="2" xfId="0" applyFont="1" applyFill="1" applyBorder="1" applyAlignment="1">
      <alignment horizontal="center" vertical="center" wrapText="1"/>
    </xf>
    <xf numFmtId="0" fontId="2" fillId="0" borderId="0" xfId="0" applyFont="1" applyBorder="1" applyAlignment="1">
      <alignment horizontal="center"/>
    </xf>
    <xf numFmtId="0" fontId="2" fillId="3" borderId="2" xfId="0" applyFont="1" applyFill="1" applyBorder="1" applyAlignment="1">
      <alignment horizontal="left" vertical="center" wrapText="1"/>
    </xf>
    <xf numFmtId="0" fontId="4" fillId="3" borderId="6" xfId="0" applyFont="1" applyFill="1" applyBorder="1" applyAlignment="1">
      <alignment horizontal="center" vertical="center" wrapText="1"/>
    </xf>
    <xf numFmtId="9" fontId="4" fillId="3" borderId="6"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2" xfId="0" applyFont="1" applyFill="1" applyBorder="1" applyAlignment="1">
      <alignment horizontal="justify" vertical="center" wrapText="1"/>
    </xf>
    <xf numFmtId="0" fontId="4" fillId="3" borderId="2" xfId="0" applyFont="1" applyFill="1" applyBorder="1" applyAlignment="1">
      <alignment horizontal="center" vertical="center" wrapText="1"/>
    </xf>
    <xf numFmtId="14" fontId="4" fillId="3" borderId="2" xfId="0" applyNumberFormat="1" applyFont="1" applyFill="1" applyBorder="1" applyAlignment="1">
      <alignment vertical="center" wrapText="1"/>
    </xf>
    <xf numFmtId="9" fontId="2" fillId="3" borderId="6"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vertical="center" wrapText="1"/>
    </xf>
    <xf numFmtId="14" fontId="2" fillId="0" borderId="2"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vertical="center"/>
    </xf>
    <xf numFmtId="9"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15" fillId="0" borderId="2" xfId="0" applyFont="1" applyBorder="1" applyAlignment="1">
      <alignment horizontal="left" vertical="center" wrapText="1"/>
    </xf>
    <xf numFmtId="0" fontId="2" fillId="0" borderId="2" xfId="0" applyFont="1" applyBorder="1"/>
    <xf numFmtId="0" fontId="2" fillId="0" borderId="2" xfId="0" applyFont="1" applyFill="1" applyBorder="1" applyAlignment="1">
      <alignment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0" xfId="0" applyFont="1" applyFill="1" applyBorder="1"/>
    <xf numFmtId="0" fontId="2" fillId="0" borderId="6"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vertical="center"/>
    </xf>
    <xf numFmtId="0" fontId="2" fillId="0" borderId="2" xfId="0" applyFont="1" applyBorder="1" applyAlignment="1">
      <alignment vertical="center" wrapText="1"/>
    </xf>
    <xf numFmtId="14" fontId="2" fillId="0" borderId="2" xfId="0" applyNumberFormat="1" applyFont="1" applyBorder="1" applyAlignment="1">
      <alignment horizontal="center" vertical="center"/>
    </xf>
    <xf numFmtId="0" fontId="4" fillId="0" borderId="2" xfId="0" applyFont="1" applyBorder="1" applyAlignment="1">
      <alignment vertical="center" wrapText="1"/>
    </xf>
    <xf numFmtId="0" fontId="30" fillId="0" borderId="2" xfId="0" applyFont="1" applyFill="1" applyBorder="1" applyAlignment="1">
      <alignment vertical="center" wrapText="1"/>
    </xf>
    <xf numFmtId="0" fontId="29" fillId="0" borderId="2" xfId="0" applyFont="1" applyBorder="1" applyAlignment="1">
      <alignment vertical="center" wrapText="1"/>
    </xf>
    <xf numFmtId="0" fontId="2" fillId="0" borderId="6"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2" xfId="0" applyFont="1" applyFill="1" applyBorder="1"/>
    <xf numFmtId="0" fontId="2" fillId="0" borderId="6" xfId="0" applyFont="1" applyBorder="1" applyAlignment="1">
      <alignment horizontal="center" vertical="center" wrapText="1"/>
    </xf>
    <xf numFmtId="9" fontId="2" fillId="0" borderId="6" xfId="0" applyNumberFormat="1" applyFont="1" applyBorder="1" applyAlignment="1">
      <alignment horizontal="center" vertical="center"/>
    </xf>
    <xf numFmtId="9" fontId="2" fillId="0" borderId="2" xfId="0" applyNumberFormat="1" applyFont="1" applyBorder="1" applyAlignment="1">
      <alignment horizontal="center" vertical="center"/>
    </xf>
    <xf numFmtId="14" fontId="2" fillId="0" borderId="6" xfId="0" applyNumberFormat="1" applyFont="1" applyFill="1" applyBorder="1" applyAlignment="1">
      <alignment horizontal="left" vertical="center" wrapText="1"/>
    </xf>
    <xf numFmtId="0" fontId="2" fillId="3" borderId="6" xfId="0" applyFont="1" applyFill="1" applyBorder="1" applyAlignment="1">
      <alignment horizontal="center" vertical="center" wrapText="1"/>
    </xf>
    <xf numFmtId="14" fontId="2" fillId="0" borderId="2" xfId="0" applyNumberFormat="1" applyFont="1" applyBorder="1" applyAlignment="1">
      <alignment horizontal="left" vertical="center"/>
    </xf>
    <xf numFmtId="0" fontId="2" fillId="0" borderId="6" xfId="0" applyFont="1" applyFill="1" applyBorder="1" applyAlignment="1">
      <alignment vertical="center" wrapText="1"/>
    </xf>
    <xf numFmtId="0" fontId="5" fillId="4" borderId="8" xfId="0" applyFont="1" applyFill="1" applyBorder="1" applyAlignment="1">
      <alignment horizontal="center" vertical="center"/>
    </xf>
    <xf numFmtId="0" fontId="2" fillId="0" borderId="2" xfId="1"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0" xfId="0" applyFont="1" applyFill="1" applyBorder="1" applyAlignment="1">
      <alignment vertical="center"/>
    </xf>
    <xf numFmtId="14" fontId="4" fillId="3" borderId="2" xfId="0" applyNumberFormat="1" applyFont="1" applyFill="1" applyBorder="1" applyAlignment="1">
      <alignment horizontal="center" vertical="center" wrapText="1"/>
    </xf>
    <xf numFmtId="0" fontId="29" fillId="0" borderId="2" xfId="0" applyFont="1" applyBorder="1" applyAlignment="1">
      <alignment wrapText="1"/>
    </xf>
    <xf numFmtId="0" fontId="2" fillId="3" borderId="2" xfId="0" applyFont="1" applyFill="1" applyBorder="1" applyAlignment="1">
      <alignment horizontal="left" vertical="center" wrapText="1"/>
    </xf>
    <xf numFmtId="0" fontId="2" fillId="0" borderId="6"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15" fillId="0" borderId="2" xfId="0" applyFont="1" applyBorder="1" applyAlignment="1">
      <alignment horizontal="left" vertical="center" wrapText="1"/>
    </xf>
    <xf numFmtId="0" fontId="3" fillId="2" borderId="3"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0" borderId="2" xfId="0" applyFont="1" applyBorder="1" applyAlignment="1">
      <alignment horizontal="center" vertical="center"/>
    </xf>
    <xf numFmtId="0" fontId="4" fillId="3" borderId="6" xfId="0" applyFont="1" applyFill="1" applyBorder="1" applyAlignment="1">
      <alignment vertical="center" wrapText="1"/>
    </xf>
    <xf numFmtId="0" fontId="30" fillId="0" borderId="6" xfId="0" applyFont="1" applyFill="1" applyBorder="1" applyAlignment="1">
      <alignment vertical="center" wrapText="1"/>
    </xf>
    <xf numFmtId="0" fontId="5" fillId="4" borderId="6" xfId="0" applyFont="1" applyFill="1" applyBorder="1" applyAlignment="1">
      <alignment horizontal="left" vertical="center"/>
    </xf>
    <xf numFmtId="0" fontId="30" fillId="11" borderId="6" xfId="0"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6"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4" fillId="3" borderId="2" xfId="0" applyFont="1" applyFill="1" applyBorder="1" applyAlignment="1">
      <alignment horizontal="left" vertical="center" wrapText="1" readingOrder="1"/>
    </xf>
    <xf numFmtId="0" fontId="4" fillId="11" borderId="6" xfId="0" applyFont="1" applyFill="1" applyBorder="1" applyAlignment="1">
      <alignment vertical="center" wrapText="1"/>
    </xf>
    <xf numFmtId="0" fontId="4" fillId="0" borderId="3" xfId="0" applyFont="1" applyBorder="1" applyAlignment="1">
      <alignment horizontal="left" vertical="center" wrapText="1"/>
    </xf>
    <xf numFmtId="0" fontId="2" fillId="3" borderId="3" xfId="0" applyFont="1" applyFill="1" applyBorder="1" applyAlignment="1">
      <alignment horizontal="left" vertical="center" wrapText="1"/>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xf>
    <xf numFmtId="0" fontId="15" fillId="0" borderId="2" xfId="0" applyFont="1" applyBorder="1" applyAlignment="1">
      <alignment horizontal="left" vertical="center" wrapText="1"/>
    </xf>
    <xf numFmtId="0" fontId="2" fillId="3" borderId="2" xfId="0" applyFont="1" applyFill="1" applyBorder="1" applyAlignment="1">
      <alignment horizontal="center" vertical="center" wrapText="1"/>
    </xf>
    <xf numFmtId="10" fontId="2" fillId="3" borderId="2" xfId="0" applyNumberFormat="1" applyFont="1" applyFill="1" applyBorder="1" applyAlignment="1">
      <alignment horizontal="center" vertical="center"/>
    </xf>
    <xf numFmtId="0" fontId="2" fillId="11" borderId="2" xfId="0" applyFont="1" applyFill="1" applyBorder="1" applyAlignment="1">
      <alignment horizontal="center" vertical="center" wrapText="1"/>
    </xf>
    <xf numFmtId="0" fontId="2" fillId="11"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3" borderId="10"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2" fillId="11" borderId="6" xfId="0" applyFont="1" applyFill="1" applyBorder="1" applyAlignment="1">
      <alignment horizontal="left" vertical="center" wrapText="1"/>
    </xf>
    <xf numFmtId="0" fontId="2" fillId="11" borderId="2" xfId="0" applyFont="1" applyFill="1" applyBorder="1" applyAlignment="1">
      <alignment vertical="center" wrapText="1"/>
    </xf>
    <xf numFmtId="14" fontId="2" fillId="3" borderId="2" xfId="0" applyNumberFormat="1" applyFont="1" applyFill="1" applyBorder="1" applyAlignment="1">
      <alignment horizontal="center" vertical="center" wrapText="1"/>
    </xf>
    <xf numFmtId="9" fontId="2" fillId="3" borderId="2" xfId="2" applyFont="1" applyFill="1" applyBorder="1" applyAlignment="1">
      <alignment horizontal="center" vertical="center" wrapText="1"/>
    </xf>
    <xf numFmtId="9" fontId="2" fillId="3" borderId="2" xfId="2" applyFont="1" applyFill="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4" borderId="6" xfId="0" applyFont="1" applyFill="1" applyBorder="1" applyAlignment="1">
      <alignment horizontal="center" vertical="center"/>
    </xf>
    <xf numFmtId="0" fontId="2" fillId="0" borderId="2" xfId="0" applyFont="1" applyBorder="1" applyAlignment="1">
      <alignment horizontal="left" vertical="center" wrapText="1"/>
    </xf>
    <xf numFmtId="0" fontId="2" fillId="3" borderId="6" xfId="0" applyFont="1" applyFill="1" applyBorder="1" applyAlignment="1">
      <alignment horizontal="left" vertical="center" wrapText="1"/>
    </xf>
    <xf numFmtId="0" fontId="2"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9" xfId="0" applyFont="1" applyFill="1" applyBorder="1" applyAlignment="1">
      <alignment horizontal="left" vertical="center" wrapText="1"/>
    </xf>
    <xf numFmtId="0" fontId="2" fillId="0" borderId="2" xfId="0" applyFont="1" applyBorder="1" applyAlignment="1">
      <alignment horizontal="left" wrapText="1"/>
    </xf>
    <xf numFmtId="0" fontId="4"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0" fontId="2" fillId="3" borderId="9" xfId="0" applyFont="1" applyFill="1" applyBorder="1" applyAlignment="1">
      <alignment horizontal="center" vertical="center"/>
    </xf>
    <xf numFmtId="9" fontId="2" fillId="3" borderId="2" xfId="0" applyNumberFormat="1" applyFont="1" applyFill="1" applyBorder="1" applyAlignment="1">
      <alignment horizontal="center" vertical="center"/>
    </xf>
    <xf numFmtId="0" fontId="2" fillId="3" borderId="2" xfId="0" applyFont="1" applyFill="1" applyBorder="1" applyAlignment="1">
      <alignment wrapText="1"/>
    </xf>
    <xf numFmtId="0" fontId="4" fillId="0" borderId="2" xfId="0" applyFont="1" applyBorder="1" applyAlignment="1">
      <alignment horizontal="left" vertical="center" wrapText="1"/>
    </xf>
    <xf numFmtId="0" fontId="3" fillId="2" borderId="3"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0" borderId="2" xfId="0" applyFont="1" applyBorder="1" applyAlignment="1">
      <alignment wrapText="1"/>
    </xf>
    <xf numFmtId="0" fontId="2" fillId="0" borderId="6"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15" fillId="0" borderId="11" xfId="0" applyFont="1" applyBorder="1" applyAlignment="1">
      <alignment horizontal="center" vertical="center" wrapText="1"/>
    </xf>
    <xf numFmtId="0" fontId="3"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wrapText="1"/>
    </xf>
    <xf numFmtId="0" fontId="30" fillId="0" borderId="6" xfId="0" applyFont="1" applyBorder="1" applyAlignment="1">
      <alignment horizontal="left" vertical="center" wrapText="1"/>
    </xf>
    <xf numFmtId="10" fontId="2" fillId="3" borderId="2" xfId="2" applyNumberFormat="1" applyFont="1" applyFill="1" applyBorder="1" applyAlignment="1">
      <alignment horizontal="center" vertical="center" wrapText="1"/>
    </xf>
    <xf numFmtId="0" fontId="2" fillId="3" borderId="2" xfId="0" applyFont="1" applyFill="1" applyBorder="1" applyAlignment="1">
      <alignment vertical="center"/>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1" fontId="2" fillId="3" borderId="2" xfId="2" applyNumberFormat="1" applyFont="1" applyFill="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15" fillId="0" borderId="2" xfId="0" applyFont="1" applyBorder="1" applyAlignment="1">
      <alignment horizontal="left" vertical="center" wrapText="1"/>
    </xf>
    <xf numFmtId="0" fontId="2" fillId="11" borderId="2" xfId="0" applyFont="1" applyFill="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3"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3" borderId="9" xfId="0" applyFont="1" applyFill="1" applyBorder="1" applyAlignment="1">
      <alignment horizontal="left" vertical="center" wrapText="1"/>
    </xf>
    <xf numFmtId="0" fontId="4" fillId="0" borderId="3" xfId="0" applyFont="1" applyBorder="1" applyAlignment="1">
      <alignment vertical="center" wrapText="1"/>
    </xf>
    <xf numFmtId="0" fontId="2" fillId="0" borderId="4" xfId="0" applyFont="1" applyBorder="1" applyAlignment="1">
      <alignment vertical="center"/>
    </xf>
    <xf numFmtId="9" fontId="2" fillId="3" borderId="0" xfId="2" applyFont="1" applyFill="1" applyBorder="1"/>
    <xf numFmtId="0" fontId="2" fillId="3" borderId="9"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2" fillId="3" borderId="2" xfId="0" applyFont="1" applyFill="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xf>
    <xf numFmtId="0" fontId="2" fillId="3" borderId="3" xfId="0" applyFont="1" applyFill="1" applyBorder="1" applyAlignment="1">
      <alignment vertical="center" wrapText="1"/>
    </xf>
    <xf numFmtId="0" fontId="4" fillId="3" borderId="2" xfId="0" applyFont="1" applyFill="1" applyBorder="1" applyAlignment="1">
      <alignment horizontal="center" vertical="center"/>
    </xf>
    <xf numFmtId="0" fontId="42" fillId="3" borderId="3" xfId="0" applyFont="1" applyFill="1" applyBorder="1" applyAlignment="1">
      <alignment vertical="center" wrapText="1"/>
    </xf>
    <xf numFmtId="0" fontId="4" fillId="3" borderId="3" xfId="0" applyFont="1" applyFill="1" applyBorder="1" applyAlignment="1">
      <alignment vertical="center" wrapText="1"/>
    </xf>
    <xf numFmtId="14" fontId="4" fillId="3" borderId="2"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9" fontId="4" fillId="3" borderId="2" xfId="0" applyNumberFormat="1" applyFont="1" applyFill="1" applyBorder="1" applyAlignment="1">
      <alignment horizontal="center" vertical="center"/>
    </xf>
    <xf numFmtId="0" fontId="4" fillId="3" borderId="2" xfId="0" applyFont="1" applyFill="1" applyBorder="1"/>
    <xf numFmtId="0" fontId="4" fillId="3" borderId="9" xfId="0" applyFont="1" applyFill="1" applyBorder="1" applyAlignment="1">
      <alignment horizontal="left" vertical="center" wrapText="1"/>
    </xf>
    <xf numFmtId="14" fontId="4" fillId="3" borderId="3" xfId="0" applyNumberFormat="1" applyFont="1" applyFill="1" applyBorder="1" applyAlignment="1">
      <alignment horizontal="center" vertical="center"/>
    </xf>
    <xf numFmtId="0" fontId="4" fillId="3" borderId="3" xfId="0" applyFont="1" applyFill="1" applyBorder="1"/>
    <xf numFmtId="0" fontId="4" fillId="3" borderId="9" xfId="0" applyFont="1" applyFill="1" applyBorder="1" applyAlignment="1">
      <alignment horizontal="center" vertical="center"/>
    </xf>
    <xf numFmtId="0" fontId="4" fillId="3" borderId="9" xfId="0" applyFont="1" applyFill="1" applyBorder="1" applyAlignment="1">
      <alignment horizontal="left" vertical="center"/>
    </xf>
    <xf numFmtId="0" fontId="30" fillId="11" borderId="6" xfId="0" applyFont="1" applyFill="1" applyBorder="1" applyAlignment="1">
      <alignment vertical="center" wrapText="1"/>
    </xf>
    <xf numFmtId="0" fontId="2" fillId="0" borderId="2" xfId="0" applyFont="1" applyBorder="1" applyAlignment="1">
      <alignment horizontal="center" vertical="top" wrapText="1"/>
    </xf>
    <xf numFmtId="0" fontId="2" fillId="11" borderId="4" xfId="0" applyFont="1" applyFill="1" applyBorder="1" applyAlignment="1">
      <alignment vertical="center" wrapText="1"/>
    </xf>
    <xf numFmtId="0" fontId="2" fillId="0" borderId="4" xfId="0" applyFont="1" applyBorder="1" applyAlignment="1"/>
    <xf numFmtId="0" fontId="1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0" xfId="0" applyFill="1"/>
    <xf numFmtId="0" fontId="30" fillId="0" borderId="6" xfId="0" applyFont="1" applyFill="1" applyBorder="1" applyAlignment="1">
      <alignment horizontal="left" vertical="center" wrapText="1"/>
    </xf>
    <xf numFmtId="0" fontId="10" fillId="3" borderId="2" xfId="0" applyFont="1" applyFill="1" applyBorder="1" applyAlignment="1">
      <alignment horizontal="center" vertical="center"/>
    </xf>
    <xf numFmtId="0" fontId="2" fillId="0" borderId="4" xfId="1" applyNumberFormat="1" applyFont="1" applyBorder="1" applyAlignment="1">
      <alignment horizontal="center" vertical="center"/>
    </xf>
    <xf numFmtId="49" fontId="2" fillId="0" borderId="2" xfId="0" applyNumberFormat="1" applyFont="1" applyBorder="1" applyAlignment="1">
      <alignment vertical="center" wrapText="1"/>
    </xf>
    <xf numFmtId="0" fontId="2" fillId="0" borderId="2" xfId="0" applyFont="1" applyBorder="1" applyAlignment="1"/>
    <xf numFmtId="0" fontId="21" fillId="0" borderId="3" xfId="0" applyFont="1" applyBorder="1" applyAlignment="1">
      <alignment horizontal="center" vertical="center" wrapText="1" readingOrder="1"/>
    </xf>
    <xf numFmtId="0" fontId="21" fillId="0" borderId="11" xfId="0" applyFont="1" applyBorder="1" applyAlignment="1">
      <alignment horizontal="center" vertical="center" wrapText="1" readingOrder="1"/>
    </xf>
    <xf numFmtId="0" fontId="21" fillId="0" borderId="4" xfId="0" applyFont="1" applyBorder="1" applyAlignment="1">
      <alignment horizontal="center" vertical="center" wrapText="1" readingOrder="1"/>
    </xf>
    <xf numFmtId="0" fontId="27" fillId="0" borderId="0" xfId="0" applyFont="1" applyBorder="1" applyAlignment="1" applyProtection="1">
      <alignment horizontal="center" vertical="center"/>
      <protection locked="0"/>
    </xf>
    <xf numFmtId="0" fontId="19" fillId="5" borderId="2" xfId="0" applyFont="1" applyFill="1" applyBorder="1" applyAlignment="1">
      <alignment horizontal="center" vertical="top" wrapText="1" readingOrder="1"/>
    </xf>
    <xf numFmtId="0" fontId="22" fillId="0" borderId="0" xfId="0" applyFont="1" applyBorder="1" applyAlignment="1" applyProtection="1">
      <alignment horizontal="left" vertical="center" wrapText="1"/>
      <protection locked="0"/>
    </xf>
    <xf numFmtId="0" fontId="23" fillId="0" borderId="3" xfId="0" applyFont="1" applyBorder="1" applyAlignment="1">
      <alignment horizontal="center" vertical="center" wrapText="1" readingOrder="1"/>
    </xf>
    <xf numFmtId="0" fontId="23" fillId="0" borderId="11" xfId="0" applyFont="1" applyBorder="1" applyAlignment="1">
      <alignment horizontal="center" vertical="center" wrapText="1" readingOrder="1"/>
    </xf>
    <xf numFmtId="0" fontId="23" fillId="0" borderId="4" xfId="0" applyFont="1" applyBorder="1" applyAlignment="1">
      <alignment horizontal="center" vertical="center" wrapText="1" readingOrder="1"/>
    </xf>
    <xf numFmtId="0" fontId="23" fillId="0" borderId="3" xfId="0" applyFont="1" applyBorder="1" applyAlignment="1">
      <alignment horizontal="center" vertical="center" readingOrder="1"/>
    </xf>
    <xf numFmtId="0" fontId="23" fillId="0" borderId="4" xfId="0" applyFont="1" applyBorder="1" applyAlignment="1">
      <alignment horizontal="center" vertical="center" readingOrder="1"/>
    </xf>
    <xf numFmtId="0" fontId="22" fillId="0" borderId="0" xfId="0" applyFont="1" applyBorder="1" applyAlignment="1" applyProtection="1">
      <alignment horizontal="center"/>
      <protection locked="0"/>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32"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33" fillId="5" borderId="4" xfId="0" applyFont="1" applyFill="1" applyBorder="1" applyAlignment="1">
      <alignment horizontal="center" vertical="top" wrapText="1" readingOrder="1"/>
    </xf>
    <xf numFmtId="0" fontId="33" fillId="5" borderId="2" xfId="0" applyFont="1" applyFill="1" applyBorder="1" applyAlignment="1">
      <alignment horizontal="center" vertical="top" wrapText="1" readingOrder="1"/>
    </xf>
    <xf numFmtId="0" fontId="6" fillId="0" borderId="16"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30" fillId="0" borderId="3" xfId="0" applyFont="1" applyBorder="1" applyAlignment="1">
      <alignment horizontal="left" vertical="center" wrapText="1"/>
    </xf>
    <xf numFmtId="0" fontId="30" fillId="0" borderId="11" xfId="0" applyFont="1" applyBorder="1" applyAlignment="1">
      <alignment horizontal="left" vertical="center" wrapText="1"/>
    </xf>
    <xf numFmtId="0" fontId="30" fillId="0" borderId="3" xfId="0" applyFont="1" applyBorder="1" applyAlignment="1">
      <alignment vertical="center" wrapText="1"/>
    </xf>
    <xf numFmtId="0" fontId="30" fillId="0" borderId="11" xfId="0" applyFont="1" applyBorder="1" applyAlignment="1">
      <alignment vertical="center" wrapText="1"/>
    </xf>
    <xf numFmtId="0" fontId="30" fillId="0" borderId="3" xfId="0" applyFont="1" applyBorder="1" applyAlignment="1">
      <alignment vertical="center"/>
    </xf>
    <xf numFmtId="0" fontId="30" fillId="0" borderId="4" xfId="0" applyFont="1" applyBorder="1" applyAlignment="1">
      <alignment vertical="center"/>
    </xf>
    <xf numFmtId="0" fontId="30" fillId="0" borderId="4" xfId="0" applyFont="1" applyBorder="1" applyAlignment="1">
      <alignment horizontal="left" vertical="center" wrapText="1"/>
    </xf>
    <xf numFmtId="0" fontId="19" fillId="5" borderId="6" xfId="0" applyFont="1" applyFill="1" applyBorder="1" applyAlignment="1">
      <alignment horizontal="center" vertical="top" wrapText="1" readingOrder="1"/>
    </xf>
    <xf numFmtId="0" fontId="19" fillId="5" borderId="10" xfId="0" applyFont="1" applyFill="1" applyBorder="1" applyAlignment="1">
      <alignment horizontal="center" vertical="top" wrapText="1" readingOrder="1"/>
    </xf>
    <xf numFmtId="0" fontId="19" fillId="5" borderId="5" xfId="0" applyFont="1" applyFill="1" applyBorder="1" applyAlignment="1">
      <alignment horizontal="center" vertical="top" wrapText="1" readingOrder="1"/>
    </xf>
    <xf numFmtId="0" fontId="4" fillId="0" borderId="4" xfId="0" applyFont="1" applyBorder="1" applyAlignment="1">
      <alignment horizontal="left" vertical="center" wrapText="1"/>
    </xf>
    <xf numFmtId="0" fontId="14" fillId="0" borderId="0" xfId="0" applyFont="1" applyAlignment="1">
      <alignment horizontal="center" wrapText="1"/>
    </xf>
    <xf numFmtId="0" fontId="26" fillId="0" borderId="0" xfId="0" applyFont="1" applyAlignment="1">
      <alignment horizontal="center"/>
    </xf>
    <xf numFmtId="0" fontId="9" fillId="5" borderId="6" xfId="0" applyFont="1" applyFill="1" applyBorder="1" applyAlignment="1">
      <alignment horizontal="center"/>
    </xf>
    <xf numFmtId="0" fontId="9" fillId="5" borderId="10" xfId="0" applyFont="1" applyFill="1" applyBorder="1" applyAlignment="1">
      <alignment horizontal="center"/>
    </xf>
    <xf numFmtId="0" fontId="9" fillId="5" borderId="5" xfId="0" applyFont="1" applyFill="1" applyBorder="1" applyAlignment="1">
      <alignment horizontal="center"/>
    </xf>
    <xf numFmtId="0" fontId="8" fillId="8" borderId="6"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5" xfId="0" applyFont="1" applyFill="1" applyBorder="1" applyAlignment="1">
      <alignment horizontal="center" vertical="center"/>
    </xf>
    <xf numFmtId="0" fontId="2" fillId="0" borderId="6"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2" xfId="0" applyFont="1" applyBorder="1" applyAlignment="1">
      <alignment horizontal="left"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4" fillId="3" borderId="0" xfId="0" applyFont="1" applyFill="1" applyBorder="1" applyAlignment="1">
      <alignment horizontal="center" wrapText="1"/>
    </xf>
    <xf numFmtId="0" fontId="14" fillId="3" borderId="0" xfId="0" applyFont="1" applyFill="1" applyBorder="1" applyAlignment="1">
      <alignment horizontal="center"/>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5"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6" xfId="0" applyFont="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3" borderId="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11" borderId="3"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4" xfId="0" applyFont="1" applyFill="1" applyBorder="1" applyAlignment="1">
      <alignment horizontal="center" vertical="center" wrapText="1"/>
    </xf>
    <xf numFmtId="9" fontId="4" fillId="3" borderId="3" xfId="0" applyNumberFormat="1" applyFont="1" applyFill="1" applyBorder="1" applyAlignment="1">
      <alignment horizontal="center" vertical="center" wrapText="1"/>
    </xf>
    <xf numFmtId="9" fontId="4" fillId="3" borderId="11" xfId="0" applyNumberFormat="1" applyFont="1" applyFill="1" applyBorder="1" applyAlignment="1">
      <alignment horizontal="center" vertical="center" wrapText="1"/>
    </xf>
    <xf numFmtId="9" fontId="4" fillId="3" borderId="4"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15" fillId="0" borderId="3" xfId="0" applyFont="1" applyBorder="1" applyAlignment="1">
      <alignment horizontal="left" vertical="center" wrapText="1"/>
    </xf>
    <xf numFmtId="0" fontId="15" fillId="0" borderId="11" xfId="0"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wrapText="1"/>
    </xf>
    <xf numFmtId="14" fontId="4" fillId="0" borderId="3" xfId="0" applyNumberFormat="1" applyFont="1" applyFill="1" applyBorder="1" applyAlignment="1">
      <alignment horizontal="center" vertical="center"/>
    </xf>
    <xf numFmtId="14" fontId="4" fillId="0" borderId="11" xfId="0" applyNumberFormat="1" applyFont="1" applyFill="1" applyBorder="1" applyAlignment="1">
      <alignment horizontal="center" vertical="center"/>
    </xf>
    <xf numFmtId="14" fontId="4" fillId="0" borderId="4"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11" borderId="3"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0" borderId="6" xfId="0" applyFont="1" applyBorder="1" applyAlignment="1">
      <alignment horizontal="left"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3" borderId="1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0" fillId="0" borderId="3" xfId="0" applyFont="1" applyBorder="1" applyAlignment="1">
      <alignment horizontal="center" vertical="center"/>
    </xf>
    <xf numFmtId="0" fontId="40" fillId="0" borderId="4" xfId="0" applyFont="1" applyBorder="1" applyAlignment="1">
      <alignment horizontal="center" vertical="center"/>
    </xf>
    <xf numFmtId="14" fontId="2" fillId="3" borderId="3" xfId="0" applyNumberFormat="1" applyFont="1" applyFill="1" applyBorder="1" applyAlignment="1">
      <alignment horizontal="center" vertical="center"/>
    </xf>
    <xf numFmtId="14" fontId="2" fillId="3" borderId="4" xfId="0" applyNumberFormat="1" applyFont="1" applyFill="1" applyBorder="1" applyAlignment="1">
      <alignment horizontal="center" vertical="center"/>
    </xf>
    <xf numFmtId="9" fontId="2" fillId="3" borderId="3" xfId="0" applyNumberFormat="1" applyFont="1" applyFill="1" applyBorder="1" applyAlignment="1">
      <alignment horizontal="center" vertical="center"/>
    </xf>
    <xf numFmtId="9" fontId="2" fillId="3" borderId="4"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4" fontId="2" fillId="0" borderId="11" xfId="0" applyNumberFormat="1" applyFont="1" applyFill="1" applyBorder="1" applyAlignment="1">
      <alignment horizontal="center" vertical="center"/>
    </xf>
    <xf numFmtId="14" fontId="2" fillId="0" borderId="4" xfId="0" applyNumberFormat="1" applyFont="1" applyFill="1" applyBorder="1" applyAlignment="1">
      <alignment horizontal="center" vertical="center"/>
    </xf>
    <xf numFmtId="9" fontId="2" fillId="3" borderId="11" xfId="0" applyNumberFormat="1" applyFont="1" applyFill="1" applyBorder="1" applyAlignment="1">
      <alignment horizontal="center"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14" fontId="2" fillId="0" borderId="3" xfId="0" applyNumberFormat="1" applyFont="1" applyBorder="1" applyAlignment="1">
      <alignment horizontal="center" vertical="center"/>
    </xf>
    <xf numFmtId="14" fontId="2" fillId="0" borderId="4" xfId="0" applyNumberFormat="1" applyFont="1" applyBorder="1" applyAlignment="1">
      <alignment horizontal="center" vertical="center"/>
    </xf>
    <xf numFmtId="9" fontId="2" fillId="0" borderId="3" xfId="0" applyNumberFormat="1" applyFont="1" applyBorder="1" applyAlignment="1">
      <alignment horizontal="center" vertical="center"/>
    </xf>
    <xf numFmtId="9" fontId="2" fillId="0" borderId="4" xfId="0" applyNumberFormat="1" applyFont="1" applyBorder="1" applyAlignment="1">
      <alignment horizontal="center" vertical="center"/>
    </xf>
    <xf numFmtId="0" fontId="2" fillId="11" borderId="3" xfId="0" applyFont="1" applyFill="1" applyBorder="1" applyAlignment="1">
      <alignment horizontal="left" vertical="center" wrapText="1"/>
    </xf>
    <xf numFmtId="0" fontId="2" fillId="11" borderId="4" xfId="0" applyFont="1" applyFill="1" applyBorder="1" applyAlignment="1">
      <alignment horizontal="left" vertical="center" wrapText="1"/>
    </xf>
    <xf numFmtId="14" fontId="2" fillId="0" borderId="3"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11" borderId="2" xfId="0" applyFont="1" applyFill="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3" borderId="4" xfId="0" applyFont="1" applyFill="1" applyBorder="1" applyAlignment="1">
      <alignment horizontal="left" vertical="center" wrapText="1"/>
    </xf>
    <xf numFmtId="0" fontId="2" fillId="0" borderId="2" xfId="1" applyNumberFormat="1" applyFont="1" applyBorder="1" applyAlignment="1">
      <alignment horizontal="center" vertical="center"/>
    </xf>
    <xf numFmtId="14"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xf>
    <xf numFmtId="9" fontId="2" fillId="0" borderId="11" xfId="0" applyNumberFormat="1" applyFont="1" applyBorder="1" applyAlignment="1">
      <alignment horizontal="center" vertical="center"/>
    </xf>
    <xf numFmtId="0" fontId="2" fillId="0" borderId="11" xfId="0" applyFont="1" applyBorder="1" applyAlignment="1">
      <alignment horizontal="center"/>
    </xf>
    <xf numFmtId="0" fontId="2" fillId="0" borderId="2" xfId="0" applyFont="1" applyBorder="1" applyAlignment="1">
      <alignment horizontal="center"/>
    </xf>
    <xf numFmtId="14" fontId="2" fillId="3" borderId="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0" fontId="15" fillId="0" borderId="4" xfId="0" applyFont="1" applyBorder="1" applyAlignment="1">
      <alignment horizontal="left" vertical="center" wrapText="1"/>
    </xf>
    <xf numFmtId="9" fontId="2" fillId="3" borderId="3" xfId="2" applyFont="1" applyFill="1" applyBorder="1" applyAlignment="1">
      <alignment horizontal="center" vertical="center"/>
    </xf>
    <xf numFmtId="9" fontId="2" fillId="3" borderId="4" xfId="2" applyFont="1" applyFill="1" applyBorder="1" applyAlignment="1">
      <alignment horizontal="center" vertical="center"/>
    </xf>
    <xf numFmtId="0" fontId="2" fillId="3" borderId="4"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2" xfId="0" applyFont="1" applyBorder="1" applyAlignment="1">
      <alignment horizontal="left" vertical="center"/>
    </xf>
    <xf numFmtId="0" fontId="4" fillId="0" borderId="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9" fontId="2" fillId="3" borderId="11" xfId="2" applyFont="1" applyFill="1" applyBorder="1" applyAlignment="1">
      <alignment horizontal="center" vertical="center"/>
    </xf>
    <xf numFmtId="14" fontId="2" fillId="0" borderId="11" xfId="0" applyNumberFormat="1" applyFont="1" applyBorder="1" applyAlignment="1">
      <alignment horizontal="center"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4" fillId="3" borderId="11" xfId="0" applyFont="1" applyFill="1" applyBorder="1" applyAlignment="1">
      <alignment horizontal="center" vertical="center" wrapText="1"/>
    </xf>
    <xf numFmtId="14" fontId="2" fillId="3" borderId="11" xfId="0" applyNumberFormat="1" applyFont="1" applyFill="1" applyBorder="1" applyAlignment="1">
      <alignment horizontal="center" vertical="center" wrapText="1"/>
    </xf>
    <xf numFmtId="9" fontId="2" fillId="0" borderId="3" xfId="2" applyFont="1" applyBorder="1" applyAlignment="1">
      <alignment horizontal="center" vertical="center"/>
    </xf>
    <xf numFmtId="9" fontId="2" fillId="0" borderId="4" xfId="2" applyFont="1" applyBorder="1" applyAlignment="1">
      <alignment horizontal="center" vertical="center"/>
    </xf>
    <xf numFmtId="49" fontId="2" fillId="0" borderId="3"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0" fontId="2" fillId="0" borderId="9"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4" fillId="11" borderId="3" xfId="0" applyFont="1" applyFill="1" applyBorder="1" applyAlignment="1">
      <alignment vertical="center" wrapText="1"/>
    </xf>
    <xf numFmtId="0" fontId="4" fillId="11" borderId="4"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jpeg"/><Relationship Id="rId1" Type="http://schemas.openxmlformats.org/officeDocument/2006/relationships/image" Target="../media/image4.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jpeg"/><Relationship Id="rId1" Type="http://schemas.openxmlformats.org/officeDocument/2006/relationships/image" Target="../media/image4.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800225"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607550" y="0"/>
          <a:ext cx="1743075" cy="603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4</xdr:col>
      <xdr:colOff>3060699</xdr:colOff>
      <xdr:row>2</xdr:row>
      <xdr:rowOff>234950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934527" y="574675"/>
          <a:ext cx="2886074" cy="1682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2889251</xdr:colOff>
      <xdr:row>2</xdr:row>
      <xdr:rowOff>252004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788525" y="498475"/>
          <a:ext cx="1533526" cy="261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800225"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10915650" y="0"/>
          <a:ext cx="1743075" cy="603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84388</xdr:colOff>
      <xdr:row>1</xdr:row>
      <xdr:rowOff>227096</xdr:rowOff>
    </xdr:from>
    <xdr:to>
      <xdr:col>5</xdr:col>
      <xdr:colOff>0</xdr:colOff>
      <xdr:row>2</xdr:row>
      <xdr:rowOff>220578</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982686" y="479875"/>
          <a:ext cx="3099160" cy="246261"/>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2889251</xdr:colOff>
      <xdr:row>3</xdr:row>
      <xdr:rowOff>4199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11096625" y="498475"/>
          <a:ext cx="1533526" cy="2615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1</xdr:row>
      <xdr:rowOff>0</xdr:rowOff>
    </xdr:to>
    <xdr:pic>
      <xdr:nvPicPr>
        <xdr:cNvPr id="2" name="18 Imagen" descr="Logo CSJ RGB_01">
          <a:extLst>
            <a:ext uri="{FF2B5EF4-FFF2-40B4-BE49-F238E27FC236}">
              <a16:creationId xmlns:a16="http://schemas.microsoft.com/office/drawing/2014/main" id="{B36B54A3-A996-4E86-803C-29AA200DE7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F4545C60-5DED-4AAE-89E8-27A6C7634982}"/>
            </a:ext>
          </a:extLst>
        </xdr:cNvPr>
        <xdr:cNvSpPr txBox="1"/>
      </xdr:nvSpPr>
      <xdr:spPr>
        <a:xfrm>
          <a:off x="687705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257175</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6FC8E4E8-504F-421A-AB65-A2167C42DF38}"/>
            </a:ext>
          </a:extLst>
        </xdr:cNvPr>
        <xdr:cNvGrpSpPr>
          <a:grpSpLocks/>
        </xdr:cNvGrpSpPr>
      </xdr:nvGrpSpPr>
      <xdr:grpSpPr bwMode="auto">
        <a:xfrm>
          <a:off x="5743575" y="443865"/>
          <a:ext cx="3055620" cy="66675"/>
          <a:chOff x="2381" y="720"/>
          <a:chExt cx="3154" cy="65"/>
        </a:xfrm>
      </xdr:grpSpPr>
      <xdr:pic>
        <xdr:nvPicPr>
          <xdr:cNvPr id="5" name="6 Imagen">
            <a:extLst>
              <a:ext uri="{FF2B5EF4-FFF2-40B4-BE49-F238E27FC236}">
                <a16:creationId xmlns:a16="http://schemas.microsoft.com/office/drawing/2014/main" id="{9E3F9BA0-40CB-48C3-AB76-47AC58FFD5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3E1A119-459C-4E1F-B0EC-C9216E3C9D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1171574</xdr:colOff>
      <xdr:row>1</xdr:row>
      <xdr:rowOff>0</xdr:rowOff>
    </xdr:from>
    <xdr:to>
      <xdr:col>5</xdr:col>
      <xdr:colOff>2705100</xdr:colOff>
      <xdr:row>2</xdr:row>
      <xdr:rowOff>32929</xdr:rowOff>
    </xdr:to>
    <xdr:pic>
      <xdr:nvPicPr>
        <xdr:cNvPr id="7" name="Imagen 6">
          <a:extLst>
            <a:ext uri="{FF2B5EF4-FFF2-40B4-BE49-F238E27FC236}">
              <a16:creationId xmlns:a16="http://schemas.microsoft.com/office/drawing/2014/main" id="{4D44AD10-699D-4EDE-935A-A98B7D6FDA62}"/>
            </a:ext>
            <a:ext uri="{147F2762-F138-4A5C-976F-8EAC2B608ADB}">
              <a16:predDERef xmlns:a16="http://schemas.microsoft.com/office/drawing/2014/main" pred="{00000000-0008-0000-0200-000004000000}"/>
            </a:ext>
          </a:extLst>
        </xdr:cNvPr>
        <xdr:cNvPicPr>
          <a:picLocks noChangeAspect="1"/>
        </xdr:cNvPicPr>
      </xdr:nvPicPr>
      <xdr:blipFill>
        <a:blip xmlns:r="http://schemas.openxmlformats.org/officeDocument/2006/relationships" r:embed="rId4"/>
        <a:stretch>
          <a:fillRect/>
        </a:stretch>
      </xdr:blipFill>
      <xdr:spPr>
        <a:xfrm>
          <a:off x="6886574" y="285750"/>
          <a:ext cx="1533526" cy="271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928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300-000003000000}"/>
            </a:ext>
          </a:extLst>
        </xdr:cNvPr>
        <xdr:cNvSpPr txBox="1"/>
      </xdr:nvSpPr>
      <xdr:spPr>
        <a:xfrm>
          <a:off x="37760462" y="0"/>
          <a:ext cx="2390775"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300-000004000000}"/>
            </a:ext>
          </a:extLst>
        </xdr:cNvPr>
        <xdr:cNvGrpSpPr>
          <a:grpSpLocks/>
        </xdr:cNvGrpSpPr>
      </xdr:nvGrpSpPr>
      <xdr:grpSpPr bwMode="auto">
        <a:xfrm>
          <a:off x="41690267" y="579782"/>
          <a:ext cx="7380779" cy="201705"/>
          <a:chOff x="2381" y="720"/>
          <a:chExt cx="3154" cy="65"/>
        </a:xfrm>
      </xdr:grpSpPr>
      <xdr:pic>
        <xdr:nvPicPr>
          <xdr:cNvPr id="5" name="6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785699</xdr:colOff>
      <xdr:row>2</xdr:row>
      <xdr:rowOff>261745</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stretch>
          <a:fillRect/>
        </a:stretch>
      </xdr:blipFill>
      <xdr:spPr>
        <a:xfrm>
          <a:off x="37904799" y="515381"/>
          <a:ext cx="2057226" cy="3559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xdr:row>
      <xdr:rowOff>210581</xdr:rowOff>
    </xdr:from>
    <xdr:to>
      <xdr:col>9</xdr:col>
      <xdr:colOff>2062297</xdr:colOff>
      <xdr:row>2</xdr:row>
      <xdr:rowOff>261745</xdr:rowOff>
    </xdr:to>
    <xdr:pic>
      <xdr:nvPicPr>
        <xdr:cNvPr id="7" name="Imagen 6">
          <a:extLst>
            <a:ext uri="{FF2B5EF4-FFF2-40B4-BE49-F238E27FC236}">
              <a16:creationId xmlns:a16="http://schemas.microsoft.com/office/drawing/2014/main" id="{E91FCBBE-5D00-4F17-A6D9-9A0629E893F1}"/>
            </a:ext>
          </a:extLst>
        </xdr:cNvPr>
        <xdr:cNvPicPr>
          <a:picLocks noChangeAspect="1"/>
        </xdr:cNvPicPr>
      </xdr:nvPicPr>
      <xdr:blipFill>
        <a:blip xmlns:r="http://schemas.openxmlformats.org/officeDocument/2006/relationships" r:embed="rId1"/>
        <a:stretch>
          <a:fillRect/>
        </a:stretch>
      </xdr:blipFill>
      <xdr:spPr>
        <a:xfrm>
          <a:off x="42181524" y="515381"/>
          <a:ext cx="2057225" cy="355964"/>
        </a:xfrm>
        <a:prstGeom prst="rect">
          <a:avLst/>
        </a:prstGeom>
      </xdr:spPr>
    </xdr:pic>
    <xdr:clientData/>
  </xdr:twoCellAnchor>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89219D41-4D98-4EFE-A8E5-97E019D9A9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9" name="CuadroTexto 4">
          <a:extLst>
            <a:ext uri="{FF2B5EF4-FFF2-40B4-BE49-F238E27FC236}">
              <a16:creationId xmlns:a16="http://schemas.microsoft.com/office/drawing/2014/main" id="{8F90CAC0-EFAC-4809-8A81-82A2ACFE52BF}"/>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11</xdr:col>
      <xdr:colOff>1677984</xdr:colOff>
      <xdr:row>2</xdr:row>
      <xdr:rowOff>146674</xdr:rowOff>
    </xdr:from>
    <xdr:to>
      <xdr:col>14</xdr:col>
      <xdr:colOff>1942468</xdr:colOff>
      <xdr:row>2</xdr:row>
      <xdr:rowOff>293470</xdr:rowOff>
    </xdr:to>
    <xdr:grpSp>
      <xdr:nvGrpSpPr>
        <xdr:cNvPr id="10" name="Group 8">
          <a:extLst>
            <a:ext uri="{FF2B5EF4-FFF2-40B4-BE49-F238E27FC236}">
              <a16:creationId xmlns:a16="http://schemas.microsoft.com/office/drawing/2014/main" id="{92B531B8-0B79-4C7B-A5A5-F1EE9983361D}"/>
            </a:ext>
          </a:extLst>
        </xdr:cNvPr>
        <xdr:cNvGrpSpPr>
          <a:grpSpLocks/>
        </xdr:cNvGrpSpPr>
      </xdr:nvGrpSpPr>
      <xdr:grpSpPr bwMode="auto">
        <a:xfrm>
          <a:off x="30050578" y="765799"/>
          <a:ext cx="6265234" cy="146796"/>
          <a:chOff x="2381" y="720"/>
          <a:chExt cx="3154" cy="65"/>
        </a:xfrm>
      </xdr:grpSpPr>
      <xdr:pic>
        <xdr:nvPicPr>
          <xdr:cNvPr id="11" name="6 Imagen">
            <a:extLst>
              <a:ext uri="{FF2B5EF4-FFF2-40B4-BE49-F238E27FC236}">
                <a16:creationId xmlns:a16="http://schemas.microsoft.com/office/drawing/2014/main" id="{C1F18F38-890A-4BD4-976F-98CB1140B5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E022A2F0-B731-4DE1-8BCB-DE1E8A2A6EA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659808</xdr:colOff>
      <xdr:row>1</xdr:row>
      <xdr:rowOff>120934</xdr:rowOff>
    </xdr:from>
    <xdr:to>
      <xdr:col>14</xdr:col>
      <xdr:colOff>773232</xdr:colOff>
      <xdr:row>3</xdr:row>
      <xdr:rowOff>265107</xdr:rowOff>
    </xdr:to>
    <xdr:pic>
      <xdr:nvPicPr>
        <xdr:cNvPr id="13" name="Imagen 12">
          <a:extLst>
            <a:ext uri="{FF2B5EF4-FFF2-40B4-BE49-F238E27FC236}">
              <a16:creationId xmlns:a16="http://schemas.microsoft.com/office/drawing/2014/main" id="{9FF52A81-CA51-49CB-9F47-743D84819D5B}"/>
            </a:ext>
          </a:extLst>
        </xdr:cNvPr>
        <xdr:cNvPicPr>
          <a:picLocks noChangeAspect="1"/>
        </xdr:cNvPicPr>
      </xdr:nvPicPr>
      <xdr:blipFill>
        <a:blip xmlns:r="http://schemas.openxmlformats.org/officeDocument/2006/relationships" r:embed="rId1"/>
        <a:stretch>
          <a:fillRect/>
        </a:stretch>
      </xdr:blipFill>
      <xdr:spPr>
        <a:xfrm>
          <a:off x="31708834" y="430187"/>
          <a:ext cx="2055536" cy="7626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xdr:row>
      <xdr:rowOff>210581</xdr:rowOff>
    </xdr:from>
    <xdr:to>
      <xdr:col>9</xdr:col>
      <xdr:colOff>2064443</xdr:colOff>
      <xdr:row>2</xdr:row>
      <xdr:rowOff>261745</xdr:rowOff>
    </xdr:to>
    <xdr:pic>
      <xdr:nvPicPr>
        <xdr:cNvPr id="2" name="Imagen 1">
          <a:extLst>
            <a:ext uri="{FF2B5EF4-FFF2-40B4-BE49-F238E27FC236}">
              <a16:creationId xmlns:a16="http://schemas.microsoft.com/office/drawing/2014/main" id="{0A1B814C-42F5-42B3-B6C7-60E3C5AF5988}"/>
            </a:ext>
          </a:extLst>
        </xdr:cNvPr>
        <xdr:cNvPicPr>
          <a:picLocks noChangeAspect="1"/>
        </xdr:cNvPicPr>
      </xdr:nvPicPr>
      <xdr:blipFill>
        <a:blip xmlns:r="http://schemas.openxmlformats.org/officeDocument/2006/relationships" r:embed="rId1"/>
        <a:stretch>
          <a:fillRect/>
        </a:stretch>
      </xdr:blipFill>
      <xdr:spPr>
        <a:xfrm>
          <a:off x="25669875" y="515381"/>
          <a:ext cx="2062297" cy="355964"/>
        </a:xfrm>
        <a:prstGeom prst="rect">
          <a:avLst/>
        </a:prstGeom>
      </xdr:spPr>
    </xdr:pic>
    <xdr:clientData/>
  </xdr:twoCellAnchor>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11A646D9-42B6-46D2-8E72-B743A9E5AC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18" y="33618"/>
          <a:ext cx="282388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4" name="CuadroTexto 4">
          <a:extLst>
            <a:ext uri="{FF2B5EF4-FFF2-40B4-BE49-F238E27FC236}">
              <a16:creationId xmlns:a16="http://schemas.microsoft.com/office/drawing/2014/main" id="{CDE30FC2-0213-42D2-AD94-1CCBDFD114A7}"/>
            </a:ext>
          </a:extLst>
        </xdr:cNvPr>
        <xdr:cNvSpPr txBox="1"/>
      </xdr:nvSpPr>
      <xdr:spPr>
        <a:xfrm>
          <a:off x="34349951" y="0"/>
          <a:ext cx="2775698"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11</xdr:col>
      <xdr:colOff>1677984</xdr:colOff>
      <xdr:row>2</xdr:row>
      <xdr:rowOff>146674</xdr:rowOff>
    </xdr:from>
    <xdr:to>
      <xdr:col>14</xdr:col>
      <xdr:colOff>1942468</xdr:colOff>
      <xdr:row>2</xdr:row>
      <xdr:rowOff>293470</xdr:rowOff>
    </xdr:to>
    <xdr:grpSp>
      <xdr:nvGrpSpPr>
        <xdr:cNvPr id="5" name="Group 8">
          <a:extLst>
            <a:ext uri="{FF2B5EF4-FFF2-40B4-BE49-F238E27FC236}">
              <a16:creationId xmlns:a16="http://schemas.microsoft.com/office/drawing/2014/main" id="{71AFFD37-623D-491C-9FD0-FE3A07CA2B96}"/>
            </a:ext>
          </a:extLst>
        </xdr:cNvPr>
        <xdr:cNvGrpSpPr>
          <a:grpSpLocks/>
        </xdr:cNvGrpSpPr>
      </xdr:nvGrpSpPr>
      <xdr:grpSpPr bwMode="auto">
        <a:xfrm>
          <a:off x="29052257" y="747038"/>
          <a:ext cx="6256575" cy="146796"/>
          <a:chOff x="2381" y="720"/>
          <a:chExt cx="3154" cy="65"/>
        </a:xfrm>
      </xdr:grpSpPr>
      <xdr:pic>
        <xdr:nvPicPr>
          <xdr:cNvPr id="6" name="6 Imagen">
            <a:extLst>
              <a:ext uri="{FF2B5EF4-FFF2-40B4-BE49-F238E27FC236}">
                <a16:creationId xmlns:a16="http://schemas.microsoft.com/office/drawing/2014/main" id="{3CCEF7A2-7370-4F9D-A8E4-B97CAEDC7A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149E1F43-5BA8-4847-AE6A-89BDA112D9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659808</xdr:colOff>
      <xdr:row>1</xdr:row>
      <xdr:rowOff>120934</xdr:rowOff>
    </xdr:from>
    <xdr:to>
      <xdr:col>14</xdr:col>
      <xdr:colOff>773233</xdr:colOff>
      <xdr:row>3</xdr:row>
      <xdr:rowOff>265107</xdr:rowOff>
    </xdr:to>
    <xdr:pic>
      <xdr:nvPicPr>
        <xdr:cNvPr id="8" name="Imagen 7">
          <a:extLst>
            <a:ext uri="{FF2B5EF4-FFF2-40B4-BE49-F238E27FC236}">
              <a16:creationId xmlns:a16="http://schemas.microsoft.com/office/drawing/2014/main" id="{C58CC256-3226-4586-872C-3377BF4DBC83}"/>
            </a:ext>
          </a:extLst>
        </xdr:cNvPr>
        <xdr:cNvPicPr>
          <a:picLocks noChangeAspect="1"/>
        </xdr:cNvPicPr>
      </xdr:nvPicPr>
      <xdr:blipFill>
        <a:blip xmlns:r="http://schemas.openxmlformats.org/officeDocument/2006/relationships" r:embed="rId1"/>
        <a:stretch>
          <a:fillRect/>
        </a:stretch>
      </xdr:blipFill>
      <xdr:spPr>
        <a:xfrm>
          <a:off x="34102083" y="425734"/>
          <a:ext cx="2056525"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showGridLines="0" topLeftCell="A31" zoomScale="123" zoomScaleNormal="123" workbookViewId="0">
      <selection activeCell="C44" sqref="C44"/>
    </sheetView>
  </sheetViews>
  <sheetFormatPr baseColWidth="10" defaultColWidth="10.6640625" defaultRowHeight="13.8" x14ac:dyDescent="0.25"/>
  <cols>
    <col min="1" max="1" width="44.44140625" style="24" customWidth="1"/>
    <col min="2" max="2" width="15.44140625" style="25" customWidth="1"/>
    <col min="3" max="3" width="39.44140625" style="22" customWidth="1"/>
    <col min="4" max="4" width="28.33203125" style="25" customWidth="1"/>
    <col min="5" max="5" width="46.44140625" style="22" customWidth="1"/>
    <col min="6" max="16384" width="10.6640625" style="22"/>
  </cols>
  <sheetData>
    <row r="1" spans="1:8" ht="20.100000000000001" customHeight="1" x14ac:dyDescent="0.25">
      <c r="A1" s="33"/>
      <c r="B1" s="333" t="s">
        <v>0</v>
      </c>
      <c r="C1" s="333"/>
      <c r="D1" s="333"/>
      <c r="E1" s="34"/>
      <c r="F1" s="33"/>
      <c r="G1" s="33"/>
      <c r="H1" s="33"/>
    </row>
    <row r="2" spans="1:8" ht="20.100000000000001" customHeight="1" x14ac:dyDescent="0.25">
      <c r="A2" s="33"/>
      <c r="B2" s="333" t="s">
        <v>138</v>
      </c>
      <c r="C2" s="333"/>
      <c r="D2" s="333"/>
      <c r="E2" s="34"/>
      <c r="F2" s="33"/>
      <c r="G2" s="33"/>
      <c r="H2" s="33"/>
    </row>
    <row r="3" spans="1:8" ht="20.100000000000001" customHeight="1" x14ac:dyDescent="0.25">
      <c r="A3" s="33"/>
      <c r="B3" s="49"/>
      <c r="C3" s="49"/>
      <c r="D3" s="49"/>
      <c r="E3" s="34"/>
      <c r="F3" s="33"/>
      <c r="G3" s="33"/>
      <c r="H3" s="33"/>
    </row>
    <row r="4" spans="1:8" ht="54.75" customHeight="1" x14ac:dyDescent="0.25">
      <c r="A4" s="60" t="s">
        <v>143</v>
      </c>
      <c r="B4" s="335" t="s">
        <v>190</v>
      </c>
      <c r="C4" s="335"/>
      <c r="D4" s="62" t="s">
        <v>141</v>
      </c>
      <c r="E4" s="50" t="s">
        <v>157</v>
      </c>
    </row>
    <row r="5" spans="1:8" ht="17.100000000000001" customHeight="1" x14ac:dyDescent="0.25">
      <c r="A5" s="50"/>
      <c r="B5" s="51"/>
      <c r="C5" s="51"/>
      <c r="D5" s="53"/>
      <c r="E5" s="23"/>
    </row>
    <row r="6" spans="1:8" ht="54.75" customHeight="1" x14ac:dyDescent="0.25">
      <c r="A6" s="61" t="s">
        <v>144</v>
      </c>
      <c r="B6" s="335" t="s">
        <v>190</v>
      </c>
      <c r="C6" s="335"/>
      <c r="D6" s="335"/>
      <c r="E6" s="335"/>
    </row>
    <row r="7" spans="1:8" ht="17.100000000000001" customHeight="1" x14ac:dyDescent="0.25">
      <c r="A7" s="53"/>
      <c r="B7" s="51"/>
      <c r="C7" s="52"/>
      <c r="D7" s="53"/>
      <c r="E7" s="23"/>
    </row>
    <row r="8" spans="1:8" ht="21" customHeight="1" x14ac:dyDescent="0.25">
      <c r="A8" s="48" t="s">
        <v>142</v>
      </c>
      <c r="B8" s="341"/>
      <c r="C8" s="341"/>
      <c r="D8" s="341"/>
      <c r="E8" s="341"/>
    </row>
    <row r="9" spans="1:8" ht="21" customHeight="1" x14ac:dyDescent="0.25">
      <c r="A9" s="48"/>
      <c r="B9" s="48"/>
      <c r="D9" s="23"/>
      <c r="E9" s="23"/>
    </row>
    <row r="10" spans="1:8" s="28" customFormat="1" ht="13.2" x14ac:dyDescent="0.25">
      <c r="A10" s="334" t="s">
        <v>16</v>
      </c>
      <c r="B10" s="334"/>
      <c r="C10" s="334"/>
      <c r="D10" s="334"/>
      <c r="E10" s="334"/>
    </row>
    <row r="11" spans="1:8" s="28" customFormat="1" ht="12.75" customHeight="1" x14ac:dyDescent="0.25">
      <c r="A11" s="29" t="s">
        <v>17</v>
      </c>
      <c r="B11" s="29" t="s">
        <v>18</v>
      </c>
      <c r="C11" s="37" t="s">
        <v>123</v>
      </c>
      <c r="D11" s="37" t="s">
        <v>19</v>
      </c>
      <c r="E11" s="37" t="s">
        <v>124</v>
      </c>
    </row>
    <row r="12" spans="1:8" s="28" customFormat="1" ht="52.8" x14ac:dyDescent="0.25">
      <c r="A12" s="336" t="s">
        <v>132</v>
      </c>
      <c r="B12" s="38">
        <v>1</v>
      </c>
      <c r="C12" s="39" t="s">
        <v>187</v>
      </c>
      <c r="D12" s="38">
        <v>1</v>
      </c>
      <c r="E12" s="42" t="s">
        <v>162</v>
      </c>
    </row>
    <row r="13" spans="1:8" s="28" customFormat="1" ht="39.6" x14ac:dyDescent="0.25">
      <c r="A13" s="337"/>
      <c r="B13" s="38">
        <v>2</v>
      </c>
      <c r="C13" s="39" t="s">
        <v>186</v>
      </c>
      <c r="D13" s="38"/>
      <c r="E13" s="42"/>
    </row>
    <row r="14" spans="1:8" s="28" customFormat="1" ht="39.6" x14ac:dyDescent="0.25">
      <c r="A14" s="338"/>
      <c r="B14" s="38">
        <v>3</v>
      </c>
      <c r="C14" s="39" t="s">
        <v>185</v>
      </c>
      <c r="D14" s="38"/>
      <c r="E14" s="42"/>
    </row>
    <row r="15" spans="1:8" s="28" customFormat="1" ht="52.8" x14ac:dyDescent="0.25">
      <c r="A15" s="339" t="s">
        <v>20</v>
      </c>
      <c r="B15" s="38">
        <v>4</v>
      </c>
      <c r="C15" s="39" t="s">
        <v>189</v>
      </c>
      <c r="D15" s="38">
        <v>2</v>
      </c>
      <c r="E15" s="39" t="s">
        <v>177</v>
      </c>
    </row>
    <row r="16" spans="1:8" s="28" customFormat="1" ht="66" x14ac:dyDescent="0.25">
      <c r="A16" s="340"/>
      <c r="B16" s="38">
        <v>5</v>
      </c>
      <c r="C16" s="39" t="s">
        <v>188</v>
      </c>
      <c r="D16" s="38"/>
      <c r="E16" s="39"/>
    </row>
    <row r="17" spans="1:5" s="28" customFormat="1" ht="66.900000000000006" customHeight="1" x14ac:dyDescent="0.25">
      <c r="A17" s="38" t="s">
        <v>21</v>
      </c>
      <c r="B17" s="38">
        <v>6</v>
      </c>
      <c r="C17" s="39" t="s">
        <v>164</v>
      </c>
      <c r="D17" s="38">
        <v>3</v>
      </c>
      <c r="E17" s="39" t="s">
        <v>174</v>
      </c>
    </row>
    <row r="18" spans="1:5" s="28" customFormat="1" ht="52.8" x14ac:dyDescent="0.25">
      <c r="A18" s="336" t="s">
        <v>22</v>
      </c>
      <c r="B18" s="38">
        <v>7</v>
      </c>
      <c r="C18" s="39" t="s">
        <v>193</v>
      </c>
      <c r="D18" s="38">
        <v>4</v>
      </c>
      <c r="E18" s="41" t="s">
        <v>165</v>
      </c>
    </row>
    <row r="19" spans="1:5" s="28" customFormat="1" ht="39.6" x14ac:dyDescent="0.25">
      <c r="A19" s="337"/>
      <c r="B19" s="38">
        <v>8</v>
      </c>
      <c r="C19" s="39" t="s">
        <v>191</v>
      </c>
      <c r="D19" s="38"/>
      <c r="E19" s="41"/>
    </row>
    <row r="20" spans="1:5" s="28" customFormat="1" ht="39.6" x14ac:dyDescent="0.25">
      <c r="A20" s="338"/>
      <c r="B20" s="38">
        <v>9</v>
      </c>
      <c r="C20" s="39" t="s">
        <v>192</v>
      </c>
      <c r="D20" s="38"/>
      <c r="E20" s="41"/>
    </row>
    <row r="21" spans="1:5" s="28" customFormat="1" ht="26.4" x14ac:dyDescent="0.25">
      <c r="A21" s="336" t="s">
        <v>23</v>
      </c>
      <c r="B21" s="38">
        <v>10</v>
      </c>
      <c r="C21" s="39" t="s">
        <v>197</v>
      </c>
      <c r="D21" s="38">
        <v>5</v>
      </c>
      <c r="E21" s="42" t="s">
        <v>166</v>
      </c>
    </row>
    <row r="22" spans="1:5" s="28" customFormat="1" ht="39.6" x14ac:dyDescent="0.25">
      <c r="A22" s="337"/>
      <c r="B22" s="38">
        <v>11</v>
      </c>
      <c r="C22" s="39" t="s">
        <v>194</v>
      </c>
      <c r="D22" s="38"/>
      <c r="E22" s="42"/>
    </row>
    <row r="23" spans="1:5" s="28" customFormat="1" ht="26.4" x14ac:dyDescent="0.25">
      <c r="A23" s="337"/>
      <c r="B23" s="38">
        <v>12</v>
      </c>
      <c r="C23" s="39" t="s">
        <v>195</v>
      </c>
      <c r="D23" s="38"/>
      <c r="E23" s="42"/>
    </row>
    <row r="24" spans="1:5" s="28" customFormat="1" ht="39.6" x14ac:dyDescent="0.25">
      <c r="A24" s="338"/>
      <c r="B24" s="38">
        <v>13</v>
      </c>
      <c r="C24" s="39" t="s">
        <v>196</v>
      </c>
      <c r="D24" s="38"/>
      <c r="E24" s="42"/>
    </row>
    <row r="25" spans="1:5" s="28" customFormat="1" ht="39.6" x14ac:dyDescent="0.25">
      <c r="A25" s="336" t="s">
        <v>24</v>
      </c>
      <c r="B25" s="38">
        <v>14</v>
      </c>
      <c r="C25" s="39" t="s">
        <v>201</v>
      </c>
      <c r="D25" s="38">
        <v>6</v>
      </c>
      <c r="E25" s="39" t="s">
        <v>175</v>
      </c>
    </row>
    <row r="26" spans="1:5" s="28" customFormat="1" ht="13.2" x14ac:dyDescent="0.25">
      <c r="A26" s="337"/>
      <c r="B26" s="38">
        <v>15</v>
      </c>
      <c r="C26" s="39" t="s">
        <v>198</v>
      </c>
      <c r="D26" s="38"/>
      <c r="E26" s="39"/>
    </row>
    <row r="27" spans="1:5" s="28" customFormat="1" ht="26.4" x14ac:dyDescent="0.25">
      <c r="A27" s="337"/>
      <c r="B27" s="38">
        <v>16</v>
      </c>
      <c r="C27" s="39" t="s">
        <v>199</v>
      </c>
      <c r="D27" s="38"/>
      <c r="E27" s="39"/>
    </row>
    <row r="28" spans="1:5" s="28" customFormat="1" ht="26.4" x14ac:dyDescent="0.25">
      <c r="A28" s="338"/>
      <c r="B28" s="38">
        <v>17</v>
      </c>
      <c r="C28" s="39" t="s">
        <v>200</v>
      </c>
      <c r="D28" s="38"/>
      <c r="E28" s="39"/>
    </row>
    <row r="29" spans="1:5" s="28" customFormat="1" ht="46.5" customHeight="1" x14ac:dyDescent="0.25">
      <c r="A29" s="38" t="s">
        <v>25</v>
      </c>
      <c r="B29" s="38"/>
      <c r="C29" s="39"/>
      <c r="D29" s="38"/>
      <c r="E29" s="42"/>
    </row>
    <row r="30" spans="1:5" s="28" customFormat="1" ht="13.2" x14ac:dyDescent="0.25">
      <c r="A30" s="334" t="s">
        <v>26</v>
      </c>
      <c r="B30" s="334"/>
      <c r="C30" s="334"/>
      <c r="D30" s="334"/>
      <c r="E30" s="334"/>
    </row>
    <row r="31" spans="1:5" s="28" customFormat="1" ht="12.75" customHeight="1" x14ac:dyDescent="0.25">
      <c r="A31" s="35" t="s">
        <v>17</v>
      </c>
      <c r="B31" s="30" t="s">
        <v>18</v>
      </c>
      <c r="C31" s="31" t="s">
        <v>125</v>
      </c>
      <c r="D31" s="31" t="s">
        <v>19</v>
      </c>
      <c r="E31" s="31" t="s">
        <v>126</v>
      </c>
    </row>
    <row r="32" spans="1:5" s="28" customFormat="1" ht="27.9" customHeight="1" x14ac:dyDescent="0.25">
      <c r="A32" s="330" t="s">
        <v>161</v>
      </c>
      <c r="B32" s="38">
        <v>1</v>
      </c>
      <c r="C32" s="59"/>
      <c r="D32" s="63">
        <v>1</v>
      </c>
      <c r="E32" s="57" t="s">
        <v>211</v>
      </c>
    </row>
    <row r="33" spans="1:5" s="32" customFormat="1" ht="52.8" x14ac:dyDescent="0.25">
      <c r="A33" s="331"/>
      <c r="B33" s="38"/>
      <c r="C33" s="56"/>
      <c r="D33" s="63">
        <v>2</v>
      </c>
      <c r="E33" s="58" t="s">
        <v>203</v>
      </c>
    </row>
    <row r="34" spans="1:5" s="32" customFormat="1" ht="45.6" customHeight="1" x14ac:dyDescent="0.25">
      <c r="A34" s="331"/>
      <c r="B34" s="38"/>
      <c r="C34" s="56"/>
      <c r="D34" s="63">
        <v>3</v>
      </c>
      <c r="E34" s="58" t="s">
        <v>204</v>
      </c>
    </row>
    <row r="35" spans="1:5" s="32" customFormat="1" ht="45.6" customHeight="1" x14ac:dyDescent="0.25">
      <c r="A35" s="331"/>
      <c r="B35" s="38"/>
      <c r="C35" s="56"/>
      <c r="D35" s="63">
        <v>4</v>
      </c>
      <c r="E35" s="58" t="s">
        <v>205</v>
      </c>
    </row>
    <row r="36" spans="1:5" s="32" customFormat="1" ht="45.6" customHeight="1" x14ac:dyDescent="0.25">
      <c r="A36" s="331"/>
      <c r="B36" s="38"/>
      <c r="C36" s="56"/>
      <c r="D36" s="63">
        <v>5</v>
      </c>
      <c r="E36" s="58" t="s">
        <v>206</v>
      </c>
    </row>
    <row r="37" spans="1:5" s="32" customFormat="1" ht="45.6" customHeight="1" x14ac:dyDescent="0.25">
      <c r="A37" s="331"/>
      <c r="B37" s="38"/>
      <c r="C37" s="56"/>
      <c r="D37" s="63">
        <v>6</v>
      </c>
      <c r="E37" s="58" t="s">
        <v>207</v>
      </c>
    </row>
    <row r="38" spans="1:5" s="32" customFormat="1" ht="45.6" customHeight="1" x14ac:dyDescent="0.25">
      <c r="A38" s="331"/>
      <c r="B38" s="38"/>
      <c r="C38" s="56"/>
      <c r="D38" s="63">
        <v>7</v>
      </c>
      <c r="E38" s="58" t="s">
        <v>208</v>
      </c>
    </row>
    <row r="39" spans="1:5" s="32" customFormat="1" ht="26.4" x14ac:dyDescent="0.25">
      <c r="A39" s="331"/>
      <c r="B39" s="38"/>
      <c r="C39" s="56"/>
      <c r="D39" s="63">
        <v>8</v>
      </c>
      <c r="E39" s="58" t="s">
        <v>210</v>
      </c>
    </row>
    <row r="40" spans="1:5" s="32" customFormat="1" ht="45.6" customHeight="1" x14ac:dyDescent="0.25">
      <c r="A40" s="332"/>
      <c r="B40" s="38"/>
      <c r="C40" s="56"/>
      <c r="D40" s="63">
        <v>9</v>
      </c>
      <c r="E40" s="58" t="s">
        <v>209</v>
      </c>
    </row>
    <row r="41" spans="1:5" s="32" customFormat="1" ht="45.6" customHeight="1" x14ac:dyDescent="0.25">
      <c r="A41" s="43" t="s">
        <v>127</v>
      </c>
      <c r="B41" s="38">
        <v>2</v>
      </c>
      <c r="C41" s="56" t="s">
        <v>163</v>
      </c>
      <c r="D41" s="44"/>
      <c r="E41" s="58" t="s">
        <v>176</v>
      </c>
    </row>
    <row r="42" spans="1:5" s="28" customFormat="1" ht="171.6" x14ac:dyDescent="0.25">
      <c r="A42" s="36" t="s">
        <v>159</v>
      </c>
      <c r="B42" s="38">
        <v>3</v>
      </c>
      <c r="C42" s="42" t="s">
        <v>178</v>
      </c>
      <c r="D42" s="45"/>
      <c r="E42" s="46" t="s">
        <v>169</v>
      </c>
    </row>
    <row r="43" spans="1:5" s="28" customFormat="1" ht="102" customHeight="1" x14ac:dyDescent="0.25">
      <c r="A43" s="36" t="s">
        <v>160</v>
      </c>
      <c r="B43" s="38">
        <v>4</v>
      </c>
      <c r="C43" s="42" t="s">
        <v>179</v>
      </c>
      <c r="D43" s="45"/>
      <c r="E43" s="46" t="s">
        <v>170</v>
      </c>
    </row>
    <row r="44" spans="1:5" s="28" customFormat="1" ht="237.6" x14ac:dyDescent="0.25">
      <c r="A44" s="36" t="s">
        <v>22</v>
      </c>
      <c r="B44" s="38">
        <v>5</v>
      </c>
      <c r="C44" s="42" t="s">
        <v>168</v>
      </c>
      <c r="D44" s="45"/>
      <c r="E44" s="46" t="s">
        <v>180</v>
      </c>
    </row>
    <row r="45" spans="1:5" s="28" customFormat="1" ht="102" customHeight="1" x14ac:dyDescent="0.25">
      <c r="A45" s="36" t="s">
        <v>128</v>
      </c>
      <c r="B45" s="38">
        <v>6</v>
      </c>
      <c r="C45" s="39" t="s">
        <v>202</v>
      </c>
      <c r="D45" s="45"/>
      <c r="E45" s="46" t="s">
        <v>181</v>
      </c>
    </row>
    <row r="46" spans="1:5" s="28" customFormat="1" ht="92.4" x14ac:dyDescent="0.25">
      <c r="A46" s="36" t="s">
        <v>129</v>
      </c>
      <c r="B46" s="38">
        <v>7</v>
      </c>
      <c r="C46" s="42" t="s">
        <v>182</v>
      </c>
      <c r="D46" s="45"/>
      <c r="E46" s="46" t="s">
        <v>167</v>
      </c>
    </row>
    <row r="47" spans="1:5" s="28" customFormat="1" ht="52.8" x14ac:dyDescent="0.25">
      <c r="A47" s="36" t="s">
        <v>130</v>
      </c>
      <c r="B47" s="38">
        <v>8</v>
      </c>
      <c r="C47" s="47" t="s">
        <v>173</v>
      </c>
      <c r="D47" s="45"/>
      <c r="E47" s="46" t="s">
        <v>172</v>
      </c>
    </row>
    <row r="48" spans="1:5" s="28" customFormat="1" ht="39.6" x14ac:dyDescent="0.25">
      <c r="A48" s="36" t="s">
        <v>131</v>
      </c>
      <c r="B48" s="38">
        <v>9</v>
      </c>
      <c r="C48" s="42"/>
      <c r="D48" s="45"/>
      <c r="E48" s="46" t="s">
        <v>183</v>
      </c>
    </row>
    <row r="49" spans="1:5" s="28" customFormat="1" ht="66" x14ac:dyDescent="0.25">
      <c r="A49" s="36" t="s">
        <v>25</v>
      </c>
      <c r="B49" s="38">
        <v>10</v>
      </c>
      <c r="C49" s="39" t="s">
        <v>184</v>
      </c>
      <c r="D49" s="40"/>
      <c r="E49" s="47" t="s">
        <v>171</v>
      </c>
    </row>
  </sheetData>
  <mergeCells count="13">
    <mergeCell ref="A32:A40"/>
    <mergeCell ref="B2:D2"/>
    <mergeCell ref="B1:D1"/>
    <mergeCell ref="A30:E30"/>
    <mergeCell ref="A10:E10"/>
    <mergeCell ref="B4:C4"/>
    <mergeCell ref="A12:A14"/>
    <mergeCell ref="A15:A16"/>
    <mergeCell ref="B6:E6"/>
    <mergeCell ref="B8:E8"/>
    <mergeCell ref="A18:A20"/>
    <mergeCell ref="A21:A24"/>
    <mergeCell ref="A25:A2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2"/>
  <sheetViews>
    <sheetView showGridLines="0" topLeftCell="A69" zoomScale="208" zoomScaleNormal="208" workbookViewId="0">
      <selection activeCell="A69" sqref="A69:A71"/>
    </sheetView>
  </sheetViews>
  <sheetFormatPr baseColWidth="10" defaultColWidth="10.6640625" defaultRowHeight="11.4" x14ac:dyDescent="0.2"/>
  <cols>
    <col min="1" max="1" width="33" style="85" customWidth="1"/>
    <col min="2" max="2" width="9.109375" style="86" customWidth="1"/>
    <col min="3" max="3" width="38.109375" style="78" customWidth="1"/>
    <col min="4" max="4" width="20.33203125" style="85" customWidth="1"/>
    <col min="5" max="5" width="46.44140625" style="78" customWidth="1"/>
    <col min="6" max="16384" width="10.6640625" style="71"/>
  </cols>
  <sheetData>
    <row r="1" spans="1:8" ht="20.100000000000001" customHeight="1" x14ac:dyDescent="0.2">
      <c r="A1" s="69"/>
      <c r="B1" s="344" t="s">
        <v>0</v>
      </c>
      <c r="C1" s="344"/>
      <c r="D1" s="344"/>
      <c r="E1" s="70"/>
      <c r="F1" s="69"/>
      <c r="G1" s="69"/>
      <c r="H1" s="69"/>
    </row>
    <row r="2" spans="1:8" ht="20.100000000000001" customHeight="1" x14ac:dyDescent="0.2">
      <c r="A2" s="69"/>
      <c r="B2" s="344" t="s">
        <v>138</v>
      </c>
      <c r="C2" s="344"/>
      <c r="D2" s="344"/>
      <c r="E2" s="70"/>
      <c r="F2" s="69"/>
      <c r="G2" s="69"/>
      <c r="H2" s="69"/>
    </row>
    <row r="3" spans="1:8" ht="20.100000000000001" customHeight="1" x14ac:dyDescent="0.2">
      <c r="A3" s="69"/>
      <c r="B3" s="94"/>
      <c r="C3" s="72"/>
      <c r="D3" s="114"/>
      <c r="E3" s="70"/>
      <c r="F3" s="69"/>
      <c r="G3" s="69"/>
      <c r="H3" s="69"/>
    </row>
    <row r="4" spans="1:8" ht="54.75" customHeight="1" x14ac:dyDescent="0.2">
      <c r="A4" s="96" t="s">
        <v>143</v>
      </c>
      <c r="B4" s="345" t="s">
        <v>329</v>
      </c>
      <c r="C4" s="345"/>
      <c r="D4" s="96" t="s">
        <v>141</v>
      </c>
      <c r="E4" s="73" t="s">
        <v>157</v>
      </c>
    </row>
    <row r="5" spans="1:8" ht="17.100000000000001" customHeight="1" x14ac:dyDescent="0.2">
      <c r="A5" s="74"/>
      <c r="B5" s="106"/>
      <c r="C5" s="75"/>
      <c r="D5" s="115"/>
      <c r="E5" s="76"/>
    </row>
    <row r="6" spans="1:8" ht="54.75" customHeight="1" thickBot="1" x14ac:dyDescent="0.25">
      <c r="A6" s="97" t="s">
        <v>144</v>
      </c>
      <c r="B6" s="346" t="s">
        <v>329</v>
      </c>
      <c r="C6" s="346"/>
      <c r="D6" s="346"/>
      <c r="E6" s="346"/>
    </row>
    <row r="7" spans="1:8" ht="17.100000000000001" customHeight="1" thickTop="1" thickBot="1" x14ac:dyDescent="0.35">
      <c r="A7" s="353" t="s">
        <v>142</v>
      </c>
      <c r="B7" s="351" t="s">
        <v>222</v>
      </c>
      <c r="C7" s="352"/>
      <c r="D7" s="351" t="s">
        <v>221</v>
      </c>
      <c r="E7" s="352"/>
      <c r="F7"/>
      <c r="G7"/>
    </row>
    <row r="8" spans="1:8" ht="123.9" customHeight="1" thickTop="1" thickBot="1" x14ac:dyDescent="0.35">
      <c r="A8" s="354"/>
      <c r="B8" s="349" t="s">
        <v>330</v>
      </c>
      <c r="C8" s="350"/>
      <c r="D8" s="349" t="s">
        <v>339</v>
      </c>
      <c r="E8" s="350"/>
      <c r="F8"/>
      <c r="G8"/>
    </row>
    <row r="9" spans="1:8" ht="21" customHeight="1" thickTop="1" thickBot="1" x14ac:dyDescent="0.3">
      <c r="A9" s="77"/>
      <c r="B9" s="107"/>
      <c r="D9" s="116"/>
      <c r="E9" s="76"/>
    </row>
    <row r="10" spans="1:8" ht="12.6" thickTop="1" x14ac:dyDescent="0.2">
      <c r="A10" s="347" t="s">
        <v>16</v>
      </c>
      <c r="B10" s="348"/>
      <c r="C10" s="348"/>
      <c r="D10" s="348"/>
      <c r="E10" s="348"/>
    </row>
    <row r="11" spans="1:8" ht="12.75" customHeight="1" x14ac:dyDescent="0.2">
      <c r="A11" s="110" t="s">
        <v>17</v>
      </c>
      <c r="B11" s="111" t="s">
        <v>18</v>
      </c>
      <c r="C11" s="112" t="s">
        <v>123</v>
      </c>
      <c r="D11" s="117" t="s">
        <v>19</v>
      </c>
      <c r="E11" s="112" t="s">
        <v>124</v>
      </c>
    </row>
    <row r="12" spans="1:8" ht="46.2" x14ac:dyDescent="0.2">
      <c r="A12" s="357" t="s">
        <v>132</v>
      </c>
      <c r="B12" s="79">
        <v>1</v>
      </c>
      <c r="C12" s="210" t="s">
        <v>331</v>
      </c>
      <c r="D12" s="118">
        <v>1</v>
      </c>
      <c r="E12" s="80" t="s">
        <v>564</v>
      </c>
    </row>
    <row r="13" spans="1:8" ht="23.4" x14ac:dyDescent="0.2">
      <c r="A13" s="358"/>
      <c r="B13" s="79">
        <v>2</v>
      </c>
      <c r="C13" s="140" t="s">
        <v>332</v>
      </c>
      <c r="D13" s="118">
        <v>2</v>
      </c>
      <c r="E13" s="67" t="s">
        <v>352</v>
      </c>
    </row>
    <row r="14" spans="1:8" ht="34.799999999999997" x14ac:dyDescent="0.2">
      <c r="A14" s="358"/>
      <c r="B14" s="79">
        <v>3</v>
      </c>
      <c r="C14" s="140" t="s">
        <v>333</v>
      </c>
      <c r="D14" s="118">
        <v>3</v>
      </c>
      <c r="E14" s="67" t="s">
        <v>353</v>
      </c>
    </row>
    <row r="15" spans="1:8" ht="34.799999999999997" x14ac:dyDescent="0.2">
      <c r="A15" s="358"/>
      <c r="B15" s="79">
        <v>4</v>
      </c>
      <c r="C15" s="140" t="s">
        <v>334</v>
      </c>
      <c r="D15" s="118"/>
      <c r="E15" s="67"/>
    </row>
    <row r="16" spans="1:8" ht="24" x14ac:dyDescent="0.2">
      <c r="A16" s="358"/>
      <c r="B16" s="79">
        <v>5</v>
      </c>
      <c r="C16" s="140" t="s">
        <v>335</v>
      </c>
      <c r="D16" s="118"/>
      <c r="E16" s="80"/>
    </row>
    <row r="17" spans="1:6" ht="34.799999999999997" x14ac:dyDescent="0.2">
      <c r="A17" s="359" t="s">
        <v>20</v>
      </c>
      <c r="B17" s="79">
        <v>6</v>
      </c>
      <c r="C17" s="140" t="s">
        <v>234</v>
      </c>
      <c r="D17" s="118"/>
      <c r="E17" s="67"/>
    </row>
    <row r="18" spans="1:6" ht="35.4" x14ac:dyDescent="0.2">
      <c r="A18" s="360"/>
      <c r="B18" s="79">
        <v>7</v>
      </c>
      <c r="C18" s="140" t="s">
        <v>336</v>
      </c>
      <c r="D18" s="118"/>
      <c r="E18" s="67"/>
    </row>
    <row r="19" spans="1:6" ht="49.5" customHeight="1" x14ac:dyDescent="0.2">
      <c r="A19" s="342" t="s">
        <v>21</v>
      </c>
      <c r="B19" s="79">
        <v>8</v>
      </c>
      <c r="C19" s="67" t="s">
        <v>337</v>
      </c>
      <c r="D19" s="39">
        <v>4</v>
      </c>
      <c r="E19" s="67" t="s">
        <v>347</v>
      </c>
    </row>
    <row r="20" spans="1:6" ht="49.5" customHeight="1" x14ac:dyDescent="0.2">
      <c r="A20" s="365"/>
      <c r="B20" s="79">
        <v>9</v>
      </c>
      <c r="C20" s="67" t="s">
        <v>338</v>
      </c>
      <c r="D20" s="67">
        <v>5</v>
      </c>
      <c r="E20" s="67" t="s">
        <v>565</v>
      </c>
    </row>
    <row r="21" spans="1:6" ht="48.75" customHeight="1" x14ac:dyDescent="0.2">
      <c r="A21" s="342" t="s">
        <v>22</v>
      </c>
      <c r="B21" s="79">
        <v>10</v>
      </c>
      <c r="C21" s="67" t="s">
        <v>343</v>
      </c>
      <c r="D21" s="67">
        <v>6</v>
      </c>
      <c r="E21" s="67" t="s">
        <v>350</v>
      </c>
    </row>
    <row r="22" spans="1:6" ht="70.2" x14ac:dyDescent="0.2">
      <c r="A22" s="343"/>
      <c r="B22" s="79">
        <v>11</v>
      </c>
      <c r="C22" s="67" t="s">
        <v>344</v>
      </c>
      <c r="D22" s="67">
        <v>7</v>
      </c>
      <c r="E22" s="67" t="s">
        <v>396</v>
      </c>
    </row>
    <row r="23" spans="1:6" ht="23.4" x14ac:dyDescent="0.2">
      <c r="A23" s="343"/>
      <c r="B23" s="79">
        <v>12</v>
      </c>
      <c r="C23" s="67" t="s">
        <v>345</v>
      </c>
      <c r="D23" s="67"/>
      <c r="E23" s="67"/>
    </row>
    <row r="24" spans="1:6" ht="34.799999999999997" x14ac:dyDescent="0.2">
      <c r="A24" s="343"/>
      <c r="B24" s="79">
        <v>13</v>
      </c>
      <c r="C24" s="67" t="s">
        <v>346</v>
      </c>
      <c r="D24" s="67"/>
      <c r="E24" s="67"/>
    </row>
    <row r="25" spans="1:6" ht="35.4" x14ac:dyDescent="0.2">
      <c r="A25" s="342" t="s">
        <v>23</v>
      </c>
      <c r="B25" s="79">
        <v>14</v>
      </c>
      <c r="C25" s="67" t="s">
        <v>342</v>
      </c>
      <c r="D25" s="67">
        <v>8</v>
      </c>
      <c r="E25" s="67" t="s">
        <v>349</v>
      </c>
    </row>
    <row r="26" spans="1:6" ht="35.4" x14ac:dyDescent="0.2">
      <c r="A26" s="343"/>
      <c r="B26" s="79">
        <v>15</v>
      </c>
      <c r="C26" s="67" t="s">
        <v>348</v>
      </c>
      <c r="D26" s="67">
        <v>9</v>
      </c>
      <c r="E26" s="67" t="s">
        <v>359</v>
      </c>
    </row>
    <row r="27" spans="1:6" ht="23.4" x14ac:dyDescent="0.2">
      <c r="A27" s="343"/>
      <c r="B27" s="79"/>
      <c r="C27" s="67"/>
      <c r="D27" s="67">
        <v>10</v>
      </c>
      <c r="E27" s="80" t="s">
        <v>357</v>
      </c>
      <c r="F27" s="113"/>
    </row>
    <row r="28" spans="1:6" ht="35.4" x14ac:dyDescent="0.2">
      <c r="A28" s="342" t="s">
        <v>24</v>
      </c>
      <c r="B28" s="79">
        <v>16</v>
      </c>
      <c r="C28" s="67" t="s">
        <v>340</v>
      </c>
      <c r="D28" s="67">
        <v>11</v>
      </c>
      <c r="E28" s="67" t="s">
        <v>351</v>
      </c>
    </row>
    <row r="29" spans="1:6" ht="24" x14ac:dyDescent="0.2">
      <c r="A29" s="365"/>
      <c r="B29" s="79">
        <v>17</v>
      </c>
      <c r="C29" s="67" t="s">
        <v>341</v>
      </c>
      <c r="E29" s="67"/>
    </row>
    <row r="30" spans="1:6" ht="58.8" x14ac:dyDescent="0.2">
      <c r="A30" s="342" t="s">
        <v>25</v>
      </c>
      <c r="B30" s="79">
        <v>18</v>
      </c>
      <c r="C30" s="67" t="s">
        <v>258</v>
      </c>
      <c r="D30" s="67">
        <v>12</v>
      </c>
      <c r="E30" s="67" t="s">
        <v>568</v>
      </c>
    </row>
    <row r="31" spans="1:6" ht="34.799999999999997" x14ac:dyDescent="0.2">
      <c r="A31" s="365"/>
      <c r="B31" s="79">
        <v>19</v>
      </c>
      <c r="C31" s="67" t="s">
        <v>419</v>
      </c>
      <c r="D31" s="67">
        <v>13</v>
      </c>
      <c r="E31" s="67" t="s">
        <v>403</v>
      </c>
    </row>
    <row r="32" spans="1:6" ht="13.2" x14ac:dyDescent="0.2">
      <c r="A32" s="362" t="s">
        <v>26</v>
      </c>
      <c r="B32" s="363"/>
      <c r="C32" s="363"/>
      <c r="D32" s="363"/>
      <c r="E32" s="364"/>
    </row>
    <row r="33" spans="1:5" ht="12.75" customHeight="1" x14ac:dyDescent="0.2">
      <c r="A33" s="110" t="s">
        <v>17</v>
      </c>
      <c r="B33" s="111" t="s">
        <v>18</v>
      </c>
      <c r="C33" s="112" t="s">
        <v>125</v>
      </c>
      <c r="D33" s="117" t="s">
        <v>19</v>
      </c>
      <c r="E33" s="112" t="s">
        <v>126</v>
      </c>
    </row>
    <row r="34" spans="1:5" ht="46.2" x14ac:dyDescent="0.2">
      <c r="A34" s="342" t="s">
        <v>161</v>
      </c>
      <c r="B34" s="101">
        <v>1</v>
      </c>
      <c r="C34" s="67" t="s">
        <v>354</v>
      </c>
      <c r="D34" s="119">
        <v>1</v>
      </c>
      <c r="E34" s="4" t="s">
        <v>358</v>
      </c>
    </row>
    <row r="35" spans="1:5" ht="46.8" x14ac:dyDescent="0.2">
      <c r="A35" s="343"/>
      <c r="B35" s="101">
        <v>2</v>
      </c>
      <c r="C35" s="67" t="s">
        <v>355</v>
      </c>
      <c r="D35" s="119">
        <v>2</v>
      </c>
      <c r="E35" s="67" t="s">
        <v>364</v>
      </c>
    </row>
    <row r="36" spans="1:5" ht="60" customHeight="1" x14ac:dyDescent="0.2">
      <c r="A36" s="343"/>
      <c r="B36" s="101">
        <v>3</v>
      </c>
      <c r="C36" s="67" t="s">
        <v>356</v>
      </c>
      <c r="D36" s="67">
        <v>3</v>
      </c>
      <c r="E36" s="67" t="s">
        <v>360</v>
      </c>
    </row>
    <row r="37" spans="1:5" ht="34.799999999999997" x14ac:dyDescent="0.2">
      <c r="A37" s="343"/>
      <c r="B37" s="101"/>
      <c r="C37" s="67"/>
      <c r="D37" s="119">
        <v>4</v>
      </c>
      <c r="E37" s="67" t="s">
        <v>361</v>
      </c>
    </row>
    <row r="38" spans="1:5" ht="34.799999999999997" x14ac:dyDescent="0.2">
      <c r="A38" s="343"/>
      <c r="B38" s="95"/>
      <c r="C38" s="67"/>
      <c r="D38" s="119">
        <v>5</v>
      </c>
      <c r="E38" s="67" t="s">
        <v>362</v>
      </c>
    </row>
    <row r="39" spans="1:5" ht="46.2" x14ac:dyDescent="0.2">
      <c r="A39" s="343"/>
      <c r="B39" s="95"/>
      <c r="C39" s="67"/>
      <c r="D39" s="67">
        <v>6</v>
      </c>
      <c r="E39" s="67" t="s">
        <v>235</v>
      </c>
    </row>
    <row r="40" spans="1:5" ht="35.4" x14ac:dyDescent="0.2">
      <c r="A40" s="343"/>
      <c r="B40" s="95"/>
      <c r="C40" s="67"/>
      <c r="D40" s="119">
        <v>7</v>
      </c>
      <c r="E40" s="67" t="s">
        <v>363</v>
      </c>
    </row>
    <row r="41" spans="1:5" s="81" customFormat="1" ht="46.8" x14ac:dyDescent="0.2">
      <c r="A41" s="342" t="s">
        <v>127</v>
      </c>
      <c r="B41" s="95">
        <v>4</v>
      </c>
      <c r="C41" s="67" t="s">
        <v>366</v>
      </c>
      <c r="D41" s="119">
        <v>8</v>
      </c>
      <c r="E41" s="67" t="s">
        <v>430</v>
      </c>
    </row>
    <row r="42" spans="1:5" s="81" customFormat="1" ht="69.599999999999994" x14ac:dyDescent="0.2">
      <c r="A42" s="343"/>
      <c r="B42" s="95">
        <v>5</v>
      </c>
      <c r="C42" s="67" t="s">
        <v>365</v>
      </c>
      <c r="D42" s="67"/>
      <c r="E42" s="67"/>
    </row>
    <row r="43" spans="1:5" ht="46.2" x14ac:dyDescent="0.2">
      <c r="A43" s="342" t="s">
        <v>159</v>
      </c>
      <c r="B43" s="95">
        <v>6</v>
      </c>
      <c r="C43" s="67" t="s">
        <v>367</v>
      </c>
      <c r="D43" s="119">
        <v>9</v>
      </c>
      <c r="E43" s="67" t="s">
        <v>259</v>
      </c>
    </row>
    <row r="44" spans="1:5" ht="46.8" x14ac:dyDescent="0.2">
      <c r="A44" s="343"/>
      <c r="B44" s="95">
        <v>7</v>
      </c>
      <c r="C44" s="67" t="s">
        <v>368</v>
      </c>
      <c r="D44" s="119">
        <v>10</v>
      </c>
      <c r="E44" s="67" t="s">
        <v>369</v>
      </c>
    </row>
    <row r="45" spans="1:5" ht="34.799999999999997" x14ac:dyDescent="0.2">
      <c r="A45" s="343"/>
      <c r="B45" s="95">
        <v>8</v>
      </c>
      <c r="C45" s="67" t="s">
        <v>422</v>
      </c>
      <c r="D45" s="67">
        <v>11</v>
      </c>
      <c r="E45" s="67" t="s">
        <v>567</v>
      </c>
    </row>
    <row r="46" spans="1:5" ht="23.4" x14ac:dyDescent="0.2">
      <c r="A46" s="343"/>
      <c r="B46" s="95"/>
      <c r="C46" s="67"/>
      <c r="D46" s="119">
        <v>12</v>
      </c>
      <c r="E46" s="67" t="s">
        <v>236</v>
      </c>
    </row>
    <row r="47" spans="1:5" ht="23.4" x14ac:dyDescent="0.2">
      <c r="A47" s="343"/>
      <c r="B47" s="95"/>
      <c r="C47" s="67"/>
      <c r="D47" s="119">
        <v>13</v>
      </c>
      <c r="E47" s="67" t="s">
        <v>237</v>
      </c>
    </row>
    <row r="48" spans="1:5" ht="34.799999999999997" x14ac:dyDescent="0.2">
      <c r="A48" s="343"/>
      <c r="B48" s="95"/>
      <c r="C48" s="67"/>
      <c r="D48" s="67">
        <v>14</v>
      </c>
      <c r="E48" s="67" t="s">
        <v>247</v>
      </c>
    </row>
    <row r="49" spans="1:5" ht="34.799999999999997" x14ac:dyDescent="0.2">
      <c r="A49" s="343"/>
      <c r="B49" s="95"/>
      <c r="C49" s="67"/>
      <c r="D49" s="119">
        <v>15</v>
      </c>
      <c r="E49" s="67" t="s">
        <v>370</v>
      </c>
    </row>
    <row r="50" spans="1:5" ht="46.8" x14ac:dyDescent="0.2">
      <c r="A50" s="343"/>
      <c r="B50" s="101"/>
      <c r="C50" s="67"/>
      <c r="D50" s="119">
        <v>16</v>
      </c>
      <c r="E50" s="67" t="s">
        <v>371</v>
      </c>
    </row>
    <row r="51" spans="1:5" ht="46.2" x14ac:dyDescent="0.2">
      <c r="A51" s="355" t="s">
        <v>160</v>
      </c>
      <c r="B51" s="79">
        <v>9</v>
      </c>
      <c r="C51" s="82" t="s">
        <v>238</v>
      </c>
      <c r="D51" s="119">
        <v>17</v>
      </c>
      <c r="E51" s="66" t="s">
        <v>239</v>
      </c>
    </row>
    <row r="52" spans="1:5" ht="46.2" x14ac:dyDescent="0.2">
      <c r="A52" s="356"/>
      <c r="B52" s="79">
        <v>10</v>
      </c>
      <c r="C52" s="82" t="s">
        <v>263</v>
      </c>
      <c r="D52" s="119">
        <v>18</v>
      </c>
      <c r="E52" s="66" t="s">
        <v>372</v>
      </c>
    </row>
    <row r="53" spans="1:5" ht="34.799999999999997" x14ac:dyDescent="0.2">
      <c r="A53" s="356"/>
      <c r="B53" s="79">
        <v>11</v>
      </c>
      <c r="C53" s="82" t="s">
        <v>566</v>
      </c>
      <c r="D53" s="119">
        <v>19</v>
      </c>
      <c r="E53" s="68" t="s">
        <v>246</v>
      </c>
    </row>
    <row r="54" spans="1:5" ht="69" x14ac:dyDescent="0.2">
      <c r="A54" s="356"/>
      <c r="B54" s="79">
        <v>12</v>
      </c>
      <c r="C54" s="82" t="s">
        <v>264</v>
      </c>
      <c r="D54" s="119">
        <v>20</v>
      </c>
      <c r="E54" s="68" t="s">
        <v>373</v>
      </c>
    </row>
    <row r="55" spans="1:5" ht="34.799999999999997" x14ac:dyDescent="0.2">
      <c r="A55" s="355" t="s">
        <v>22</v>
      </c>
      <c r="B55" s="79">
        <v>13</v>
      </c>
      <c r="C55" s="67" t="s">
        <v>374</v>
      </c>
      <c r="D55" s="119">
        <v>21</v>
      </c>
      <c r="E55" s="66" t="s">
        <v>377</v>
      </c>
    </row>
    <row r="56" spans="1:5" ht="46.8" x14ac:dyDescent="0.2">
      <c r="A56" s="356"/>
      <c r="B56" s="79">
        <v>14</v>
      </c>
      <c r="C56" s="80" t="s">
        <v>375</v>
      </c>
      <c r="D56" s="119">
        <v>22</v>
      </c>
      <c r="E56" s="66" t="s">
        <v>378</v>
      </c>
    </row>
    <row r="57" spans="1:5" ht="58.8" x14ac:dyDescent="0.2">
      <c r="A57" s="356"/>
      <c r="B57" s="79">
        <v>15</v>
      </c>
      <c r="C57" s="80" t="s">
        <v>376</v>
      </c>
      <c r="D57" s="119">
        <v>23</v>
      </c>
      <c r="E57" s="66" t="s">
        <v>379</v>
      </c>
    </row>
    <row r="58" spans="1:5" ht="35.4" x14ac:dyDescent="0.2">
      <c r="A58" s="356"/>
      <c r="B58" s="79">
        <v>16</v>
      </c>
      <c r="C58" s="80" t="s">
        <v>240</v>
      </c>
      <c r="D58" s="119">
        <v>24</v>
      </c>
      <c r="E58" s="66" t="s">
        <v>241</v>
      </c>
    </row>
    <row r="59" spans="1:5" ht="34.799999999999997" x14ac:dyDescent="0.2">
      <c r="A59" s="356"/>
      <c r="B59" s="79"/>
      <c r="C59" s="80"/>
      <c r="D59" s="119">
        <v>25</v>
      </c>
      <c r="E59" s="66" t="s">
        <v>380</v>
      </c>
    </row>
    <row r="60" spans="1:5" ht="34.799999999999997" x14ac:dyDescent="0.2">
      <c r="A60" s="356"/>
      <c r="B60" s="79"/>
      <c r="C60" s="80"/>
      <c r="D60" s="119">
        <v>26</v>
      </c>
      <c r="E60" s="66" t="s">
        <v>381</v>
      </c>
    </row>
    <row r="61" spans="1:5" ht="35.4" x14ac:dyDescent="0.2">
      <c r="A61" s="355" t="s">
        <v>128</v>
      </c>
      <c r="B61" s="79">
        <v>17</v>
      </c>
      <c r="C61" s="67" t="s">
        <v>384</v>
      </c>
      <c r="D61" s="119">
        <v>27</v>
      </c>
      <c r="E61" s="66" t="s">
        <v>383</v>
      </c>
    </row>
    <row r="62" spans="1:5" ht="23.4" x14ac:dyDescent="0.2">
      <c r="A62" s="361"/>
      <c r="B62" s="79">
        <v>18</v>
      </c>
      <c r="C62" s="67" t="s">
        <v>382</v>
      </c>
      <c r="D62" s="119"/>
      <c r="E62" s="66"/>
    </row>
    <row r="63" spans="1:5" ht="34.799999999999997" x14ac:dyDescent="0.2">
      <c r="A63" s="355" t="s">
        <v>129</v>
      </c>
      <c r="B63" s="79">
        <v>19</v>
      </c>
      <c r="C63" s="80" t="s">
        <v>385</v>
      </c>
      <c r="D63" s="67">
        <v>28</v>
      </c>
      <c r="E63" s="80" t="s">
        <v>387</v>
      </c>
    </row>
    <row r="64" spans="1:5" ht="46.8" x14ac:dyDescent="0.2">
      <c r="A64" s="356"/>
      <c r="B64" s="79">
        <v>20</v>
      </c>
      <c r="C64" s="80" t="s">
        <v>242</v>
      </c>
      <c r="D64" s="80">
        <v>29</v>
      </c>
      <c r="E64" s="87" t="s">
        <v>388</v>
      </c>
    </row>
    <row r="65" spans="1:5" ht="60.75" customHeight="1" x14ac:dyDescent="0.2">
      <c r="A65" s="361"/>
      <c r="B65" s="79">
        <v>21</v>
      </c>
      <c r="C65" s="83" t="s">
        <v>386</v>
      </c>
      <c r="D65" s="98"/>
      <c r="E65" s="88"/>
    </row>
    <row r="66" spans="1:5" ht="60.75" customHeight="1" x14ac:dyDescent="0.2">
      <c r="A66" s="355" t="s">
        <v>130</v>
      </c>
      <c r="B66" s="79"/>
      <c r="C66" s="83"/>
      <c r="D66" s="98">
        <v>30</v>
      </c>
      <c r="E66" s="89" t="s">
        <v>243</v>
      </c>
    </row>
    <row r="67" spans="1:5" ht="51" customHeight="1" x14ac:dyDescent="0.2">
      <c r="A67" s="356"/>
      <c r="B67" s="79"/>
      <c r="C67" s="67"/>
      <c r="D67" s="80">
        <v>31</v>
      </c>
      <c r="E67" s="68" t="s">
        <v>389</v>
      </c>
    </row>
    <row r="68" spans="1:5" ht="51" customHeight="1" x14ac:dyDescent="0.2">
      <c r="A68" s="361"/>
      <c r="B68" s="79"/>
      <c r="C68" s="67"/>
      <c r="D68" s="98">
        <v>32</v>
      </c>
      <c r="E68" s="84" t="s">
        <v>244</v>
      </c>
    </row>
    <row r="69" spans="1:5" ht="58.5" customHeight="1" x14ac:dyDescent="0.2">
      <c r="A69" s="355" t="s">
        <v>131</v>
      </c>
      <c r="B69" s="79">
        <v>22</v>
      </c>
      <c r="C69" s="67" t="s">
        <v>390</v>
      </c>
      <c r="D69" s="80">
        <v>33</v>
      </c>
      <c r="E69" s="66" t="s">
        <v>391</v>
      </c>
    </row>
    <row r="70" spans="1:5" ht="47.1" customHeight="1" x14ac:dyDescent="0.2">
      <c r="A70" s="356"/>
      <c r="B70" s="79">
        <v>23</v>
      </c>
      <c r="C70" s="80" t="s">
        <v>428</v>
      </c>
      <c r="D70" s="98">
        <v>34</v>
      </c>
      <c r="E70" s="66" t="s">
        <v>393</v>
      </c>
    </row>
    <row r="71" spans="1:5" ht="81.75" customHeight="1" x14ac:dyDescent="0.2">
      <c r="A71" s="356"/>
      <c r="B71" s="79"/>
      <c r="C71" s="80"/>
      <c r="D71" s="80">
        <v>35</v>
      </c>
      <c r="E71" s="66" t="s">
        <v>392</v>
      </c>
    </row>
    <row r="72" spans="1:5" ht="35.4" x14ac:dyDescent="0.2">
      <c r="A72" s="83" t="s">
        <v>25</v>
      </c>
      <c r="B72" s="79">
        <v>24</v>
      </c>
      <c r="C72" s="67" t="s">
        <v>256</v>
      </c>
      <c r="D72" s="98">
        <v>36</v>
      </c>
      <c r="E72" s="83" t="s">
        <v>257</v>
      </c>
    </row>
  </sheetData>
  <mergeCells count="27">
    <mergeCell ref="A69:A71"/>
    <mergeCell ref="A12:A16"/>
    <mergeCell ref="A17:A18"/>
    <mergeCell ref="A55:A60"/>
    <mergeCell ref="A51:A54"/>
    <mergeCell ref="A61:A62"/>
    <mergeCell ref="A66:A68"/>
    <mergeCell ref="A63:A65"/>
    <mergeCell ref="A32:E32"/>
    <mergeCell ref="A28:A29"/>
    <mergeCell ref="A30:A31"/>
    <mergeCell ref="A25:A27"/>
    <mergeCell ref="A41:A42"/>
    <mergeCell ref="A43:A50"/>
    <mergeCell ref="A34:A40"/>
    <mergeCell ref="A19:A20"/>
    <mergeCell ref="A21:A24"/>
    <mergeCell ref="B1:D1"/>
    <mergeCell ref="B2:D2"/>
    <mergeCell ref="B4:C4"/>
    <mergeCell ref="B6:E6"/>
    <mergeCell ref="A10:E10"/>
    <mergeCell ref="D8:E8"/>
    <mergeCell ref="D7:E7"/>
    <mergeCell ref="A7:A8"/>
    <mergeCell ref="B7:C7"/>
    <mergeCell ref="B8:C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G48"/>
  <sheetViews>
    <sheetView topLeftCell="A16" workbookViewId="0">
      <selection activeCell="A17" sqref="A17:F17"/>
    </sheetView>
  </sheetViews>
  <sheetFormatPr baseColWidth="10" defaultColWidth="9.109375" defaultRowHeight="18" x14ac:dyDescent="0.35"/>
  <cols>
    <col min="1" max="1" width="54.33203125" style="11" customWidth="1"/>
    <col min="2" max="2" width="5.6640625" style="12" customWidth="1"/>
    <col min="3" max="3" width="12.33203125" style="13" customWidth="1"/>
    <col min="4" max="4" width="7.6640625" style="13" customWidth="1"/>
    <col min="5" max="5" width="5.6640625" style="13" customWidth="1"/>
    <col min="6" max="6" width="44.44140625" style="11" customWidth="1"/>
    <col min="7" max="7" width="9.109375" customWidth="1"/>
  </cols>
  <sheetData>
    <row r="1" spans="1:7" ht="22.5" customHeight="1" x14ac:dyDescent="0.3">
      <c r="A1" s="366" t="s">
        <v>0</v>
      </c>
      <c r="B1" s="366"/>
      <c r="C1" s="366"/>
      <c r="D1" s="366"/>
      <c r="E1" s="366"/>
      <c r="F1" s="366"/>
    </row>
    <row r="2" spans="1:7" x14ac:dyDescent="0.35">
      <c r="A2" s="367" t="s">
        <v>27</v>
      </c>
      <c r="B2" s="367"/>
      <c r="C2" s="367"/>
      <c r="D2" s="367"/>
      <c r="E2" s="367"/>
      <c r="F2" s="367"/>
    </row>
    <row r="3" spans="1:7" x14ac:dyDescent="0.35">
      <c r="A3" s="368" t="s">
        <v>28</v>
      </c>
      <c r="B3" s="369"/>
      <c r="C3" s="369"/>
      <c r="D3" s="369"/>
      <c r="E3" s="369"/>
      <c r="F3" s="370"/>
    </row>
    <row r="4" spans="1:7" ht="28.5" customHeight="1" x14ac:dyDescent="0.3">
      <c r="A4" s="7" t="s">
        <v>137</v>
      </c>
      <c r="B4" s="371" t="s">
        <v>29</v>
      </c>
      <c r="C4" s="372"/>
      <c r="D4" s="372"/>
      <c r="E4" s="373"/>
      <c r="F4" s="26" t="s">
        <v>30</v>
      </c>
    </row>
    <row r="5" spans="1:7" x14ac:dyDescent="0.35">
      <c r="A5" s="9"/>
      <c r="B5" s="10" t="s">
        <v>31</v>
      </c>
      <c r="C5" s="8" t="s">
        <v>32</v>
      </c>
      <c r="D5" s="8" t="s">
        <v>33</v>
      </c>
      <c r="E5" s="8" t="s">
        <v>34</v>
      </c>
      <c r="F5" s="9"/>
      <c r="G5" s="126" t="s">
        <v>463</v>
      </c>
    </row>
    <row r="6" spans="1:7" ht="41.25" customHeight="1" x14ac:dyDescent="0.35">
      <c r="A6" s="120" t="s">
        <v>402</v>
      </c>
      <c r="B6" s="326">
        <v>2</v>
      </c>
      <c r="C6" s="122"/>
      <c r="D6" s="122"/>
      <c r="E6" s="122"/>
      <c r="F6" s="120" t="s">
        <v>156</v>
      </c>
      <c r="G6" t="s">
        <v>453</v>
      </c>
    </row>
    <row r="7" spans="1:7" ht="45" customHeight="1" x14ac:dyDescent="0.35">
      <c r="A7" s="120" t="s">
        <v>451</v>
      </c>
      <c r="B7" s="121"/>
      <c r="C7" s="122"/>
      <c r="D7" s="122">
        <v>4</v>
      </c>
      <c r="E7" s="122"/>
      <c r="F7" s="27" t="s">
        <v>156</v>
      </c>
      <c r="G7" t="s">
        <v>453</v>
      </c>
    </row>
    <row r="8" spans="1:7" ht="53.25" customHeight="1" x14ac:dyDescent="0.35">
      <c r="A8" s="120" t="s">
        <v>399</v>
      </c>
      <c r="B8" s="121"/>
      <c r="C8" s="122"/>
      <c r="D8" s="122">
        <v>7</v>
      </c>
      <c r="E8" s="122"/>
      <c r="F8" s="27" t="s">
        <v>156</v>
      </c>
      <c r="G8" t="s">
        <v>455</v>
      </c>
    </row>
    <row r="9" spans="1:7" ht="51" customHeight="1" x14ac:dyDescent="0.35">
      <c r="A9" s="120" t="s">
        <v>478</v>
      </c>
      <c r="B9" s="121">
        <v>18</v>
      </c>
      <c r="C9" s="122"/>
      <c r="D9" s="122"/>
      <c r="E9" s="122"/>
      <c r="F9" s="27" t="s">
        <v>156</v>
      </c>
      <c r="G9" t="s">
        <v>452</v>
      </c>
    </row>
    <row r="10" spans="1:7" ht="42" customHeight="1" x14ac:dyDescent="0.35">
      <c r="A10" s="120" t="s">
        <v>230</v>
      </c>
      <c r="B10" s="121"/>
      <c r="C10" s="122"/>
      <c r="D10" s="122">
        <v>4</v>
      </c>
      <c r="E10" s="122"/>
      <c r="F10" s="27" t="s">
        <v>156</v>
      </c>
      <c r="G10" t="s">
        <v>456</v>
      </c>
    </row>
    <row r="11" spans="1:7" ht="62.25" customHeight="1" x14ac:dyDescent="0.35">
      <c r="A11" s="120" t="s">
        <v>431</v>
      </c>
      <c r="B11" s="121"/>
      <c r="C11" s="122"/>
      <c r="D11" s="122">
        <v>4.5</v>
      </c>
      <c r="E11" s="122"/>
      <c r="F11" s="27" t="s">
        <v>156</v>
      </c>
      <c r="G11" t="s">
        <v>456</v>
      </c>
    </row>
    <row r="12" spans="1:7" ht="42" customHeight="1" x14ac:dyDescent="0.35">
      <c r="A12" s="120" t="s">
        <v>444</v>
      </c>
      <c r="C12" s="121"/>
      <c r="D12" s="122">
        <v>9</v>
      </c>
      <c r="E12" s="122"/>
      <c r="F12" s="27" t="s">
        <v>156</v>
      </c>
      <c r="G12" t="s">
        <v>457</v>
      </c>
    </row>
    <row r="13" spans="1:7" ht="57.75" customHeight="1" x14ac:dyDescent="0.35">
      <c r="A13" s="120" t="s">
        <v>395</v>
      </c>
      <c r="B13" s="121"/>
      <c r="C13" s="122"/>
      <c r="D13" s="122">
        <v>7</v>
      </c>
      <c r="E13" s="122"/>
      <c r="F13" s="27" t="s">
        <v>156</v>
      </c>
      <c r="G13" t="s">
        <v>458</v>
      </c>
    </row>
    <row r="14" spans="1:7" ht="50.25" customHeight="1" x14ac:dyDescent="0.35">
      <c r="A14" s="120" t="s">
        <v>802</v>
      </c>
      <c r="B14" s="121">
        <v>14</v>
      </c>
      <c r="C14" s="122"/>
      <c r="D14" s="122"/>
      <c r="E14" s="122"/>
      <c r="F14" s="120" t="s">
        <v>156</v>
      </c>
      <c r="G14" t="s">
        <v>459</v>
      </c>
    </row>
    <row r="15" spans="1:7" ht="40.5" customHeight="1" x14ac:dyDescent="0.35">
      <c r="A15" s="120" t="s">
        <v>432</v>
      </c>
      <c r="B15" s="121" t="s">
        <v>433</v>
      </c>
      <c r="C15" s="122"/>
      <c r="D15" s="122"/>
      <c r="E15" s="122"/>
      <c r="F15" s="27" t="s">
        <v>156</v>
      </c>
      <c r="G15" t="s">
        <v>460</v>
      </c>
    </row>
    <row r="16" spans="1:7" ht="45.75" customHeight="1" x14ac:dyDescent="0.35">
      <c r="A16" s="120" t="s">
        <v>464</v>
      </c>
      <c r="B16" s="121">
        <v>10</v>
      </c>
      <c r="C16" s="122"/>
      <c r="D16" s="122"/>
      <c r="E16" s="122"/>
      <c r="F16" s="27"/>
      <c r="G16" t="s">
        <v>461</v>
      </c>
    </row>
    <row r="17" spans="1:7" ht="42.75" customHeight="1" x14ac:dyDescent="0.35">
      <c r="A17" s="120" t="s">
        <v>821</v>
      </c>
      <c r="B17" s="121"/>
      <c r="C17" s="121"/>
      <c r="D17" s="122">
        <v>17</v>
      </c>
      <c r="E17" s="122"/>
      <c r="F17" s="120" t="s">
        <v>156</v>
      </c>
      <c r="G17" t="s">
        <v>459</v>
      </c>
    </row>
    <row r="18" spans="1:7" ht="51.75" customHeight="1" x14ac:dyDescent="0.35">
      <c r="A18" s="27" t="s">
        <v>394</v>
      </c>
      <c r="B18" s="90"/>
      <c r="C18" s="121"/>
      <c r="D18" s="92">
        <v>18</v>
      </c>
      <c r="E18" s="91"/>
      <c r="F18" s="27" t="s">
        <v>156</v>
      </c>
      <c r="G18" t="s">
        <v>462</v>
      </c>
    </row>
    <row r="19" spans="1:7" ht="45.75" customHeight="1" x14ac:dyDescent="0.3">
      <c r="A19" s="27" t="s">
        <v>401</v>
      </c>
      <c r="B19" s="90"/>
      <c r="C19" s="55"/>
      <c r="D19" s="55">
        <v>8</v>
      </c>
      <c r="E19" s="55"/>
      <c r="F19" s="27" t="s">
        <v>156</v>
      </c>
      <c r="G19" t="s">
        <v>452</v>
      </c>
    </row>
    <row r="20" spans="1:7" ht="44.25" customHeight="1" x14ac:dyDescent="0.3">
      <c r="A20" s="27" t="s">
        <v>397</v>
      </c>
      <c r="B20" s="90">
        <v>9</v>
      </c>
      <c r="C20" s="55"/>
      <c r="D20" s="55"/>
      <c r="E20" s="55"/>
      <c r="F20" s="27" t="s">
        <v>156</v>
      </c>
      <c r="G20" t="s">
        <v>460</v>
      </c>
    </row>
    <row r="21" spans="1:7" ht="43.5" customHeight="1" x14ac:dyDescent="0.3">
      <c r="A21" s="27" t="s">
        <v>398</v>
      </c>
      <c r="B21" s="90"/>
      <c r="C21" s="55"/>
      <c r="D21" s="55">
        <v>20</v>
      </c>
      <c r="E21" s="55"/>
      <c r="F21" s="27" t="s">
        <v>156</v>
      </c>
      <c r="G21" t="s">
        <v>454</v>
      </c>
    </row>
    <row r="22" spans="1:7" s="324" customFormat="1" ht="57" customHeight="1" x14ac:dyDescent="0.3">
      <c r="A22" s="120" t="s">
        <v>421</v>
      </c>
      <c r="B22" s="322"/>
      <c r="C22" s="323"/>
      <c r="D22" s="323">
        <v>1</v>
      </c>
      <c r="E22" s="323"/>
      <c r="F22" s="120" t="s">
        <v>156</v>
      </c>
      <c r="G22" s="324" t="s">
        <v>458</v>
      </c>
    </row>
    <row r="23" spans="1:7" ht="51.75" customHeight="1" x14ac:dyDescent="0.3">
      <c r="A23" s="120" t="s">
        <v>820</v>
      </c>
      <c r="B23" s="322">
        <v>4</v>
      </c>
      <c r="C23" s="323"/>
      <c r="D23" s="323"/>
      <c r="E23" s="323"/>
      <c r="F23" s="120" t="s">
        <v>156</v>
      </c>
      <c r="G23" t="s">
        <v>454</v>
      </c>
    </row>
    <row r="24" spans="1:7" ht="53.25" customHeight="1" x14ac:dyDescent="0.3">
      <c r="A24" s="27" t="s">
        <v>423</v>
      </c>
      <c r="B24" s="90"/>
      <c r="C24" s="55"/>
      <c r="D24" s="55">
        <v>8</v>
      </c>
      <c r="E24" s="55"/>
      <c r="F24" s="27" t="s">
        <v>579</v>
      </c>
    </row>
    <row r="25" spans="1:7" ht="45.75" customHeight="1" x14ac:dyDescent="0.3">
      <c r="A25" s="27" t="s">
        <v>424</v>
      </c>
      <c r="B25" s="90"/>
      <c r="C25" s="55"/>
      <c r="D25" s="55">
        <v>11</v>
      </c>
      <c r="E25" s="55"/>
      <c r="F25" s="27" t="s">
        <v>156</v>
      </c>
    </row>
    <row r="26" spans="1:7" ht="64.5" customHeight="1" x14ac:dyDescent="0.3">
      <c r="A26" s="27" t="s">
        <v>426</v>
      </c>
      <c r="B26" s="90"/>
      <c r="C26" s="55"/>
      <c r="D26" s="55">
        <v>15</v>
      </c>
      <c r="E26" s="55"/>
      <c r="F26" s="27" t="s">
        <v>579</v>
      </c>
    </row>
    <row r="27" spans="1:7" ht="28.5" customHeight="1" x14ac:dyDescent="0.3">
      <c r="A27" s="27" t="s">
        <v>425</v>
      </c>
      <c r="B27" s="90"/>
      <c r="C27" s="55"/>
      <c r="D27" s="55">
        <v>13</v>
      </c>
      <c r="E27" s="55"/>
      <c r="F27" s="27" t="s">
        <v>579</v>
      </c>
    </row>
    <row r="28" spans="1:7" ht="28.5" customHeight="1" x14ac:dyDescent="0.3">
      <c r="A28" s="27" t="s">
        <v>427</v>
      </c>
      <c r="B28" s="90"/>
      <c r="C28" s="55"/>
      <c r="D28" s="55">
        <v>21</v>
      </c>
      <c r="E28" s="55"/>
      <c r="F28" s="27" t="s">
        <v>579</v>
      </c>
    </row>
    <row r="29" spans="1:7" ht="28.5" customHeight="1" x14ac:dyDescent="0.3">
      <c r="A29" s="27" t="s">
        <v>429</v>
      </c>
      <c r="B29" s="90"/>
      <c r="C29" s="55"/>
      <c r="D29" s="55">
        <v>24</v>
      </c>
      <c r="E29" s="55"/>
      <c r="F29" s="27" t="s">
        <v>579</v>
      </c>
    </row>
    <row r="30" spans="1:7" x14ac:dyDescent="0.3">
      <c r="A30" s="27" t="s">
        <v>405</v>
      </c>
      <c r="B30" s="90">
        <v>1</v>
      </c>
      <c r="C30" s="55"/>
      <c r="D30" s="55"/>
      <c r="E30" s="55"/>
      <c r="F30" s="27" t="s">
        <v>579</v>
      </c>
    </row>
    <row r="31" spans="1:7" x14ac:dyDescent="0.3">
      <c r="A31" s="27" t="s">
        <v>406</v>
      </c>
      <c r="B31" s="90">
        <v>2</v>
      </c>
      <c r="C31" s="55"/>
      <c r="D31" s="55"/>
      <c r="E31" s="55"/>
      <c r="F31" s="27" t="s">
        <v>579</v>
      </c>
    </row>
    <row r="32" spans="1:7" ht="41.25" customHeight="1" x14ac:dyDescent="0.3">
      <c r="A32" s="27" t="s">
        <v>407</v>
      </c>
      <c r="B32" s="90">
        <v>3</v>
      </c>
      <c r="C32" s="55"/>
      <c r="D32" s="55"/>
      <c r="E32" s="55"/>
      <c r="F32" s="27" t="s">
        <v>579</v>
      </c>
    </row>
    <row r="33" spans="1:6" ht="42.75" customHeight="1" x14ac:dyDescent="0.3">
      <c r="A33" s="27" t="s">
        <v>408</v>
      </c>
      <c r="B33" s="90">
        <v>4</v>
      </c>
      <c r="C33" s="55"/>
      <c r="D33" s="55"/>
      <c r="E33" s="55"/>
      <c r="F33" s="27" t="s">
        <v>579</v>
      </c>
    </row>
    <row r="34" spans="1:6" x14ac:dyDescent="0.3">
      <c r="A34" s="27" t="s">
        <v>269</v>
      </c>
      <c r="B34" s="90">
        <v>5</v>
      </c>
      <c r="C34" s="55"/>
      <c r="D34" s="55"/>
      <c r="E34" s="55"/>
      <c r="F34" s="27" t="s">
        <v>579</v>
      </c>
    </row>
    <row r="35" spans="1:6" ht="42.75" customHeight="1" x14ac:dyDescent="0.3">
      <c r="A35" s="27" t="s">
        <v>409</v>
      </c>
      <c r="B35" s="90">
        <v>6</v>
      </c>
      <c r="C35" s="55"/>
      <c r="D35" s="55"/>
      <c r="E35" s="55"/>
      <c r="F35" s="27" t="s">
        <v>579</v>
      </c>
    </row>
    <row r="36" spans="1:6" ht="50.25" customHeight="1" x14ac:dyDescent="0.3">
      <c r="A36" s="27" t="s">
        <v>410</v>
      </c>
      <c r="B36" s="90">
        <v>7</v>
      </c>
      <c r="C36" s="55"/>
      <c r="D36" s="55"/>
      <c r="E36" s="55"/>
      <c r="F36" s="27" t="s">
        <v>579</v>
      </c>
    </row>
    <row r="37" spans="1:6" x14ac:dyDescent="0.3">
      <c r="A37" s="27" t="s">
        <v>411</v>
      </c>
      <c r="B37" s="90">
        <v>8</v>
      </c>
      <c r="C37" s="55"/>
      <c r="D37" s="55"/>
      <c r="E37" s="55"/>
      <c r="F37" s="27" t="s">
        <v>579</v>
      </c>
    </row>
    <row r="38" spans="1:6" ht="39" customHeight="1" x14ac:dyDescent="0.3">
      <c r="A38" s="27" t="s">
        <v>412</v>
      </c>
      <c r="B38" s="55">
        <v>9</v>
      </c>
      <c r="C38" s="55"/>
      <c r="D38" s="55"/>
      <c r="E38" s="55"/>
      <c r="F38" s="27" t="s">
        <v>579</v>
      </c>
    </row>
    <row r="39" spans="1:6" x14ac:dyDescent="0.3">
      <c r="A39" s="27" t="s">
        <v>413</v>
      </c>
      <c r="B39" s="90">
        <v>10</v>
      </c>
      <c r="C39" s="55"/>
      <c r="D39" s="55"/>
      <c r="E39" s="55"/>
      <c r="F39" s="27" t="s">
        <v>156</v>
      </c>
    </row>
    <row r="40" spans="1:6" x14ac:dyDescent="0.3">
      <c r="A40" s="27" t="s">
        <v>414</v>
      </c>
      <c r="B40" s="90">
        <v>11</v>
      </c>
      <c r="C40" s="55"/>
      <c r="D40" s="55"/>
      <c r="E40" s="55"/>
      <c r="F40" s="27" t="s">
        <v>156</v>
      </c>
    </row>
    <row r="41" spans="1:6" x14ac:dyDescent="0.3">
      <c r="A41" s="27" t="s">
        <v>415</v>
      </c>
      <c r="B41" s="90">
        <v>12</v>
      </c>
      <c r="C41" s="55"/>
      <c r="D41" s="55"/>
      <c r="E41" s="55"/>
      <c r="F41" s="27" t="s">
        <v>156</v>
      </c>
    </row>
    <row r="42" spans="1:6" ht="55.5" customHeight="1" x14ac:dyDescent="0.3">
      <c r="A42" s="27" t="s">
        <v>416</v>
      </c>
      <c r="B42" s="55">
        <v>13</v>
      </c>
      <c r="C42" s="55"/>
      <c r="D42" s="55"/>
      <c r="E42" s="55"/>
      <c r="F42" s="27" t="s">
        <v>156</v>
      </c>
    </row>
    <row r="43" spans="1:6" ht="53.25" customHeight="1" x14ac:dyDescent="0.3">
      <c r="A43" s="27" t="s">
        <v>404</v>
      </c>
      <c r="B43" s="90">
        <v>14</v>
      </c>
      <c r="C43" s="55"/>
      <c r="D43" s="55"/>
      <c r="E43" s="55"/>
      <c r="F43" s="27" t="s">
        <v>156</v>
      </c>
    </row>
    <row r="44" spans="1:6" ht="48" customHeight="1" x14ac:dyDescent="0.3">
      <c r="A44" s="27" t="s">
        <v>417</v>
      </c>
      <c r="B44" s="90">
        <v>15</v>
      </c>
      <c r="C44" s="55"/>
      <c r="D44" s="55"/>
      <c r="E44" s="55"/>
      <c r="F44" s="27" t="s">
        <v>156</v>
      </c>
    </row>
    <row r="45" spans="1:6" ht="51.75" customHeight="1" x14ac:dyDescent="0.3">
      <c r="A45" s="27" t="s">
        <v>270</v>
      </c>
      <c r="B45" s="90">
        <v>16</v>
      </c>
      <c r="C45" s="55"/>
      <c r="D45" s="55"/>
      <c r="E45" s="55"/>
      <c r="F45" s="27" t="s">
        <v>156</v>
      </c>
    </row>
    <row r="46" spans="1:6" ht="36" customHeight="1" x14ac:dyDescent="0.3">
      <c r="A46" s="27" t="s">
        <v>418</v>
      </c>
      <c r="B46" s="55">
        <v>17</v>
      </c>
      <c r="C46" s="55"/>
      <c r="D46" s="55"/>
      <c r="E46" s="55"/>
      <c r="F46" s="27" t="s">
        <v>156</v>
      </c>
    </row>
    <row r="47" spans="1:6" ht="46.5" customHeight="1" x14ac:dyDescent="0.3">
      <c r="A47" s="46" t="s">
        <v>271</v>
      </c>
      <c r="B47" s="90">
        <v>18</v>
      </c>
      <c r="C47" s="55"/>
      <c r="D47" s="55"/>
      <c r="E47" s="55"/>
      <c r="F47" s="27" t="s">
        <v>156</v>
      </c>
    </row>
    <row r="48" spans="1:6" ht="38.25" customHeight="1" x14ac:dyDescent="0.35">
      <c r="A48" s="46" t="s">
        <v>420</v>
      </c>
      <c r="B48" s="90">
        <v>19</v>
      </c>
      <c r="C48" s="93"/>
      <c r="D48" s="55"/>
      <c r="E48" s="93"/>
      <c r="F48" s="46" t="s">
        <v>156</v>
      </c>
    </row>
  </sheetData>
  <autoFilter ref="A1:G48" xr:uid="{00000000-0009-0000-0000-000002000000}">
    <filterColumn colId="0" showButton="0"/>
    <filterColumn colId="1" showButton="0"/>
    <filterColumn colId="2" showButton="0"/>
    <filterColumn colId="3" showButton="0"/>
    <filterColumn colId="4" showButton="0"/>
    <filterColumn colId="6">
      <filters>
        <filter val="ESC"/>
      </filters>
    </filterColumn>
  </autoFilter>
  <mergeCells count="4">
    <mergeCell ref="A1:F1"/>
    <mergeCell ref="A2:F2"/>
    <mergeCell ref="A3:F3"/>
    <mergeCell ref="B4:E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76"/>
  <sheetViews>
    <sheetView zoomScale="68" zoomScaleNormal="68" workbookViewId="0">
      <pane xSplit="3" ySplit="7" topLeftCell="K8" activePane="bottomRight" state="frozen"/>
      <selection pane="topRight" activeCell="D1" sqref="D1"/>
      <selection pane="bottomLeft" activeCell="A8" sqref="A8"/>
      <selection pane="bottomRight" activeCell="K15" sqref="K15:K17"/>
    </sheetView>
  </sheetViews>
  <sheetFormatPr baseColWidth="10" defaultColWidth="11.44140625" defaultRowHeight="24" customHeight="1" x14ac:dyDescent="0.2"/>
  <cols>
    <col min="1" max="1" width="20" style="1" customWidth="1"/>
    <col min="2" max="2" width="25.109375" style="1" customWidth="1"/>
    <col min="3" max="3" width="57.5546875" style="1" customWidth="1"/>
    <col min="4" max="4" width="63.5546875" style="20" customWidth="1"/>
    <col min="5" max="5" width="34.88671875" style="20" customWidth="1"/>
    <col min="6" max="6" width="52.109375" style="19" customWidth="1"/>
    <col min="7" max="7" width="46.109375" style="1" customWidth="1"/>
    <col min="8" max="8" width="49.5546875" style="1" bestFit="1" customWidth="1"/>
    <col min="9" max="9" width="21" style="133" customWidth="1"/>
    <col min="10" max="10" width="26" style="133" customWidth="1"/>
    <col min="11" max="11" width="71.109375" style="1" customWidth="1"/>
    <col min="12" max="12" width="22.5546875" style="135" customWidth="1"/>
    <col min="13" max="13" width="20.109375" style="1" customWidth="1"/>
    <col min="14" max="14" width="30.6640625" style="133" bestFit="1" customWidth="1"/>
    <col min="15" max="15" width="44.109375" style="135" customWidth="1"/>
    <col min="16" max="16" width="33" style="1" customWidth="1"/>
    <col min="17" max="17" width="23.88671875" style="133" customWidth="1"/>
    <col min="18" max="18" width="13.88671875" style="1" customWidth="1"/>
    <col min="19" max="19" width="11.44140625" style="1" customWidth="1"/>
    <col min="20" max="20" width="13" style="133" customWidth="1"/>
    <col min="21" max="21" width="27.88671875" style="133" customWidth="1"/>
    <col min="22" max="22" width="40" style="1" customWidth="1"/>
    <col min="23" max="23" width="17.33203125" style="1" customWidth="1"/>
    <col min="24" max="16384" width="11.44140625" style="1"/>
  </cols>
  <sheetData>
    <row r="1" spans="1:23" s="17" customFormat="1" ht="24" customHeight="1" x14ac:dyDescent="0.25">
      <c r="B1" s="395" t="s">
        <v>0</v>
      </c>
      <c r="C1" s="395"/>
      <c r="D1" s="395"/>
      <c r="E1" s="395"/>
      <c r="F1" s="395"/>
      <c r="G1" s="395"/>
      <c r="H1" s="395"/>
      <c r="I1" s="395"/>
      <c r="J1" s="395"/>
      <c r="K1" s="395"/>
      <c r="L1" s="395"/>
      <c r="M1" s="395"/>
      <c r="N1" s="395"/>
      <c r="O1" s="395"/>
      <c r="P1" s="395"/>
      <c r="Q1" s="395"/>
      <c r="R1" s="395"/>
      <c r="S1" s="395"/>
      <c r="T1" s="395"/>
      <c r="U1" s="395"/>
      <c r="V1" s="395"/>
      <c r="W1" s="124"/>
    </row>
    <row r="2" spans="1:23" s="17" customFormat="1" ht="24" customHeight="1" x14ac:dyDescent="0.25">
      <c r="B2" s="395" t="s">
        <v>38</v>
      </c>
      <c r="C2" s="395"/>
      <c r="D2" s="395"/>
      <c r="E2" s="395"/>
      <c r="F2" s="395"/>
      <c r="G2" s="395"/>
      <c r="H2" s="395"/>
      <c r="I2" s="395"/>
      <c r="J2" s="395"/>
      <c r="K2" s="395"/>
      <c r="L2" s="395"/>
      <c r="M2" s="395"/>
      <c r="N2" s="395"/>
      <c r="O2" s="395"/>
      <c r="P2" s="395"/>
      <c r="Q2" s="395"/>
      <c r="R2" s="395"/>
      <c r="S2" s="395"/>
      <c r="T2" s="395"/>
      <c r="U2" s="395"/>
      <c r="V2" s="395"/>
      <c r="W2" s="124"/>
    </row>
    <row r="3" spans="1:23" s="17" customFormat="1" ht="24" customHeight="1" x14ac:dyDescent="0.25">
      <c r="B3" s="396" t="s">
        <v>37</v>
      </c>
      <c r="C3" s="396"/>
      <c r="D3" s="396"/>
      <c r="E3" s="396"/>
      <c r="F3" s="396"/>
      <c r="G3" s="396"/>
      <c r="H3" s="396"/>
      <c r="I3" s="396"/>
      <c r="J3" s="396"/>
      <c r="K3" s="396"/>
      <c r="L3" s="396"/>
      <c r="M3" s="396"/>
      <c r="N3" s="396"/>
      <c r="O3" s="396"/>
      <c r="P3" s="396"/>
      <c r="Q3" s="396"/>
      <c r="R3" s="396"/>
      <c r="S3" s="396"/>
      <c r="T3" s="396"/>
      <c r="U3" s="396"/>
      <c r="V3" s="396"/>
      <c r="W3" s="125"/>
    </row>
    <row r="4" spans="1:23" ht="35.25" customHeight="1" x14ac:dyDescent="0.2">
      <c r="A4" s="14" t="s">
        <v>35</v>
      </c>
      <c r="B4" s="397" t="s">
        <v>329</v>
      </c>
      <c r="C4" s="398"/>
      <c r="D4" s="21" t="s">
        <v>36</v>
      </c>
      <c r="E4" s="397" t="s">
        <v>157</v>
      </c>
      <c r="F4" s="398"/>
      <c r="G4" s="398"/>
      <c r="H4" s="398"/>
      <c r="I4" s="398"/>
      <c r="J4" s="398"/>
      <c r="K4" s="398"/>
      <c r="L4" s="398"/>
      <c r="M4" s="398"/>
      <c r="N4" s="398"/>
      <c r="O4" s="398"/>
      <c r="P4" s="398"/>
      <c r="Q4" s="398"/>
      <c r="R4" s="398"/>
      <c r="S4" s="398"/>
      <c r="T4" s="398"/>
      <c r="U4" s="398"/>
      <c r="V4" s="402"/>
      <c r="W4" s="6"/>
    </row>
    <row r="5" spans="1:23" ht="24" customHeight="1" x14ac:dyDescent="0.2">
      <c r="A5" s="15" t="s">
        <v>12</v>
      </c>
      <c r="B5" s="397" t="s">
        <v>13</v>
      </c>
      <c r="C5" s="398"/>
      <c r="D5" s="398"/>
      <c r="E5" s="398"/>
      <c r="F5" s="398"/>
      <c r="G5" s="398"/>
      <c r="H5" s="402"/>
      <c r="I5" s="185" t="s">
        <v>14</v>
      </c>
      <c r="J5" s="399" t="s">
        <v>15</v>
      </c>
      <c r="K5" s="400"/>
      <c r="L5" s="400"/>
      <c r="M5" s="400"/>
      <c r="N5" s="400"/>
      <c r="O5" s="400"/>
      <c r="P5" s="400"/>
      <c r="Q5" s="400"/>
      <c r="R5" s="400"/>
      <c r="S5" s="400"/>
      <c r="T5" s="400"/>
      <c r="U5" s="401"/>
      <c r="V5" s="54"/>
      <c r="W5" s="18"/>
    </row>
    <row r="6" spans="1:23" s="16" customFormat="1" ht="24" customHeight="1" x14ac:dyDescent="0.3">
      <c r="A6" s="390" t="s">
        <v>19</v>
      </c>
      <c r="B6" s="390" t="s">
        <v>7</v>
      </c>
      <c r="C6" s="390" t="s">
        <v>133</v>
      </c>
      <c r="D6" s="390" t="s">
        <v>134</v>
      </c>
      <c r="E6" s="390" t="s">
        <v>135</v>
      </c>
      <c r="F6" s="390" t="s">
        <v>10</v>
      </c>
      <c r="G6" s="390" t="s">
        <v>11</v>
      </c>
      <c r="H6" s="392" t="s">
        <v>146</v>
      </c>
      <c r="I6" s="392" t="s">
        <v>145</v>
      </c>
      <c r="J6" s="392" t="s">
        <v>147</v>
      </c>
      <c r="K6" s="392" t="s">
        <v>1</v>
      </c>
      <c r="L6" s="394" t="s">
        <v>148</v>
      </c>
      <c r="M6" s="394"/>
      <c r="N6" s="392" t="s">
        <v>151</v>
      </c>
      <c r="O6" s="392" t="s">
        <v>152</v>
      </c>
      <c r="P6" s="392" t="s">
        <v>140</v>
      </c>
      <c r="Q6" s="392" t="s">
        <v>2</v>
      </c>
      <c r="R6" s="393" t="s">
        <v>136</v>
      </c>
      <c r="S6" s="393"/>
      <c r="T6" s="403" t="s">
        <v>3</v>
      </c>
      <c r="U6" s="394" t="s">
        <v>139</v>
      </c>
      <c r="V6" s="394" t="s">
        <v>4</v>
      </c>
    </row>
    <row r="7" spans="1:23" s="3" customFormat="1" ht="42.75" customHeight="1" x14ac:dyDescent="0.3">
      <c r="A7" s="391"/>
      <c r="B7" s="391"/>
      <c r="C7" s="391"/>
      <c r="D7" s="391"/>
      <c r="E7" s="391"/>
      <c r="F7" s="391"/>
      <c r="G7" s="391"/>
      <c r="H7" s="393"/>
      <c r="I7" s="393"/>
      <c r="J7" s="393"/>
      <c r="K7" s="393"/>
      <c r="L7" s="134" t="s">
        <v>149</v>
      </c>
      <c r="M7" s="104" t="s">
        <v>150</v>
      </c>
      <c r="N7" s="393"/>
      <c r="O7" s="393"/>
      <c r="P7" s="393"/>
      <c r="Q7" s="393"/>
      <c r="R7" s="104" t="s">
        <v>5</v>
      </c>
      <c r="S7" s="104" t="s">
        <v>6</v>
      </c>
      <c r="T7" s="404"/>
      <c r="U7" s="394"/>
      <c r="V7" s="394"/>
    </row>
    <row r="8" spans="1:23" s="3" customFormat="1" ht="64.5" customHeight="1" x14ac:dyDescent="0.3">
      <c r="A8" s="420">
        <v>1</v>
      </c>
      <c r="B8" s="420" t="s">
        <v>8</v>
      </c>
      <c r="C8" s="405" t="s">
        <v>121</v>
      </c>
      <c r="D8" s="105" t="s">
        <v>466</v>
      </c>
      <c r="E8" s="420" t="s">
        <v>9</v>
      </c>
      <c r="F8" s="4" t="s">
        <v>445</v>
      </c>
      <c r="G8" s="405" t="s">
        <v>39</v>
      </c>
      <c r="H8" s="140" t="s">
        <v>558</v>
      </c>
      <c r="I8" s="142" t="s">
        <v>155</v>
      </c>
      <c r="J8" s="142"/>
      <c r="K8" s="141" t="s">
        <v>559</v>
      </c>
      <c r="L8" s="229" t="s">
        <v>214</v>
      </c>
      <c r="M8" s="142" t="s">
        <v>157</v>
      </c>
      <c r="N8" s="142" t="s">
        <v>469</v>
      </c>
      <c r="O8" s="294" t="s">
        <v>569</v>
      </c>
      <c r="P8" s="142" t="s">
        <v>580</v>
      </c>
      <c r="Q8" s="142" t="s">
        <v>158</v>
      </c>
      <c r="R8" s="189">
        <v>44197</v>
      </c>
      <c r="S8" s="189">
        <v>44561</v>
      </c>
      <c r="T8" s="137" t="s">
        <v>442</v>
      </c>
      <c r="U8" s="138">
        <v>1</v>
      </c>
      <c r="V8" s="158"/>
    </row>
    <row r="9" spans="1:23" s="3" customFormat="1" ht="50.25" customHeight="1" x14ac:dyDescent="0.3">
      <c r="A9" s="421"/>
      <c r="B9" s="421"/>
      <c r="C9" s="406"/>
      <c r="D9" s="105" t="s">
        <v>64</v>
      </c>
      <c r="E9" s="421"/>
      <c r="F9" s="99" t="s">
        <v>446</v>
      </c>
      <c r="G9" s="406"/>
      <c r="H9" s="140" t="s">
        <v>324</v>
      </c>
      <c r="I9" s="142" t="s">
        <v>155</v>
      </c>
      <c r="J9" s="142"/>
      <c r="K9" s="141" t="s">
        <v>560</v>
      </c>
      <c r="L9" s="229" t="s">
        <v>214</v>
      </c>
      <c r="M9" s="142" t="s">
        <v>214</v>
      </c>
      <c r="N9" s="142" t="s">
        <v>469</v>
      </c>
      <c r="O9" s="142" t="s">
        <v>325</v>
      </c>
      <c r="P9" s="142" t="s">
        <v>561</v>
      </c>
      <c r="Q9" s="142" t="s">
        <v>245</v>
      </c>
      <c r="R9" s="189">
        <v>44197</v>
      </c>
      <c r="S9" s="189">
        <v>44561</v>
      </c>
      <c r="T9" s="137" t="s">
        <v>442</v>
      </c>
      <c r="U9" s="138">
        <v>1</v>
      </c>
      <c r="V9" s="158"/>
    </row>
    <row r="10" spans="1:23" s="3" customFormat="1" ht="89.25" customHeight="1" x14ac:dyDescent="0.3">
      <c r="A10" s="421"/>
      <c r="B10" s="421"/>
      <c r="C10" s="406"/>
      <c r="D10" s="105" t="s">
        <v>82</v>
      </c>
      <c r="E10" s="421"/>
      <c r="F10" s="99" t="s">
        <v>447</v>
      </c>
      <c r="G10" s="406"/>
      <c r="H10" s="140" t="s">
        <v>450</v>
      </c>
      <c r="I10" s="142" t="s">
        <v>155</v>
      </c>
      <c r="J10" s="142"/>
      <c r="K10" s="141" t="s">
        <v>464</v>
      </c>
      <c r="L10" s="229" t="s">
        <v>214</v>
      </c>
      <c r="M10" s="142" t="s">
        <v>157</v>
      </c>
      <c r="N10" s="142" t="s">
        <v>469</v>
      </c>
      <c r="O10" s="294" t="s">
        <v>569</v>
      </c>
      <c r="P10" s="142" t="s">
        <v>581</v>
      </c>
      <c r="Q10" s="142" t="s">
        <v>158</v>
      </c>
      <c r="R10" s="189">
        <v>44197</v>
      </c>
      <c r="S10" s="189">
        <v>44561</v>
      </c>
      <c r="T10" s="137" t="s">
        <v>525</v>
      </c>
      <c r="U10" s="138">
        <v>1</v>
      </c>
      <c r="V10" s="158"/>
    </row>
    <row r="11" spans="1:23" s="17" customFormat="1" ht="50.25" customHeight="1" x14ac:dyDescent="0.2">
      <c r="A11" s="421"/>
      <c r="B11" s="421"/>
      <c r="C11" s="406"/>
      <c r="D11" s="105" t="s">
        <v>467</v>
      </c>
      <c r="E11" s="421"/>
      <c r="F11" s="99" t="s">
        <v>448</v>
      </c>
      <c r="G11" s="406"/>
      <c r="H11" s="140" t="s">
        <v>296</v>
      </c>
      <c r="I11" s="139" t="s">
        <v>155</v>
      </c>
      <c r="J11" s="142"/>
      <c r="K11" s="141" t="s">
        <v>507</v>
      </c>
      <c r="L11" s="229" t="s">
        <v>328</v>
      </c>
      <c r="M11" s="140" t="s">
        <v>328</v>
      </c>
      <c r="N11" s="142" t="s">
        <v>472</v>
      </c>
      <c r="O11" s="142" t="s">
        <v>807</v>
      </c>
      <c r="P11" s="140" t="s">
        <v>294</v>
      </c>
      <c r="Q11" s="142" t="s">
        <v>158</v>
      </c>
      <c r="R11" s="143">
        <v>44197</v>
      </c>
      <c r="S11" s="143">
        <v>44561</v>
      </c>
      <c r="T11" s="137" t="s">
        <v>442</v>
      </c>
      <c r="U11" s="138">
        <v>0.9</v>
      </c>
      <c r="V11" s="158"/>
    </row>
    <row r="12" spans="1:23" s="17" customFormat="1" ht="68.400000000000006" x14ac:dyDescent="0.2">
      <c r="A12" s="421"/>
      <c r="B12" s="421"/>
      <c r="C12" s="406"/>
      <c r="D12" s="213" t="s">
        <v>49</v>
      </c>
      <c r="E12" s="421"/>
      <c r="F12" s="212" t="s">
        <v>449</v>
      </c>
      <c r="G12" s="406"/>
      <c r="H12" s="140" t="s">
        <v>295</v>
      </c>
      <c r="I12" s="139" t="s">
        <v>155</v>
      </c>
      <c r="J12" s="142"/>
      <c r="K12" s="157" t="s">
        <v>473</v>
      </c>
      <c r="L12" s="229" t="s">
        <v>328</v>
      </c>
      <c r="M12" s="140" t="s">
        <v>328</v>
      </c>
      <c r="N12" s="142" t="s">
        <v>472</v>
      </c>
      <c r="O12" s="142" t="s">
        <v>808</v>
      </c>
      <c r="P12" s="140" t="s">
        <v>508</v>
      </c>
      <c r="Q12" s="142" t="s">
        <v>158</v>
      </c>
      <c r="R12" s="143">
        <v>44197</v>
      </c>
      <c r="S12" s="143">
        <v>44561</v>
      </c>
      <c r="T12" s="137" t="s">
        <v>442</v>
      </c>
      <c r="U12" s="138">
        <v>1</v>
      </c>
      <c r="V12" s="5"/>
    </row>
    <row r="13" spans="1:23" ht="81.75" customHeight="1" x14ac:dyDescent="0.2">
      <c r="A13" s="376">
        <v>2</v>
      </c>
      <c r="B13" s="377" t="s">
        <v>41</v>
      </c>
      <c r="C13" s="378" t="s">
        <v>56</v>
      </c>
      <c r="D13" s="99" t="s">
        <v>47</v>
      </c>
      <c r="E13" s="375" t="s">
        <v>51</v>
      </c>
      <c r="F13" s="102" t="s">
        <v>52</v>
      </c>
      <c r="G13" s="451" t="s">
        <v>55</v>
      </c>
      <c r="H13" s="407" t="s">
        <v>434</v>
      </c>
      <c r="I13" s="410"/>
      <c r="J13" s="410" t="s">
        <v>155</v>
      </c>
      <c r="K13" s="407" t="s">
        <v>468</v>
      </c>
      <c r="L13" s="448" t="s">
        <v>265</v>
      </c>
      <c r="M13" s="439" t="s">
        <v>220</v>
      </c>
      <c r="N13" s="439" t="s">
        <v>470</v>
      </c>
      <c r="O13" s="439" t="s">
        <v>435</v>
      </c>
      <c r="P13" s="439" t="s">
        <v>471</v>
      </c>
      <c r="Q13" s="439" t="s">
        <v>245</v>
      </c>
      <c r="R13" s="442">
        <v>44197</v>
      </c>
      <c r="S13" s="442">
        <v>44561</v>
      </c>
      <c r="T13" s="459" t="s">
        <v>525</v>
      </c>
      <c r="U13" s="433">
        <v>1</v>
      </c>
      <c r="V13" s="461"/>
    </row>
    <row r="14" spans="1:23" ht="40.5" customHeight="1" x14ac:dyDescent="0.2">
      <c r="A14" s="376"/>
      <c r="B14" s="377"/>
      <c r="C14" s="378"/>
      <c r="D14" s="271" t="s">
        <v>48</v>
      </c>
      <c r="E14" s="375"/>
      <c r="F14" s="273" t="s">
        <v>636</v>
      </c>
      <c r="G14" s="451"/>
      <c r="H14" s="409"/>
      <c r="I14" s="412"/>
      <c r="J14" s="412"/>
      <c r="K14" s="409"/>
      <c r="L14" s="450"/>
      <c r="M14" s="441"/>
      <c r="N14" s="441"/>
      <c r="O14" s="441"/>
      <c r="P14" s="441"/>
      <c r="Q14" s="441"/>
      <c r="R14" s="444"/>
      <c r="S14" s="444"/>
      <c r="T14" s="460"/>
      <c r="U14" s="435"/>
      <c r="V14" s="462"/>
    </row>
    <row r="15" spans="1:23" ht="50.25" customHeight="1" x14ac:dyDescent="0.2">
      <c r="A15" s="376"/>
      <c r="B15" s="377"/>
      <c r="C15" s="378"/>
      <c r="D15" s="99" t="s">
        <v>49</v>
      </c>
      <c r="E15" s="375"/>
      <c r="F15" s="102" t="s">
        <v>53</v>
      </c>
      <c r="G15" s="451"/>
      <c r="H15" s="407" t="s">
        <v>272</v>
      </c>
      <c r="I15" s="410" t="s">
        <v>155</v>
      </c>
      <c r="J15" s="410"/>
      <c r="K15" s="407" t="s">
        <v>273</v>
      </c>
      <c r="L15" s="448" t="s">
        <v>265</v>
      </c>
      <c r="M15" s="439" t="s">
        <v>220</v>
      </c>
      <c r="N15" s="439" t="s">
        <v>470</v>
      </c>
      <c r="O15" s="410" t="s">
        <v>274</v>
      </c>
      <c r="P15" s="439" t="s">
        <v>275</v>
      </c>
      <c r="Q15" s="439" t="s">
        <v>245</v>
      </c>
      <c r="R15" s="442">
        <v>44197</v>
      </c>
      <c r="S15" s="442">
        <v>44561</v>
      </c>
      <c r="T15" s="445" t="s">
        <v>525</v>
      </c>
      <c r="U15" s="433">
        <v>1</v>
      </c>
      <c r="V15" s="381"/>
    </row>
    <row r="16" spans="1:23" ht="52.5" customHeight="1" x14ac:dyDescent="0.2">
      <c r="A16" s="376"/>
      <c r="B16" s="377"/>
      <c r="C16" s="378"/>
      <c r="D16" s="99" t="s">
        <v>50</v>
      </c>
      <c r="E16" s="375"/>
      <c r="F16" s="136" t="s">
        <v>54</v>
      </c>
      <c r="G16" s="451"/>
      <c r="H16" s="408"/>
      <c r="I16" s="411"/>
      <c r="J16" s="411"/>
      <c r="K16" s="408"/>
      <c r="L16" s="449"/>
      <c r="M16" s="440"/>
      <c r="N16" s="440"/>
      <c r="O16" s="411"/>
      <c r="P16" s="440"/>
      <c r="Q16" s="440"/>
      <c r="R16" s="443"/>
      <c r="S16" s="443"/>
      <c r="T16" s="446"/>
      <c r="U16" s="434"/>
      <c r="V16" s="436"/>
    </row>
    <row r="17" spans="1:22" ht="72.75" customHeight="1" x14ac:dyDescent="0.2">
      <c r="A17" s="376"/>
      <c r="B17" s="377"/>
      <c r="C17" s="378"/>
      <c r="D17" s="102" t="s">
        <v>465</v>
      </c>
      <c r="E17" s="375"/>
      <c r="F17" s="102" t="s">
        <v>71</v>
      </c>
      <c r="G17" s="451"/>
      <c r="H17" s="409"/>
      <c r="I17" s="412"/>
      <c r="J17" s="412"/>
      <c r="K17" s="409"/>
      <c r="L17" s="450"/>
      <c r="M17" s="441"/>
      <c r="N17" s="441"/>
      <c r="O17" s="412"/>
      <c r="P17" s="441"/>
      <c r="Q17" s="441"/>
      <c r="R17" s="444"/>
      <c r="S17" s="444"/>
      <c r="T17" s="447"/>
      <c r="U17" s="435"/>
      <c r="V17" s="382"/>
    </row>
    <row r="18" spans="1:22" ht="114" customHeight="1" x14ac:dyDescent="0.2">
      <c r="A18" s="422">
        <v>3</v>
      </c>
      <c r="B18" s="387" t="s">
        <v>42</v>
      </c>
      <c r="C18" s="387" t="s">
        <v>122</v>
      </c>
      <c r="D18" s="342" t="s">
        <v>57</v>
      </c>
      <c r="E18" s="385" t="s">
        <v>65</v>
      </c>
      <c r="F18" s="385" t="s">
        <v>66</v>
      </c>
      <c r="G18" s="387" t="s">
        <v>72</v>
      </c>
      <c r="H18" s="98" t="s">
        <v>621</v>
      </c>
      <c r="I18" s="289" t="s">
        <v>155</v>
      </c>
      <c r="J18" s="294"/>
      <c r="K18" s="163" t="s">
        <v>762</v>
      </c>
      <c r="L18" s="225" t="s">
        <v>212</v>
      </c>
      <c r="M18" s="290" t="s">
        <v>157</v>
      </c>
      <c r="N18" s="289" t="s">
        <v>763</v>
      </c>
      <c r="O18" s="289" t="s">
        <v>517</v>
      </c>
      <c r="P18" s="289" t="s">
        <v>764</v>
      </c>
      <c r="Q18" s="170" t="s">
        <v>474</v>
      </c>
      <c r="R18" s="148">
        <v>44197</v>
      </c>
      <c r="S18" s="148">
        <v>44561</v>
      </c>
      <c r="T18" s="160" t="s">
        <v>442</v>
      </c>
      <c r="U18" s="179">
        <v>1</v>
      </c>
      <c r="V18" s="100"/>
    </row>
    <row r="19" spans="1:22" ht="105.75" customHeight="1" x14ac:dyDescent="0.2">
      <c r="A19" s="423"/>
      <c r="B19" s="388"/>
      <c r="C19" s="388"/>
      <c r="D19" s="343"/>
      <c r="E19" s="386"/>
      <c r="F19" s="386"/>
      <c r="G19" s="388"/>
      <c r="H19" s="267" t="s">
        <v>611</v>
      </c>
      <c r="I19" s="291" t="s">
        <v>155</v>
      </c>
      <c r="J19" s="291"/>
      <c r="K19" s="163" t="s">
        <v>765</v>
      </c>
      <c r="L19" s="225" t="s">
        <v>212</v>
      </c>
      <c r="M19" s="290" t="s">
        <v>157</v>
      </c>
      <c r="N19" s="289" t="s">
        <v>520</v>
      </c>
      <c r="O19" s="289" t="s">
        <v>521</v>
      </c>
      <c r="P19" s="289" t="s">
        <v>522</v>
      </c>
      <c r="Q19" s="174" t="s">
        <v>476</v>
      </c>
      <c r="R19" s="148">
        <v>44197</v>
      </c>
      <c r="S19" s="148">
        <v>44561</v>
      </c>
      <c r="T19" s="160" t="s">
        <v>442</v>
      </c>
      <c r="U19" s="179">
        <v>1</v>
      </c>
      <c r="V19" s="2"/>
    </row>
    <row r="20" spans="1:22" ht="163.5" customHeight="1" x14ac:dyDescent="0.2">
      <c r="A20" s="423"/>
      <c r="B20" s="388"/>
      <c r="C20" s="388"/>
      <c r="D20" s="343"/>
      <c r="E20" s="386"/>
      <c r="F20" s="386"/>
      <c r="G20" s="388"/>
      <c r="H20" s="267" t="s">
        <v>615</v>
      </c>
      <c r="I20" s="291" t="s">
        <v>155</v>
      </c>
      <c r="J20" s="291"/>
      <c r="K20" s="163" t="s">
        <v>766</v>
      </c>
      <c r="L20" s="225" t="s">
        <v>212</v>
      </c>
      <c r="M20" s="290" t="s">
        <v>157</v>
      </c>
      <c r="N20" s="291" t="s">
        <v>776</v>
      </c>
      <c r="O20" s="289" t="s">
        <v>777</v>
      </c>
      <c r="P20" s="289" t="s">
        <v>778</v>
      </c>
      <c r="Q20" s="289" t="s">
        <v>524</v>
      </c>
      <c r="R20" s="164">
        <v>44256</v>
      </c>
      <c r="S20" s="164">
        <v>44561</v>
      </c>
      <c r="T20" s="160" t="s">
        <v>511</v>
      </c>
      <c r="U20" s="179">
        <v>1</v>
      </c>
      <c r="V20" s="289"/>
    </row>
    <row r="21" spans="1:22" ht="126" customHeight="1" x14ac:dyDescent="0.2">
      <c r="A21" s="423"/>
      <c r="B21" s="388"/>
      <c r="C21" s="388"/>
      <c r="D21" s="343"/>
      <c r="E21" s="386"/>
      <c r="F21" s="386"/>
      <c r="G21" s="388"/>
      <c r="H21" s="80" t="s">
        <v>624</v>
      </c>
      <c r="I21" s="289" t="s">
        <v>155</v>
      </c>
      <c r="J21" s="294"/>
      <c r="K21" s="163" t="s">
        <v>767</v>
      </c>
      <c r="L21" s="225" t="s">
        <v>768</v>
      </c>
      <c r="M21" s="290" t="s">
        <v>157</v>
      </c>
      <c r="N21" s="303" t="s">
        <v>769</v>
      </c>
      <c r="O21" s="289" t="s">
        <v>770</v>
      </c>
      <c r="P21" s="289" t="s">
        <v>771</v>
      </c>
      <c r="Q21" s="289" t="s">
        <v>524</v>
      </c>
      <c r="R21" s="164">
        <v>44287</v>
      </c>
      <c r="S21" s="164">
        <v>44681</v>
      </c>
      <c r="T21" s="160" t="s">
        <v>442</v>
      </c>
      <c r="U21" s="179">
        <v>0.75</v>
      </c>
      <c r="V21" s="289"/>
    </row>
    <row r="22" spans="1:22" ht="120" customHeight="1" x14ac:dyDescent="0.2">
      <c r="A22" s="423"/>
      <c r="B22" s="388"/>
      <c r="C22" s="388"/>
      <c r="D22" s="343"/>
      <c r="E22" s="386"/>
      <c r="F22" s="386"/>
      <c r="G22" s="388"/>
      <c r="H22" s="80" t="s">
        <v>518</v>
      </c>
      <c r="I22" s="291" t="s">
        <v>155</v>
      </c>
      <c r="J22" s="291"/>
      <c r="K22" s="163" t="s">
        <v>519</v>
      </c>
      <c r="L22" s="225" t="s">
        <v>212</v>
      </c>
      <c r="M22" s="290" t="s">
        <v>157</v>
      </c>
      <c r="N22" s="304" t="s">
        <v>772</v>
      </c>
      <c r="O22" s="289" t="s">
        <v>521</v>
      </c>
      <c r="P22" s="289" t="s">
        <v>522</v>
      </c>
      <c r="Q22" s="289" t="s">
        <v>476</v>
      </c>
      <c r="R22" s="164">
        <v>44197</v>
      </c>
      <c r="S22" s="164">
        <v>44561</v>
      </c>
      <c r="T22" s="160" t="s">
        <v>442</v>
      </c>
      <c r="U22" s="179">
        <v>0.95</v>
      </c>
      <c r="V22" s="155"/>
    </row>
    <row r="23" spans="1:22" ht="49.5" customHeight="1" x14ac:dyDescent="0.2">
      <c r="A23" s="423"/>
      <c r="B23" s="388"/>
      <c r="C23" s="388"/>
      <c r="D23" s="343"/>
      <c r="E23" s="386"/>
      <c r="F23" s="386"/>
      <c r="G23" s="388"/>
      <c r="H23" s="80" t="s">
        <v>619</v>
      </c>
      <c r="I23" s="291" t="s">
        <v>155</v>
      </c>
      <c r="J23" s="291"/>
      <c r="K23" s="163" t="s">
        <v>773</v>
      </c>
      <c r="L23" s="225" t="s">
        <v>212</v>
      </c>
      <c r="M23" s="290" t="s">
        <v>157</v>
      </c>
      <c r="N23" s="289" t="s">
        <v>774</v>
      </c>
      <c r="O23" s="289" t="s">
        <v>523</v>
      </c>
      <c r="P23" s="289" t="s">
        <v>775</v>
      </c>
      <c r="Q23" s="289" t="s">
        <v>524</v>
      </c>
      <c r="R23" s="164">
        <v>44197</v>
      </c>
      <c r="S23" s="164">
        <v>44561</v>
      </c>
      <c r="T23" s="160" t="s">
        <v>442</v>
      </c>
      <c r="U23" s="179">
        <v>1</v>
      </c>
      <c r="V23" s="155"/>
    </row>
    <row r="24" spans="1:22" ht="65.25" customHeight="1" x14ac:dyDescent="0.2">
      <c r="A24" s="423"/>
      <c r="B24" s="388"/>
      <c r="C24" s="388"/>
      <c r="D24" s="271" t="s">
        <v>48</v>
      </c>
      <c r="E24" s="386"/>
      <c r="F24" s="103" t="s">
        <v>67</v>
      </c>
      <c r="G24" s="388"/>
      <c r="H24" s="199" t="s">
        <v>607</v>
      </c>
      <c r="I24" s="171" t="s">
        <v>155</v>
      </c>
      <c r="J24" s="171"/>
      <c r="K24" s="147" t="s">
        <v>584</v>
      </c>
      <c r="L24" s="224" t="s">
        <v>219</v>
      </c>
      <c r="M24" s="150" t="s">
        <v>219</v>
      </c>
      <c r="N24" s="171" t="s">
        <v>526</v>
      </c>
      <c r="O24" s="289" t="s">
        <v>583</v>
      </c>
      <c r="P24" s="150" t="s">
        <v>585</v>
      </c>
      <c r="Q24" s="174" t="s">
        <v>527</v>
      </c>
      <c r="R24" s="151">
        <v>44197</v>
      </c>
      <c r="S24" s="151">
        <v>44561</v>
      </c>
      <c r="T24" s="178" t="s">
        <v>436</v>
      </c>
      <c r="U24" s="179">
        <v>1</v>
      </c>
      <c r="V24" s="2"/>
    </row>
    <row r="25" spans="1:22" ht="39" customHeight="1" x14ac:dyDescent="0.2">
      <c r="A25" s="423"/>
      <c r="B25" s="388"/>
      <c r="C25" s="388"/>
      <c r="D25" s="343" t="s">
        <v>47</v>
      </c>
      <c r="E25" s="386"/>
      <c r="F25" s="389" t="s">
        <v>637</v>
      </c>
      <c r="G25" s="388"/>
      <c r="H25" s="191" t="s">
        <v>297</v>
      </c>
      <c r="I25" s="171" t="s">
        <v>155</v>
      </c>
      <c r="J25" s="171"/>
      <c r="K25" s="147" t="s">
        <v>298</v>
      </c>
      <c r="L25" s="224" t="s">
        <v>219</v>
      </c>
      <c r="M25" s="150" t="s">
        <v>219</v>
      </c>
      <c r="N25" s="171" t="s">
        <v>526</v>
      </c>
      <c r="O25" s="289" t="s">
        <v>299</v>
      </c>
      <c r="P25" s="150" t="s">
        <v>529</v>
      </c>
      <c r="Q25" s="174" t="s">
        <v>527</v>
      </c>
      <c r="R25" s="151">
        <v>44197</v>
      </c>
      <c r="S25" s="151">
        <v>44561</v>
      </c>
      <c r="T25" s="178" t="s">
        <v>436</v>
      </c>
      <c r="U25" s="179">
        <v>1</v>
      </c>
      <c r="V25" s="2"/>
    </row>
    <row r="26" spans="1:22" ht="39.75" customHeight="1" x14ac:dyDescent="0.2">
      <c r="A26" s="423"/>
      <c r="B26" s="388"/>
      <c r="C26" s="388"/>
      <c r="D26" s="343"/>
      <c r="E26" s="386"/>
      <c r="F26" s="389"/>
      <c r="G26" s="388"/>
      <c r="H26" s="158" t="s">
        <v>300</v>
      </c>
      <c r="I26" s="171" t="s">
        <v>155</v>
      </c>
      <c r="J26" s="171"/>
      <c r="K26" s="147" t="s">
        <v>301</v>
      </c>
      <c r="L26" s="224" t="s">
        <v>219</v>
      </c>
      <c r="M26" s="150" t="s">
        <v>219</v>
      </c>
      <c r="N26" s="171" t="s">
        <v>526</v>
      </c>
      <c r="O26" s="289" t="s">
        <v>530</v>
      </c>
      <c r="P26" s="150" t="s">
        <v>302</v>
      </c>
      <c r="Q26" s="174" t="s">
        <v>527</v>
      </c>
      <c r="R26" s="151">
        <v>44197</v>
      </c>
      <c r="S26" s="151">
        <v>44561</v>
      </c>
      <c r="T26" s="178" t="s">
        <v>436</v>
      </c>
      <c r="U26" s="179">
        <v>1</v>
      </c>
      <c r="V26" s="2"/>
    </row>
    <row r="27" spans="1:22" ht="69" customHeight="1" x14ac:dyDescent="0.2">
      <c r="A27" s="423"/>
      <c r="B27" s="388"/>
      <c r="C27" s="388"/>
      <c r="D27" s="343"/>
      <c r="E27" s="386"/>
      <c r="F27" s="389"/>
      <c r="G27" s="388"/>
      <c r="H27" s="158" t="s">
        <v>303</v>
      </c>
      <c r="I27" s="171" t="s">
        <v>155</v>
      </c>
      <c r="J27" s="171"/>
      <c r="K27" s="147" t="s">
        <v>308</v>
      </c>
      <c r="L27" s="224" t="s">
        <v>219</v>
      </c>
      <c r="M27" s="150" t="s">
        <v>219</v>
      </c>
      <c r="N27" s="171" t="s">
        <v>526</v>
      </c>
      <c r="O27" s="289" t="s">
        <v>531</v>
      </c>
      <c r="P27" s="222" t="s">
        <v>304</v>
      </c>
      <c r="Q27" s="174" t="s">
        <v>527</v>
      </c>
      <c r="R27" s="151">
        <v>44197</v>
      </c>
      <c r="S27" s="151">
        <v>44561</v>
      </c>
      <c r="T27" s="178" t="s">
        <v>436</v>
      </c>
      <c r="U27" s="179">
        <v>1</v>
      </c>
      <c r="V27" s="2"/>
    </row>
    <row r="28" spans="1:22" ht="57.75" customHeight="1" x14ac:dyDescent="0.2">
      <c r="A28" s="423"/>
      <c r="B28" s="388"/>
      <c r="C28" s="388"/>
      <c r="D28" s="270" t="s">
        <v>58</v>
      </c>
      <c r="E28" s="386"/>
      <c r="F28" s="389"/>
      <c r="G28" s="388"/>
      <c r="H28" s="471" t="s">
        <v>306</v>
      </c>
      <c r="I28" s="422" t="s">
        <v>155</v>
      </c>
      <c r="J28" s="422"/>
      <c r="K28" s="417" t="s">
        <v>497</v>
      </c>
      <c r="L28" s="430" t="s">
        <v>305</v>
      </c>
      <c r="M28" s="387" t="s">
        <v>305</v>
      </c>
      <c r="N28" s="387" t="s">
        <v>482</v>
      </c>
      <c r="O28" s="387" t="s">
        <v>586</v>
      </c>
      <c r="P28" s="387" t="s">
        <v>307</v>
      </c>
      <c r="Q28" s="387" t="s">
        <v>158</v>
      </c>
      <c r="R28" s="475">
        <v>44197</v>
      </c>
      <c r="S28" s="475">
        <v>44561</v>
      </c>
      <c r="T28" s="422" t="s">
        <v>442</v>
      </c>
      <c r="U28" s="477">
        <v>1</v>
      </c>
      <c r="V28" s="387"/>
    </row>
    <row r="29" spans="1:22" ht="57.75" customHeight="1" x14ac:dyDescent="0.2">
      <c r="A29" s="423"/>
      <c r="B29" s="388"/>
      <c r="C29" s="388"/>
      <c r="D29" s="270" t="s">
        <v>64</v>
      </c>
      <c r="E29" s="386"/>
      <c r="F29" s="389"/>
      <c r="G29" s="388"/>
      <c r="H29" s="472"/>
      <c r="I29" s="473"/>
      <c r="J29" s="473"/>
      <c r="K29" s="419"/>
      <c r="L29" s="432"/>
      <c r="M29" s="474"/>
      <c r="N29" s="474"/>
      <c r="O29" s="474"/>
      <c r="P29" s="474"/>
      <c r="Q29" s="474"/>
      <c r="R29" s="476"/>
      <c r="S29" s="476"/>
      <c r="T29" s="473"/>
      <c r="U29" s="478"/>
      <c r="V29" s="474"/>
    </row>
    <row r="30" spans="1:22" ht="46.5" customHeight="1" x14ac:dyDescent="0.2">
      <c r="A30" s="423"/>
      <c r="B30" s="388"/>
      <c r="C30" s="388"/>
      <c r="D30" s="99" t="s">
        <v>59</v>
      </c>
      <c r="E30" s="386"/>
      <c r="F30" s="389"/>
      <c r="G30" s="388"/>
      <c r="H30" s="163" t="s">
        <v>400</v>
      </c>
      <c r="I30" s="175" t="s">
        <v>155</v>
      </c>
      <c r="J30" s="175"/>
      <c r="K30" s="156" t="s">
        <v>479</v>
      </c>
      <c r="L30" s="224" t="s">
        <v>277</v>
      </c>
      <c r="M30" s="170" t="s">
        <v>277</v>
      </c>
      <c r="N30" s="174" t="s">
        <v>477</v>
      </c>
      <c r="O30" s="174" t="s">
        <v>480</v>
      </c>
      <c r="P30" s="172" t="s">
        <v>535</v>
      </c>
      <c r="Q30" s="175" t="s">
        <v>158</v>
      </c>
      <c r="R30" s="176">
        <v>44377</v>
      </c>
      <c r="S30" s="176">
        <v>44561</v>
      </c>
      <c r="T30" s="187" t="s">
        <v>536</v>
      </c>
      <c r="U30" s="179">
        <v>1</v>
      </c>
      <c r="V30" s="163" t="s">
        <v>537</v>
      </c>
    </row>
    <row r="31" spans="1:22" ht="66.75" customHeight="1" x14ac:dyDescent="0.2">
      <c r="A31" s="423"/>
      <c r="B31" s="388"/>
      <c r="C31" s="388"/>
      <c r="D31" s="99" t="s">
        <v>60</v>
      </c>
      <c r="E31" s="386"/>
      <c r="F31" s="389" t="s">
        <v>68</v>
      </c>
      <c r="G31" s="388"/>
      <c r="H31" s="166" t="s">
        <v>538</v>
      </c>
      <c r="I31" s="175" t="s">
        <v>155</v>
      </c>
      <c r="J31" s="175"/>
      <c r="K31" s="156" t="s">
        <v>539</v>
      </c>
      <c r="L31" s="224" t="s">
        <v>277</v>
      </c>
      <c r="M31" s="175" t="s">
        <v>157</v>
      </c>
      <c r="N31" s="174" t="s">
        <v>477</v>
      </c>
      <c r="O31" s="174" t="s">
        <v>540</v>
      </c>
      <c r="P31" s="174" t="s">
        <v>541</v>
      </c>
      <c r="Q31" s="175" t="s">
        <v>158</v>
      </c>
      <c r="R31" s="176">
        <v>44531</v>
      </c>
      <c r="S31" s="176">
        <v>44561</v>
      </c>
      <c r="T31" s="187" t="s">
        <v>536</v>
      </c>
      <c r="U31" s="179">
        <v>1</v>
      </c>
      <c r="V31" s="163" t="s">
        <v>537</v>
      </c>
    </row>
    <row r="32" spans="1:22" ht="60" customHeight="1" x14ac:dyDescent="0.2">
      <c r="A32" s="423"/>
      <c r="B32" s="388"/>
      <c r="C32" s="388"/>
      <c r="D32" s="342" t="s">
        <v>61</v>
      </c>
      <c r="E32" s="386"/>
      <c r="F32" s="389"/>
      <c r="G32" s="388"/>
      <c r="H32" s="161" t="s">
        <v>283</v>
      </c>
      <c r="I32" s="171" t="s">
        <v>155</v>
      </c>
      <c r="J32" s="171"/>
      <c r="K32" s="167" t="s">
        <v>542</v>
      </c>
      <c r="L32" s="224" t="s">
        <v>277</v>
      </c>
      <c r="M32" s="170" t="s">
        <v>277</v>
      </c>
      <c r="N32" s="174" t="s">
        <v>477</v>
      </c>
      <c r="O32" s="289" t="s">
        <v>278</v>
      </c>
      <c r="P32" s="170" t="s">
        <v>279</v>
      </c>
      <c r="Q32" s="170" t="s">
        <v>245</v>
      </c>
      <c r="R32" s="176">
        <v>44531</v>
      </c>
      <c r="S32" s="164">
        <v>44561</v>
      </c>
      <c r="T32" s="187" t="s">
        <v>536</v>
      </c>
      <c r="U32" s="179">
        <v>0.9</v>
      </c>
      <c r="V32" s="163" t="s">
        <v>543</v>
      </c>
    </row>
    <row r="33" spans="1:22" ht="90" customHeight="1" x14ac:dyDescent="0.2">
      <c r="A33" s="423"/>
      <c r="B33" s="388"/>
      <c r="C33" s="388"/>
      <c r="D33" s="343"/>
      <c r="E33" s="386"/>
      <c r="F33" s="437" t="s">
        <v>69</v>
      </c>
      <c r="G33" s="388"/>
      <c r="H33" s="161" t="s">
        <v>280</v>
      </c>
      <c r="I33" s="171" t="s">
        <v>155</v>
      </c>
      <c r="J33" s="171"/>
      <c r="K33" s="167" t="s">
        <v>281</v>
      </c>
      <c r="L33" s="224" t="s">
        <v>277</v>
      </c>
      <c r="M33" s="170" t="s">
        <v>277</v>
      </c>
      <c r="N33" s="174" t="s">
        <v>477</v>
      </c>
      <c r="O33" s="289" t="s">
        <v>278</v>
      </c>
      <c r="P33" s="170" t="s">
        <v>279</v>
      </c>
      <c r="Q33" s="170" t="s">
        <v>245</v>
      </c>
      <c r="R33" s="176">
        <v>44531</v>
      </c>
      <c r="S33" s="164">
        <v>44561</v>
      </c>
      <c r="T33" s="187" t="s">
        <v>536</v>
      </c>
      <c r="U33" s="179">
        <v>0.9</v>
      </c>
      <c r="V33" s="163" t="s">
        <v>544</v>
      </c>
    </row>
    <row r="34" spans="1:22" ht="57" customHeight="1" x14ac:dyDescent="0.2">
      <c r="A34" s="423"/>
      <c r="B34" s="388"/>
      <c r="C34" s="388"/>
      <c r="D34" s="365"/>
      <c r="E34" s="386"/>
      <c r="F34" s="438"/>
      <c r="G34" s="388"/>
      <c r="H34" s="161" t="s">
        <v>282</v>
      </c>
      <c r="I34" s="171" t="s">
        <v>155</v>
      </c>
      <c r="J34" s="171"/>
      <c r="K34" s="163" t="s">
        <v>284</v>
      </c>
      <c r="L34" s="224" t="s">
        <v>277</v>
      </c>
      <c r="M34" s="170" t="s">
        <v>277</v>
      </c>
      <c r="N34" s="174" t="s">
        <v>477</v>
      </c>
      <c r="O34" s="289" t="s">
        <v>278</v>
      </c>
      <c r="P34" s="170" t="s">
        <v>279</v>
      </c>
      <c r="Q34" s="170" t="s">
        <v>245</v>
      </c>
      <c r="R34" s="176">
        <v>44531</v>
      </c>
      <c r="S34" s="164">
        <v>44561</v>
      </c>
      <c r="T34" s="187" t="s">
        <v>536</v>
      </c>
      <c r="U34" s="179">
        <v>0.9</v>
      </c>
      <c r="V34" s="163" t="s">
        <v>544</v>
      </c>
    </row>
    <row r="35" spans="1:22" ht="98.25" customHeight="1" x14ac:dyDescent="0.2">
      <c r="A35" s="423"/>
      <c r="B35" s="388"/>
      <c r="C35" s="388"/>
      <c r="D35" s="153" t="s">
        <v>62</v>
      </c>
      <c r="E35" s="386"/>
      <c r="F35" s="438"/>
      <c r="G35" s="388"/>
      <c r="H35" s="161" t="s">
        <v>285</v>
      </c>
      <c r="I35" s="171" t="s">
        <v>155</v>
      </c>
      <c r="J35" s="171"/>
      <c r="K35" s="163" t="s">
        <v>287</v>
      </c>
      <c r="L35" s="224" t="s">
        <v>277</v>
      </c>
      <c r="M35" s="170" t="s">
        <v>286</v>
      </c>
      <c r="N35" s="174" t="s">
        <v>477</v>
      </c>
      <c r="O35" s="289" t="s">
        <v>278</v>
      </c>
      <c r="P35" s="170" t="s">
        <v>279</v>
      </c>
      <c r="Q35" s="170" t="s">
        <v>245</v>
      </c>
      <c r="R35" s="176">
        <v>44531</v>
      </c>
      <c r="S35" s="164">
        <v>44561</v>
      </c>
      <c r="T35" s="179" t="s">
        <v>536</v>
      </c>
      <c r="U35" s="179">
        <v>1</v>
      </c>
      <c r="V35" s="163" t="s">
        <v>544</v>
      </c>
    </row>
    <row r="36" spans="1:22" ht="68.25" customHeight="1" x14ac:dyDescent="0.2">
      <c r="A36" s="423"/>
      <c r="B36" s="388"/>
      <c r="C36" s="388"/>
      <c r="D36" s="153" t="s">
        <v>63</v>
      </c>
      <c r="E36" s="386"/>
      <c r="F36" s="154" t="s">
        <v>70</v>
      </c>
      <c r="G36" s="388"/>
      <c r="H36" s="161" t="s">
        <v>288</v>
      </c>
      <c r="I36" s="171" t="s">
        <v>155</v>
      </c>
      <c r="J36" s="171"/>
      <c r="K36" s="163" t="s">
        <v>289</v>
      </c>
      <c r="L36" s="224" t="s">
        <v>277</v>
      </c>
      <c r="M36" s="170" t="s">
        <v>286</v>
      </c>
      <c r="N36" s="174" t="s">
        <v>477</v>
      </c>
      <c r="O36" s="289" t="s">
        <v>278</v>
      </c>
      <c r="P36" s="170" t="s">
        <v>279</v>
      </c>
      <c r="Q36" s="170" t="s">
        <v>245</v>
      </c>
      <c r="R36" s="164">
        <v>44531</v>
      </c>
      <c r="S36" s="164">
        <v>44561</v>
      </c>
      <c r="T36" s="187" t="s">
        <v>536</v>
      </c>
      <c r="U36" s="179">
        <v>1</v>
      </c>
      <c r="V36" s="163" t="s">
        <v>544</v>
      </c>
    </row>
    <row r="37" spans="1:22" ht="63" customHeight="1" x14ac:dyDescent="0.2">
      <c r="A37" s="376">
        <v>4</v>
      </c>
      <c r="B37" s="377" t="s">
        <v>43</v>
      </c>
      <c r="C37" s="375" t="s">
        <v>73</v>
      </c>
      <c r="D37" s="99" t="s">
        <v>48</v>
      </c>
      <c r="E37" s="375" t="s">
        <v>75</v>
      </c>
      <c r="F37" s="99" t="s">
        <v>76</v>
      </c>
      <c r="G37" s="374" t="s">
        <v>79</v>
      </c>
      <c r="H37" s="146" t="s">
        <v>309</v>
      </c>
      <c r="I37" s="171" t="s">
        <v>155</v>
      </c>
      <c r="J37" s="171"/>
      <c r="K37" s="147" t="s">
        <v>310</v>
      </c>
      <c r="L37" s="224" t="s">
        <v>311</v>
      </c>
      <c r="M37" s="150" t="s">
        <v>311</v>
      </c>
      <c r="N37" s="170" t="s">
        <v>481</v>
      </c>
      <c r="O37" s="152" t="s">
        <v>532</v>
      </c>
      <c r="P37" s="150" t="s">
        <v>312</v>
      </c>
      <c r="Q37" s="170" t="s">
        <v>313</v>
      </c>
      <c r="R37" s="148">
        <v>44197</v>
      </c>
      <c r="S37" s="148">
        <v>44561</v>
      </c>
      <c r="T37" s="178" t="s">
        <v>437</v>
      </c>
      <c r="U37" s="179">
        <v>0.8</v>
      </c>
      <c r="V37" s="2"/>
    </row>
    <row r="38" spans="1:22" ht="56.25" customHeight="1" x14ac:dyDescent="0.2">
      <c r="A38" s="376"/>
      <c r="B38" s="377"/>
      <c r="C38" s="375"/>
      <c r="D38" s="99" t="s">
        <v>49</v>
      </c>
      <c r="E38" s="375"/>
      <c r="F38" s="99" t="s">
        <v>77</v>
      </c>
      <c r="G38" s="374"/>
      <c r="H38" s="417" t="s">
        <v>314</v>
      </c>
      <c r="I38" s="422" t="s">
        <v>155</v>
      </c>
      <c r="J38" s="422"/>
      <c r="K38" s="471" t="s">
        <v>315</v>
      </c>
      <c r="L38" s="430" t="s">
        <v>311</v>
      </c>
      <c r="M38" s="387" t="s">
        <v>311</v>
      </c>
      <c r="N38" s="387" t="s">
        <v>481</v>
      </c>
      <c r="O38" s="486" t="s">
        <v>630</v>
      </c>
      <c r="P38" s="387" t="s">
        <v>316</v>
      </c>
      <c r="Q38" s="387" t="s">
        <v>313</v>
      </c>
      <c r="R38" s="475">
        <v>44197</v>
      </c>
      <c r="S38" s="475">
        <v>44561</v>
      </c>
      <c r="T38" s="387" t="s">
        <v>437</v>
      </c>
      <c r="U38" s="477">
        <v>0.9</v>
      </c>
      <c r="V38" s="483"/>
    </row>
    <row r="39" spans="1:22" ht="107.25" customHeight="1" x14ac:dyDescent="0.2">
      <c r="A39" s="376"/>
      <c r="B39" s="377"/>
      <c r="C39" s="375"/>
      <c r="D39" s="271" t="s">
        <v>74</v>
      </c>
      <c r="E39" s="375"/>
      <c r="F39" s="271" t="s">
        <v>78</v>
      </c>
      <c r="G39" s="374"/>
      <c r="H39" s="419"/>
      <c r="I39" s="473"/>
      <c r="J39" s="473"/>
      <c r="K39" s="472"/>
      <c r="L39" s="432"/>
      <c r="M39" s="474"/>
      <c r="N39" s="474"/>
      <c r="O39" s="487"/>
      <c r="P39" s="474"/>
      <c r="Q39" s="474"/>
      <c r="R39" s="476"/>
      <c r="S39" s="476"/>
      <c r="T39" s="474"/>
      <c r="U39" s="478"/>
      <c r="V39" s="484"/>
    </row>
    <row r="40" spans="1:22" ht="86.25" customHeight="1" x14ac:dyDescent="0.2">
      <c r="A40" s="376"/>
      <c r="B40" s="377"/>
      <c r="C40" s="375"/>
      <c r="D40" s="99" t="s">
        <v>639</v>
      </c>
      <c r="E40" s="375"/>
      <c r="F40" s="271" t="s">
        <v>638</v>
      </c>
      <c r="G40" s="374"/>
      <c r="H40" s="149" t="s">
        <v>438</v>
      </c>
      <c r="I40" s="171" t="s">
        <v>155</v>
      </c>
      <c r="J40" s="171"/>
      <c r="K40" s="147" t="s">
        <v>534</v>
      </c>
      <c r="L40" s="277" t="s">
        <v>311</v>
      </c>
      <c r="M40" s="150" t="s">
        <v>311</v>
      </c>
      <c r="N40" s="170" t="s">
        <v>481</v>
      </c>
      <c r="O40" s="152" t="s">
        <v>439</v>
      </c>
      <c r="P40" s="150" t="s">
        <v>440</v>
      </c>
      <c r="Q40" s="170" t="s">
        <v>313</v>
      </c>
      <c r="R40" s="148">
        <v>44197</v>
      </c>
      <c r="S40" s="148">
        <v>44561</v>
      </c>
      <c r="T40" s="178" t="s">
        <v>437</v>
      </c>
      <c r="U40" s="179">
        <v>0.9</v>
      </c>
      <c r="V40" s="2"/>
    </row>
    <row r="41" spans="1:22" s="17" customFormat="1" ht="61.5" customHeight="1" x14ac:dyDescent="0.2">
      <c r="A41" s="377">
        <v>5</v>
      </c>
      <c r="B41" s="379" t="s">
        <v>44</v>
      </c>
      <c r="C41" s="380" t="s">
        <v>80</v>
      </c>
      <c r="D41" s="383" t="s">
        <v>81</v>
      </c>
      <c r="E41" s="375" t="s">
        <v>90</v>
      </c>
      <c r="F41" s="381" t="s">
        <v>91</v>
      </c>
      <c r="G41" s="374" t="s">
        <v>96</v>
      </c>
      <c r="H41" s="168" t="s">
        <v>227</v>
      </c>
      <c r="I41" s="131" t="s">
        <v>155</v>
      </c>
      <c r="J41" s="131"/>
      <c r="K41" s="168" t="s">
        <v>228</v>
      </c>
      <c r="L41" s="230" t="s">
        <v>224</v>
      </c>
      <c r="M41" s="168" t="s">
        <v>157</v>
      </c>
      <c r="N41" s="131" t="s">
        <v>483</v>
      </c>
      <c r="O41" s="131" t="s">
        <v>587</v>
      </c>
      <c r="P41" s="168" t="s">
        <v>229</v>
      </c>
      <c r="Q41" s="131" t="s">
        <v>158</v>
      </c>
      <c r="R41" s="181">
        <v>44197</v>
      </c>
      <c r="S41" s="181">
        <v>44561</v>
      </c>
      <c r="T41" s="182" t="s">
        <v>437</v>
      </c>
      <c r="U41" s="144">
        <v>0.9</v>
      </c>
      <c r="V41" s="123"/>
    </row>
    <row r="42" spans="1:22" ht="27.75" customHeight="1" x14ac:dyDescent="0.2">
      <c r="A42" s="377"/>
      <c r="B42" s="379"/>
      <c r="C42" s="380"/>
      <c r="D42" s="384"/>
      <c r="E42" s="375"/>
      <c r="F42" s="382"/>
      <c r="G42" s="374"/>
      <c r="H42" s="168" t="s">
        <v>223</v>
      </c>
      <c r="I42" s="131" t="s">
        <v>155</v>
      </c>
      <c r="J42" s="131"/>
      <c r="K42" s="168" t="s">
        <v>226</v>
      </c>
      <c r="L42" s="230" t="s">
        <v>224</v>
      </c>
      <c r="M42" s="168" t="s">
        <v>157</v>
      </c>
      <c r="N42" s="131" t="s">
        <v>483</v>
      </c>
      <c r="O42" s="131" t="s">
        <v>225</v>
      </c>
      <c r="P42" s="168" t="s">
        <v>589</v>
      </c>
      <c r="Q42" s="131" t="s">
        <v>158</v>
      </c>
      <c r="R42" s="181">
        <v>44197</v>
      </c>
      <c r="S42" s="181">
        <v>44286</v>
      </c>
      <c r="T42" s="160" t="s">
        <v>436</v>
      </c>
      <c r="U42" s="179">
        <v>1</v>
      </c>
      <c r="V42" s="2"/>
    </row>
    <row r="43" spans="1:22" ht="51.75" customHeight="1" x14ac:dyDescent="0.2">
      <c r="A43" s="377"/>
      <c r="B43" s="379"/>
      <c r="C43" s="380"/>
      <c r="D43" s="99" t="s">
        <v>82</v>
      </c>
      <c r="E43" s="375"/>
      <c r="F43" s="342" t="s">
        <v>92</v>
      </c>
      <c r="G43" s="374"/>
      <c r="H43" s="424" t="s">
        <v>491</v>
      </c>
      <c r="I43" s="455"/>
      <c r="J43" s="455" t="s">
        <v>155</v>
      </c>
      <c r="K43" s="424" t="s">
        <v>490</v>
      </c>
      <c r="L43" s="479" t="s">
        <v>224</v>
      </c>
      <c r="M43" s="455" t="s">
        <v>157</v>
      </c>
      <c r="N43" s="455" t="s">
        <v>483</v>
      </c>
      <c r="O43" s="455" t="s">
        <v>489</v>
      </c>
      <c r="P43" s="455" t="s">
        <v>489</v>
      </c>
      <c r="Q43" s="455" t="s">
        <v>245</v>
      </c>
      <c r="R43" s="481">
        <v>44197</v>
      </c>
      <c r="S43" s="481">
        <v>44561</v>
      </c>
      <c r="T43" s="422" t="s">
        <v>436</v>
      </c>
      <c r="U43" s="477">
        <v>1</v>
      </c>
      <c r="V43" s="483"/>
    </row>
    <row r="44" spans="1:22" ht="30" customHeight="1" x14ac:dyDescent="0.2">
      <c r="A44" s="377"/>
      <c r="B44" s="379"/>
      <c r="C44" s="380"/>
      <c r="D44" s="271" t="s">
        <v>58</v>
      </c>
      <c r="E44" s="375"/>
      <c r="F44" s="365"/>
      <c r="G44" s="374"/>
      <c r="H44" s="426"/>
      <c r="I44" s="457"/>
      <c r="J44" s="457"/>
      <c r="K44" s="426"/>
      <c r="L44" s="480"/>
      <c r="M44" s="457"/>
      <c r="N44" s="457"/>
      <c r="O44" s="457"/>
      <c r="P44" s="457"/>
      <c r="Q44" s="457"/>
      <c r="R44" s="482"/>
      <c r="S44" s="482"/>
      <c r="T44" s="473"/>
      <c r="U44" s="478"/>
      <c r="V44" s="484"/>
    </row>
    <row r="45" spans="1:22" ht="60" customHeight="1" x14ac:dyDescent="0.2">
      <c r="A45" s="377"/>
      <c r="B45" s="379"/>
      <c r="C45" s="380"/>
      <c r="D45" s="99" t="s">
        <v>83</v>
      </c>
      <c r="E45" s="375"/>
      <c r="F45" s="375" t="s">
        <v>93</v>
      </c>
      <c r="G45" s="374"/>
      <c r="H45" s="168" t="s">
        <v>266</v>
      </c>
      <c r="I45" s="131" t="s">
        <v>155</v>
      </c>
      <c r="J45" s="131"/>
      <c r="K45" s="168" t="s">
        <v>267</v>
      </c>
      <c r="L45" s="230" t="s">
        <v>213</v>
      </c>
      <c r="M45" s="168" t="s">
        <v>443</v>
      </c>
      <c r="N45" s="131" t="s">
        <v>485</v>
      </c>
      <c r="O45" s="131" t="s">
        <v>588</v>
      </c>
      <c r="P45" s="168" t="s">
        <v>268</v>
      </c>
      <c r="Q45" s="131" t="s">
        <v>158</v>
      </c>
      <c r="R45" s="181">
        <v>44197</v>
      </c>
      <c r="S45" s="181">
        <v>44561</v>
      </c>
      <c r="T45" s="160" t="s">
        <v>442</v>
      </c>
      <c r="U45" s="180">
        <v>1</v>
      </c>
      <c r="V45" s="2"/>
    </row>
    <row r="46" spans="1:22" ht="38.25" customHeight="1" x14ac:dyDescent="0.2">
      <c r="A46" s="377"/>
      <c r="B46" s="379"/>
      <c r="C46" s="380"/>
      <c r="D46" s="99" t="s">
        <v>57</v>
      </c>
      <c r="E46" s="375"/>
      <c r="F46" s="375"/>
      <c r="G46" s="374"/>
      <c r="H46" s="173" t="s">
        <v>421</v>
      </c>
      <c r="I46" s="132" t="s">
        <v>155</v>
      </c>
      <c r="J46" s="132"/>
      <c r="K46" s="158" t="s">
        <v>487</v>
      </c>
      <c r="L46" s="230" t="s">
        <v>213</v>
      </c>
      <c r="M46" s="168" t="s">
        <v>213</v>
      </c>
      <c r="N46" s="172" t="s">
        <v>486</v>
      </c>
      <c r="O46" s="294" t="s">
        <v>550</v>
      </c>
      <c r="P46" s="168" t="s">
        <v>551</v>
      </c>
      <c r="Q46" s="131" t="s">
        <v>233</v>
      </c>
      <c r="R46" s="181">
        <v>44197</v>
      </c>
      <c r="S46" s="181">
        <v>44267</v>
      </c>
      <c r="T46" s="145" t="s">
        <v>549</v>
      </c>
      <c r="U46" s="144">
        <v>1</v>
      </c>
      <c r="V46" s="123"/>
    </row>
    <row r="47" spans="1:22" ht="48.75" customHeight="1" x14ac:dyDescent="0.2">
      <c r="A47" s="377"/>
      <c r="B47" s="379"/>
      <c r="C47" s="380"/>
      <c r="D47" s="99" t="s">
        <v>84</v>
      </c>
      <c r="E47" s="375"/>
      <c r="F47" s="342" t="s">
        <v>94</v>
      </c>
      <c r="G47" s="374"/>
      <c r="H47" s="169" t="s">
        <v>394</v>
      </c>
      <c r="I47" s="171" t="s">
        <v>155</v>
      </c>
      <c r="J47" s="171"/>
      <c r="K47" s="163" t="s">
        <v>496</v>
      </c>
      <c r="L47" s="230" t="s">
        <v>224</v>
      </c>
      <c r="M47" s="170" t="s">
        <v>157</v>
      </c>
      <c r="N47" s="131" t="s">
        <v>483</v>
      </c>
      <c r="O47" s="289" t="s">
        <v>480</v>
      </c>
      <c r="P47" s="170" t="s">
        <v>548</v>
      </c>
      <c r="Q47" s="131" t="s">
        <v>158</v>
      </c>
      <c r="R47" s="164">
        <v>44197</v>
      </c>
      <c r="S47" s="164">
        <v>44561</v>
      </c>
      <c r="T47" s="145" t="s">
        <v>436</v>
      </c>
      <c r="U47" s="144">
        <v>1</v>
      </c>
      <c r="V47" s="123"/>
    </row>
    <row r="48" spans="1:22" ht="58.5" customHeight="1" x14ac:dyDescent="0.2">
      <c r="A48" s="377"/>
      <c r="B48" s="379"/>
      <c r="C48" s="380"/>
      <c r="D48" s="99" t="s">
        <v>85</v>
      </c>
      <c r="E48" s="375"/>
      <c r="F48" s="343"/>
      <c r="G48" s="374"/>
      <c r="H48" s="169" t="s">
        <v>319</v>
      </c>
      <c r="I48" s="171" t="s">
        <v>155</v>
      </c>
      <c r="J48" s="171"/>
      <c r="K48" s="163" t="s">
        <v>320</v>
      </c>
      <c r="L48" s="224" t="s">
        <v>321</v>
      </c>
      <c r="M48" s="170" t="s">
        <v>327</v>
      </c>
      <c r="N48" s="171" t="s">
        <v>484</v>
      </c>
      <c r="O48" s="289" t="s">
        <v>322</v>
      </c>
      <c r="P48" s="170" t="s">
        <v>545</v>
      </c>
      <c r="Q48" s="175" t="s">
        <v>158</v>
      </c>
      <c r="R48" s="164">
        <v>44197</v>
      </c>
      <c r="S48" s="164">
        <v>44561</v>
      </c>
      <c r="T48" s="182" t="s">
        <v>436</v>
      </c>
      <c r="U48" s="144">
        <v>1</v>
      </c>
      <c r="V48" s="123"/>
    </row>
    <row r="49" spans="1:22" ht="48.75" customHeight="1" x14ac:dyDescent="0.2">
      <c r="A49" s="377"/>
      <c r="B49" s="379"/>
      <c r="C49" s="380"/>
      <c r="D49" s="99" t="s">
        <v>86</v>
      </c>
      <c r="E49" s="375"/>
      <c r="F49" s="365"/>
      <c r="G49" s="374"/>
      <c r="H49" s="168" t="s">
        <v>498</v>
      </c>
      <c r="I49" s="175" t="s">
        <v>155</v>
      </c>
      <c r="J49" s="175"/>
      <c r="K49" s="156" t="s">
        <v>500</v>
      </c>
      <c r="L49" s="224" t="s">
        <v>321</v>
      </c>
      <c r="M49" s="170" t="s">
        <v>327</v>
      </c>
      <c r="N49" s="171" t="s">
        <v>484</v>
      </c>
      <c r="O49" s="289" t="s">
        <v>499</v>
      </c>
      <c r="P49" s="170" t="s">
        <v>546</v>
      </c>
      <c r="Q49" s="175" t="s">
        <v>158</v>
      </c>
      <c r="R49" s="164">
        <v>44197</v>
      </c>
      <c r="S49" s="164">
        <v>44561</v>
      </c>
      <c r="T49" s="182" t="s">
        <v>436</v>
      </c>
      <c r="U49" s="144">
        <v>1</v>
      </c>
      <c r="V49" s="2"/>
    </row>
    <row r="50" spans="1:22" ht="60.75" customHeight="1" x14ac:dyDescent="0.2">
      <c r="A50" s="377"/>
      <c r="B50" s="379"/>
      <c r="C50" s="380"/>
      <c r="D50" s="99" t="s">
        <v>87</v>
      </c>
      <c r="E50" s="375"/>
      <c r="F50" s="342" t="s">
        <v>95</v>
      </c>
      <c r="G50" s="374"/>
      <c r="H50" s="424" t="s">
        <v>326</v>
      </c>
      <c r="I50" s="427" t="s">
        <v>155</v>
      </c>
      <c r="J50" s="427"/>
      <c r="K50" s="424" t="s">
        <v>441</v>
      </c>
      <c r="L50" s="430" t="s">
        <v>321</v>
      </c>
      <c r="M50" s="455" t="s">
        <v>327</v>
      </c>
      <c r="N50" s="452" t="s">
        <v>495</v>
      </c>
      <c r="O50" s="455" t="s">
        <v>514</v>
      </c>
      <c r="P50" s="455" t="s">
        <v>515</v>
      </c>
      <c r="Q50" s="427" t="s">
        <v>158</v>
      </c>
      <c r="R50" s="467">
        <v>44197</v>
      </c>
      <c r="S50" s="467">
        <v>44561</v>
      </c>
      <c r="T50" s="452" t="s">
        <v>525</v>
      </c>
      <c r="U50" s="465">
        <v>1</v>
      </c>
      <c r="V50" s="452"/>
    </row>
    <row r="51" spans="1:22" ht="54" customHeight="1" x14ac:dyDescent="0.2">
      <c r="A51" s="377"/>
      <c r="B51" s="379"/>
      <c r="C51" s="380"/>
      <c r="D51" s="99" t="s">
        <v>88</v>
      </c>
      <c r="E51" s="375"/>
      <c r="F51" s="343"/>
      <c r="G51" s="374"/>
      <c r="H51" s="425"/>
      <c r="I51" s="428"/>
      <c r="J51" s="428"/>
      <c r="K51" s="425"/>
      <c r="L51" s="431"/>
      <c r="M51" s="456"/>
      <c r="N51" s="458"/>
      <c r="O51" s="456"/>
      <c r="P51" s="456"/>
      <c r="Q51" s="428"/>
      <c r="R51" s="468"/>
      <c r="S51" s="468"/>
      <c r="T51" s="458"/>
      <c r="U51" s="470"/>
      <c r="V51" s="458"/>
    </row>
    <row r="52" spans="1:22" ht="64.5" customHeight="1" x14ac:dyDescent="0.2">
      <c r="A52" s="377"/>
      <c r="B52" s="379"/>
      <c r="C52" s="380"/>
      <c r="D52" s="99" t="s">
        <v>89</v>
      </c>
      <c r="E52" s="375"/>
      <c r="F52" s="365"/>
      <c r="G52" s="374"/>
      <c r="H52" s="426"/>
      <c r="I52" s="429"/>
      <c r="J52" s="429"/>
      <c r="K52" s="426"/>
      <c r="L52" s="432"/>
      <c r="M52" s="457"/>
      <c r="N52" s="453"/>
      <c r="O52" s="457"/>
      <c r="P52" s="457"/>
      <c r="Q52" s="429"/>
      <c r="R52" s="469"/>
      <c r="S52" s="469"/>
      <c r="T52" s="453"/>
      <c r="U52" s="466"/>
      <c r="V52" s="453"/>
    </row>
    <row r="53" spans="1:22" ht="40.5" customHeight="1" x14ac:dyDescent="0.2">
      <c r="A53" s="376">
        <v>6</v>
      </c>
      <c r="B53" s="377" t="s">
        <v>45</v>
      </c>
      <c r="C53" s="375" t="s">
        <v>97</v>
      </c>
      <c r="D53" s="375" t="s">
        <v>83</v>
      </c>
      <c r="E53" s="378" t="s">
        <v>99</v>
      </c>
      <c r="F53" s="99" t="s">
        <v>100</v>
      </c>
      <c r="G53" s="374" t="s">
        <v>111</v>
      </c>
      <c r="H53" s="168" t="s">
        <v>817</v>
      </c>
      <c r="I53" s="175" t="s">
        <v>155</v>
      </c>
      <c r="J53" s="177"/>
      <c r="K53" s="156" t="s">
        <v>818</v>
      </c>
      <c r="L53" s="224" t="s">
        <v>318</v>
      </c>
      <c r="M53" s="175" t="s">
        <v>157</v>
      </c>
      <c r="N53" s="174" t="s">
        <v>485</v>
      </c>
      <c r="O53" s="174" t="s">
        <v>819</v>
      </c>
      <c r="P53" s="174" t="s">
        <v>815</v>
      </c>
      <c r="Q53" s="174" t="s">
        <v>524</v>
      </c>
      <c r="R53" s="176">
        <v>44197</v>
      </c>
      <c r="S53" s="176">
        <v>44561</v>
      </c>
      <c r="T53" s="160" t="s">
        <v>442</v>
      </c>
      <c r="U53" s="180">
        <v>1</v>
      </c>
      <c r="V53" s="155"/>
    </row>
    <row r="54" spans="1:22" ht="54" customHeight="1" x14ac:dyDescent="0.2">
      <c r="A54" s="376"/>
      <c r="B54" s="377"/>
      <c r="C54" s="375"/>
      <c r="D54" s="375"/>
      <c r="E54" s="378"/>
      <c r="F54" s="99" t="s">
        <v>101</v>
      </c>
      <c r="G54" s="374"/>
      <c r="H54" s="288" t="s">
        <v>552</v>
      </c>
      <c r="I54" s="291" t="s">
        <v>155</v>
      </c>
      <c r="J54" s="155"/>
      <c r="K54" s="290" t="s">
        <v>793</v>
      </c>
      <c r="L54" s="224" t="s">
        <v>443</v>
      </c>
      <c r="M54" s="162" t="s">
        <v>157</v>
      </c>
      <c r="N54" s="289" t="s">
        <v>485</v>
      </c>
      <c r="O54" s="186" t="s">
        <v>556</v>
      </c>
      <c r="P54" s="289" t="s">
        <v>553</v>
      </c>
      <c r="Q54" s="289" t="s">
        <v>554</v>
      </c>
      <c r="R54" s="176">
        <v>44197</v>
      </c>
      <c r="S54" s="176">
        <v>44561</v>
      </c>
      <c r="T54" s="187">
        <v>44561</v>
      </c>
      <c r="U54" s="180">
        <v>1</v>
      </c>
      <c r="V54" s="155"/>
    </row>
    <row r="55" spans="1:22" ht="24" customHeight="1" x14ac:dyDescent="0.2">
      <c r="A55" s="376"/>
      <c r="B55" s="377"/>
      <c r="C55" s="375"/>
      <c r="D55" s="375" t="s">
        <v>47</v>
      </c>
      <c r="E55" s="378"/>
      <c r="F55" s="99" t="s">
        <v>102</v>
      </c>
      <c r="G55" s="374"/>
      <c r="H55" s="417" t="s">
        <v>397</v>
      </c>
      <c r="I55" s="376" t="s">
        <v>155</v>
      </c>
      <c r="J55" s="494"/>
      <c r="K55" s="378" t="s">
        <v>794</v>
      </c>
      <c r="L55" s="485" t="s">
        <v>443</v>
      </c>
      <c r="M55" s="376" t="s">
        <v>157</v>
      </c>
      <c r="N55" s="377" t="s">
        <v>485</v>
      </c>
      <c r="O55" s="489" t="s">
        <v>557</v>
      </c>
      <c r="P55" s="377" t="s">
        <v>633</v>
      </c>
      <c r="Q55" s="377" t="s">
        <v>502</v>
      </c>
      <c r="R55" s="490">
        <v>44197</v>
      </c>
      <c r="S55" s="491">
        <v>44285</v>
      </c>
      <c r="T55" s="491" t="s">
        <v>525</v>
      </c>
      <c r="U55" s="477">
        <v>0.9</v>
      </c>
      <c r="V55" s="483"/>
    </row>
    <row r="56" spans="1:22" ht="67.5" customHeight="1" x14ac:dyDescent="0.2">
      <c r="A56" s="376"/>
      <c r="B56" s="377"/>
      <c r="C56" s="375"/>
      <c r="D56" s="375"/>
      <c r="E56" s="378"/>
      <c r="F56" s="99" t="s">
        <v>103</v>
      </c>
      <c r="G56" s="374"/>
      <c r="H56" s="418"/>
      <c r="I56" s="376"/>
      <c r="J56" s="494"/>
      <c r="K56" s="378"/>
      <c r="L56" s="485"/>
      <c r="M56" s="376"/>
      <c r="N56" s="377"/>
      <c r="O56" s="489"/>
      <c r="P56" s="377"/>
      <c r="Q56" s="377"/>
      <c r="R56" s="490"/>
      <c r="S56" s="491"/>
      <c r="T56" s="491"/>
      <c r="U56" s="492"/>
      <c r="V56" s="493"/>
    </row>
    <row r="57" spans="1:22" ht="49.5" customHeight="1" x14ac:dyDescent="0.2">
      <c r="A57" s="376"/>
      <c r="B57" s="377"/>
      <c r="C57" s="375"/>
      <c r="D57" s="375" t="s">
        <v>64</v>
      </c>
      <c r="E57" s="378"/>
      <c r="F57" s="99" t="s">
        <v>104</v>
      </c>
      <c r="G57" s="374"/>
      <c r="H57" s="418"/>
      <c r="I57" s="376"/>
      <c r="J57" s="494"/>
      <c r="K57" s="378"/>
      <c r="L57" s="485"/>
      <c r="M57" s="376"/>
      <c r="N57" s="377"/>
      <c r="O57" s="489"/>
      <c r="P57" s="377"/>
      <c r="Q57" s="377"/>
      <c r="R57" s="490"/>
      <c r="S57" s="491"/>
      <c r="T57" s="491"/>
      <c r="U57" s="492"/>
      <c r="V57" s="493"/>
    </row>
    <row r="58" spans="1:22" s="159" customFormat="1" ht="22.8" x14ac:dyDescent="0.2">
      <c r="A58" s="376"/>
      <c r="B58" s="377"/>
      <c r="C58" s="375"/>
      <c r="D58" s="375"/>
      <c r="E58" s="378"/>
      <c r="F58" s="157" t="s">
        <v>105</v>
      </c>
      <c r="G58" s="374"/>
      <c r="H58" s="418"/>
      <c r="I58" s="376"/>
      <c r="J58" s="494"/>
      <c r="K58" s="378"/>
      <c r="L58" s="485"/>
      <c r="M58" s="376"/>
      <c r="N58" s="377"/>
      <c r="O58" s="489"/>
      <c r="P58" s="377"/>
      <c r="Q58" s="377"/>
      <c r="R58" s="490"/>
      <c r="S58" s="491"/>
      <c r="T58" s="491"/>
      <c r="U58" s="492"/>
      <c r="V58" s="493"/>
    </row>
    <row r="59" spans="1:22" s="159" customFormat="1" ht="22.8" x14ac:dyDescent="0.2">
      <c r="A59" s="376"/>
      <c r="B59" s="377"/>
      <c r="C59" s="375"/>
      <c r="D59" s="375" t="s">
        <v>58</v>
      </c>
      <c r="E59" s="378"/>
      <c r="F59" s="157" t="s">
        <v>106</v>
      </c>
      <c r="G59" s="374"/>
      <c r="H59" s="418"/>
      <c r="I59" s="376"/>
      <c r="J59" s="494"/>
      <c r="K59" s="378"/>
      <c r="L59" s="485"/>
      <c r="M59" s="376"/>
      <c r="N59" s="377"/>
      <c r="O59" s="489"/>
      <c r="P59" s="377"/>
      <c r="Q59" s="377"/>
      <c r="R59" s="490"/>
      <c r="S59" s="491"/>
      <c r="T59" s="491"/>
      <c r="U59" s="492"/>
      <c r="V59" s="493"/>
    </row>
    <row r="60" spans="1:22" ht="48.75" customHeight="1" x14ac:dyDescent="0.2">
      <c r="A60" s="376"/>
      <c r="B60" s="377"/>
      <c r="C60" s="375"/>
      <c r="D60" s="375"/>
      <c r="E60" s="378"/>
      <c r="F60" s="274" t="s">
        <v>107</v>
      </c>
      <c r="G60" s="374"/>
      <c r="H60" s="419"/>
      <c r="I60" s="376"/>
      <c r="J60" s="494"/>
      <c r="K60" s="378"/>
      <c r="L60" s="485"/>
      <c r="M60" s="376"/>
      <c r="N60" s="377"/>
      <c r="O60" s="489"/>
      <c r="P60" s="377"/>
      <c r="Q60" s="377"/>
      <c r="R60" s="490"/>
      <c r="S60" s="491"/>
      <c r="T60" s="491"/>
      <c r="U60" s="492"/>
      <c r="V60" s="493"/>
    </row>
    <row r="61" spans="1:22" ht="45.6" x14ac:dyDescent="0.2">
      <c r="A61" s="376"/>
      <c r="B61" s="377"/>
      <c r="C61" s="375"/>
      <c r="D61" s="99" t="s">
        <v>57</v>
      </c>
      <c r="E61" s="378"/>
      <c r="F61" s="99" t="s">
        <v>108</v>
      </c>
      <c r="G61" s="374"/>
      <c r="H61" s="283" t="s">
        <v>806</v>
      </c>
      <c r="I61" s="281" t="s">
        <v>155</v>
      </c>
      <c r="J61" s="321"/>
      <c r="K61" s="282" t="s">
        <v>803</v>
      </c>
      <c r="L61" s="320" t="s">
        <v>443</v>
      </c>
      <c r="M61" s="298" t="s">
        <v>157</v>
      </c>
      <c r="N61" s="282" t="s">
        <v>485</v>
      </c>
      <c r="O61" s="327" t="s">
        <v>804</v>
      </c>
      <c r="P61" s="279" t="s">
        <v>811</v>
      </c>
      <c r="Q61" s="279" t="s">
        <v>158</v>
      </c>
      <c r="R61" s="176">
        <v>44197</v>
      </c>
      <c r="S61" s="176">
        <v>44561</v>
      </c>
      <c r="T61" s="187" t="s">
        <v>513</v>
      </c>
      <c r="U61" s="180">
        <v>1</v>
      </c>
      <c r="V61" s="329"/>
    </row>
    <row r="62" spans="1:22" s="188" customFormat="1" ht="22.8" x14ac:dyDescent="0.3">
      <c r="A62" s="376"/>
      <c r="B62" s="377"/>
      <c r="C62" s="375"/>
      <c r="D62" s="375" t="s">
        <v>98</v>
      </c>
      <c r="E62" s="378"/>
      <c r="F62" s="157" t="s">
        <v>109</v>
      </c>
      <c r="G62" s="374"/>
      <c r="H62" s="405" t="s">
        <v>562</v>
      </c>
      <c r="I62" s="452"/>
      <c r="J62" s="452" t="s">
        <v>155</v>
      </c>
      <c r="K62" s="405" t="s">
        <v>563</v>
      </c>
      <c r="L62" s="430" t="s">
        <v>317</v>
      </c>
      <c r="M62" s="452" t="s">
        <v>157</v>
      </c>
      <c r="N62" s="420" t="s">
        <v>486</v>
      </c>
      <c r="O62" s="452" t="s">
        <v>492</v>
      </c>
      <c r="P62" s="420" t="s">
        <v>493</v>
      </c>
      <c r="Q62" s="452" t="s">
        <v>245</v>
      </c>
      <c r="R62" s="463">
        <v>44197</v>
      </c>
      <c r="S62" s="463">
        <v>44561</v>
      </c>
      <c r="T62" s="463">
        <v>44377</v>
      </c>
      <c r="U62" s="465">
        <v>1</v>
      </c>
      <c r="V62" s="452"/>
    </row>
    <row r="63" spans="1:22" ht="22.8" x14ac:dyDescent="0.2">
      <c r="A63" s="376"/>
      <c r="B63" s="377"/>
      <c r="C63" s="375"/>
      <c r="D63" s="375"/>
      <c r="E63" s="378"/>
      <c r="F63" s="99" t="s">
        <v>110</v>
      </c>
      <c r="G63" s="374"/>
      <c r="H63" s="488"/>
      <c r="I63" s="453"/>
      <c r="J63" s="453"/>
      <c r="K63" s="488"/>
      <c r="L63" s="432"/>
      <c r="M63" s="453"/>
      <c r="N63" s="454"/>
      <c r="O63" s="453"/>
      <c r="P63" s="454"/>
      <c r="Q63" s="453"/>
      <c r="R63" s="464"/>
      <c r="S63" s="464"/>
      <c r="T63" s="464"/>
      <c r="U63" s="466"/>
      <c r="V63" s="453"/>
    </row>
    <row r="64" spans="1:22" ht="57" x14ac:dyDescent="0.2">
      <c r="A64" s="414">
        <v>7</v>
      </c>
      <c r="B64" s="377" t="s">
        <v>46</v>
      </c>
      <c r="C64" s="375" t="s">
        <v>112</v>
      </c>
      <c r="D64" s="342" t="s">
        <v>113</v>
      </c>
      <c r="E64" s="378" t="s">
        <v>115</v>
      </c>
      <c r="F64" s="417" t="s">
        <v>116</v>
      </c>
      <c r="G64" s="374" t="s">
        <v>120</v>
      </c>
      <c r="H64" s="200" t="s">
        <v>215</v>
      </c>
      <c r="I64" s="171"/>
      <c r="J64" s="171" t="s">
        <v>155</v>
      </c>
      <c r="K64" s="64" t="s">
        <v>216</v>
      </c>
      <c r="L64" s="224" t="s">
        <v>231</v>
      </c>
      <c r="M64" s="170" t="s">
        <v>157</v>
      </c>
      <c r="N64" s="170" t="s">
        <v>573</v>
      </c>
      <c r="O64" s="291" t="s">
        <v>218</v>
      </c>
      <c r="P64" s="161" t="s">
        <v>232</v>
      </c>
      <c r="Q64" s="171" t="s">
        <v>245</v>
      </c>
      <c r="R64" s="183">
        <v>44197</v>
      </c>
      <c r="S64" s="183">
        <v>44561</v>
      </c>
      <c r="T64" s="160" t="s">
        <v>513</v>
      </c>
      <c r="U64" s="180">
        <v>1</v>
      </c>
      <c r="V64" s="109"/>
    </row>
    <row r="65" spans="1:22" ht="44.25" customHeight="1" x14ac:dyDescent="0.2">
      <c r="A65" s="415"/>
      <c r="B65" s="377"/>
      <c r="C65" s="375"/>
      <c r="D65" s="365"/>
      <c r="E65" s="378"/>
      <c r="F65" s="418"/>
      <c r="G65" s="374"/>
      <c r="H65" s="184" t="s">
        <v>290</v>
      </c>
      <c r="I65" s="171" t="s">
        <v>155</v>
      </c>
      <c r="J65" s="171"/>
      <c r="K65" s="64" t="s">
        <v>291</v>
      </c>
      <c r="L65" s="224" t="s">
        <v>220</v>
      </c>
      <c r="M65" s="109" t="s">
        <v>157</v>
      </c>
      <c r="N65" s="170" t="s">
        <v>475</v>
      </c>
      <c r="O65" s="289" t="s">
        <v>290</v>
      </c>
      <c r="P65" s="161" t="s">
        <v>512</v>
      </c>
      <c r="Q65" s="170" t="s">
        <v>245</v>
      </c>
      <c r="R65" s="183">
        <v>44197</v>
      </c>
      <c r="S65" s="183">
        <v>44561</v>
      </c>
      <c r="T65" s="145" t="s">
        <v>442</v>
      </c>
      <c r="U65" s="180">
        <v>1</v>
      </c>
      <c r="V65" s="109"/>
    </row>
    <row r="66" spans="1:22" ht="95.25" customHeight="1" x14ac:dyDescent="0.2">
      <c r="A66" s="415"/>
      <c r="B66" s="377"/>
      <c r="C66" s="375"/>
      <c r="D66" s="342" t="s">
        <v>58</v>
      </c>
      <c r="E66" s="378"/>
      <c r="F66" s="419"/>
      <c r="G66" s="374"/>
      <c r="H66" s="130" t="s">
        <v>292</v>
      </c>
      <c r="I66" s="171" t="s">
        <v>155</v>
      </c>
      <c r="J66" s="171"/>
      <c r="K66" s="163" t="s">
        <v>510</v>
      </c>
      <c r="L66" s="224" t="s">
        <v>220</v>
      </c>
      <c r="M66" s="109" t="s">
        <v>293</v>
      </c>
      <c r="N66" s="170" t="s">
        <v>475</v>
      </c>
      <c r="O66" s="289" t="s">
        <v>509</v>
      </c>
      <c r="P66" s="161" t="s">
        <v>276</v>
      </c>
      <c r="Q66" s="170" t="s">
        <v>245</v>
      </c>
      <c r="R66" s="183">
        <v>44197</v>
      </c>
      <c r="S66" s="183">
        <v>44561</v>
      </c>
      <c r="T66" s="160" t="s">
        <v>511</v>
      </c>
      <c r="U66" s="180">
        <v>1</v>
      </c>
      <c r="V66" s="109"/>
    </row>
    <row r="67" spans="1:22" ht="48" customHeight="1" x14ac:dyDescent="0.2">
      <c r="A67" s="415"/>
      <c r="B67" s="377"/>
      <c r="C67" s="375"/>
      <c r="D67" s="343"/>
      <c r="E67" s="378"/>
      <c r="F67" s="387" t="s">
        <v>117</v>
      </c>
      <c r="G67" s="413"/>
      <c r="H67" s="305" t="s">
        <v>593</v>
      </c>
      <c r="I67" s="171" t="s">
        <v>155</v>
      </c>
      <c r="J67" s="171"/>
      <c r="K67" s="190" t="s">
        <v>592</v>
      </c>
      <c r="L67" s="224" t="s">
        <v>248</v>
      </c>
      <c r="M67" s="129" t="s">
        <v>248</v>
      </c>
      <c r="N67" s="171" t="s">
        <v>547</v>
      </c>
      <c r="O67" s="289" t="s">
        <v>505</v>
      </c>
      <c r="P67" s="128" t="s">
        <v>504</v>
      </c>
      <c r="Q67" s="171" t="s">
        <v>245</v>
      </c>
      <c r="R67" s="65">
        <v>44197</v>
      </c>
      <c r="S67" s="65">
        <v>44561</v>
      </c>
      <c r="T67" s="178" t="s">
        <v>506</v>
      </c>
      <c r="U67" s="180">
        <v>1</v>
      </c>
      <c r="V67" s="2"/>
    </row>
    <row r="68" spans="1:22" ht="48" customHeight="1" x14ac:dyDescent="0.2">
      <c r="A68" s="415"/>
      <c r="B68" s="377"/>
      <c r="C68" s="375"/>
      <c r="D68" s="343"/>
      <c r="E68" s="378"/>
      <c r="F68" s="388"/>
      <c r="G68" s="413"/>
      <c r="H68" s="301" t="s">
        <v>740</v>
      </c>
      <c r="I68" s="306" t="s">
        <v>155</v>
      </c>
      <c r="J68" s="306"/>
      <c r="K68" s="140" t="s">
        <v>788</v>
      </c>
      <c r="L68" s="224" t="s">
        <v>248</v>
      </c>
      <c r="M68" s="306" t="s">
        <v>248</v>
      </c>
      <c r="N68" s="306" t="s">
        <v>779</v>
      </c>
      <c r="O68" s="142" t="s">
        <v>754</v>
      </c>
      <c r="P68" s="142" t="s">
        <v>789</v>
      </c>
      <c r="Q68" s="306" t="s">
        <v>245</v>
      </c>
      <c r="R68" s="309">
        <v>44197</v>
      </c>
      <c r="S68" s="309">
        <v>44561</v>
      </c>
      <c r="T68" s="310" t="s">
        <v>511</v>
      </c>
      <c r="U68" s="311">
        <v>1</v>
      </c>
      <c r="V68" s="312"/>
    </row>
    <row r="69" spans="1:22" ht="48" customHeight="1" x14ac:dyDescent="0.2">
      <c r="A69" s="415"/>
      <c r="B69" s="377"/>
      <c r="C69" s="375"/>
      <c r="D69" s="343"/>
      <c r="E69" s="378"/>
      <c r="F69" s="388"/>
      <c r="G69" s="413"/>
      <c r="H69" s="313" t="s">
        <v>751</v>
      </c>
      <c r="I69" s="249" t="s">
        <v>155</v>
      </c>
      <c r="J69" s="249"/>
      <c r="K69" s="307" t="s">
        <v>780</v>
      </c>
      <c r="L69" s="224" t="s">
        <v>248</v>
      </c>
      <c r="M69" s="306" t="s">
        <v>248</v>
      </c>
      <c r="N69" s="306" t="s">
        <v>779</v>
      </c>
      <c r="O69" s="284" t="s">
        <v>742</v>
      </c>
      <c r="P69" s="284" t="s">
        <v>781</v>
      </c>
      <c r="Q69" s="249" t="s">
        <v>502</v>
      </c>
      <c r="R69" s="314">
        <v>44197</v>
      </c>
      <c r="S69" s="314">
        <v>44561</v>
      </c>
      <c r="T69" s="310" t="s">
        <v>511</v>
      </c>
      <c r="U69" s="311">
        <v>1</v>
      </c>
      <c r="V69" s="315"/>
    </row>
    <row r="70" spans="1:22" ht="48" customHeight="1" x14ac:dyDescent="0.2">
      <c r="A70" s="415"/>
      <c r="B70" s="377"/>
      <c r="C70" s="375"/>
      <c r="D70" s="365"/>
      <c r="E70" s="378"/>
      <c r="F70" s="474"/>
      <c r="G70" s="413"/>
      <c r="H70" s="313" t="s">
        <v>752</v>
      </c>
      <c r="I70" s="249" t="s">
        <v>155</v>
      </c>
      <c r="J70" s="249"/>
      <c r="K70" s="307" t="s">
        <v>782</v>
      </c>
      <c r="L70" s="224" t="s">
        <v>248</v>
      </c>
      <c r="M70" s="306" t="s">
        <v>248</v>
      </c>
      <c r="N70" s="306" t="s">
        <v>779</v>
      </c>
      <c r="O70" s="284" t="s">
        <v>743</v>
      </c>
      <c r="P70" s="284" t="s">
        <v>781</v>
      </c>
      <c r="Q70" s="249" t="s">
        <v>502</v>
      </c>
      <c r="R70" s="314">
        <v>44197</v>
      </c>
      <c r="S70" s="314">
        <v>44561</v>
      </c>
      <c r="T70" s="310" t="s">
        <v>511</v>
      </c>
      <c r="U70" s="311">
        <v>1</v>
      </c>
      <c r="V70" s="315"/>
    </row>
    <row r="71" spans="1:22" ht="65.25" customHeight="1" x14ac:dyDescent="0.2">
      <c r="A71" s="415"/>
      <c r="B71" s="377"/>
      <c r="C71" s="375"/>
      <c r="D71" s="108" t="s">
        <v>83</v>
      </c>
      <c r="E71" s="378"/>
      <c r="F71" s="342" t="s">
        <v>118</v>
      </c>
      <c r="G71" s="413"/>
      <c r="H71" s="313" t="s">
        <v>753</v>
      </c>
      <c r="I71" s="249" t="s">
        <v>155</v>
      </c>
      <c r="J71" s="249"/>
      <c r="K71" s="307" t="s">
        <v>501</v>
      </c>
      <c r="L71" s="224" t="s">
        <v>248</v>
      </c>
      <c r="M71" s="306" t="s">
        <v>248</v>
      </c>
      <c r="N71" s="306" t="s">
        <v>779</v>
      </c>
      <c r="O71" s="249" t="s">
        <v>503</v>
      </c>
      <c r="P71" s="284" t="s">
        <v>783</v>
      </c>
      <c r="Q71" s="249" t="s">
        <v>502</v>
      </c>
      <c r="R71" s="309">
        <v>44197</v>
      </c>
      <c r="S71" s="309">
        <v>44561</v>
      </c>
      <c r="T71" s="316" t="s">
        <v>442</v>
      </c>
      <c r="U71" s="311">
        <v>1</v>
      </c>
      <c r="V71" s="315"/>
    </row>
    <row r="72" spans="1:22" ht="79.8" x14ac:dyDescent="0.2">
      <c r="A72" s="415"/>
      <c r="B72" s="377"/>
      <c r="C72" s="375"/>
      <c r="D72" s="342" t="s">
        <v>82</v>
      </c>
      <c r="E72" s="378"/>
      <c r="F72" s="343"/>
      <c r="G72" s="413"/>
      <c r="H72" s="313" t="s">
        <v>746</v>
      </c>
      <c r="I72" s="249" t="s">
        <v>155</v>
      </c>
      <c r="J72" s="249"/>
      <c r="K72" s="307" t="s">
        <v>784</v>
      </c>
      <c r="L72" s="224" t="s">
        <v>248</v>
      </c>
      <c r="M72" s="306" t="s">
        <v>248</v>
      </c>
      <c r="N72" s="306" t="s">
        <v>779</v>
      </c>
      <c r="O72" s="284" t="s">
        <v>747</v>
      </c>
      <c r="P72" s="284" t="s">
        <v>785</v>
      </c>
      <c r="Q72" s="249" t="s">
        <v>502</v>
      </c>
      <c r="R72" s="314">
        <v>44197</v>
      </c>
      <c r="S72" s="314">
        <v>44561</v>
      </c>
      <c r="T72" s="316" t="s">
        <v>442</v>
      </c>
      <c r="U72" s="311">
        <v>1</v>
      </c>
      <c r="V72" s="315"/>
    </row>
    <row r="73" spans="1:22" ht="42" customHeight="1" x14ac:dyDescent="0.2">
      <c r="A73" s="415"/>
      <c r="B73" s="377"/>
      <c r="C73" s="375"/>
      <c r="D73" s="365"/>
      <c r="E73" s="378"/>
      <c r="F73" s="343"/>
      <c r="G73" s="413"/>
      <c r="H73" s="317" t="s">
        <v>249</v>
      </c>
      <c r="I73" s="249" t="s">
        <v>155</v>
      </c>
      <c r="J73" s="249"/>
      <c r="K73" s="308" t="s">
        <v>786</v>
      </c>
      <c r="L73" s="224" t="s">
        <v>248</v>
      </c>
      <c r="M73" s="284" t="s">
        <v>787</v>
      </c>
      <c r="N73" s="306" t="s">
        <v>779</v>
      </c>
      <c r="O73" s="249" t="s">
        <v>750</v>
      </c>
      <c r="P73" s="249" t="s">
        <v>251</v>
      </c>
      <c r="Q73" s="249" t="s">
        <v>245</v>
      </c>
      <c r="R73" s="314">
        <v>44197</v>
      </c>
      <c r="S73" s="314">
        <v>44561</v>
      </c>
      <c r="T73" s="316" t="s">
        <v>442</v>
      </c>
      <c r="U73" s="311">
        <v>1</v>
      </c>
      <c r="V73" s="315"/>
    </row>
    <row r="74" spans="1:22" ht="62.25" customHeight="1" x14ac:dyDescent="0.2">
      <c r="A74" s="415"/>
      <c r="B74" s="377"/>
      <c r="C74" s="375"/>
      <c r="D74" s="271" t="s">
        <v>57</v>
      </c>
      <c r="E74" s="378"/>
      <c r="F74" s="365"/>
      <c r="G74" s="413"/>
      <c r="H74" s="247" t="s">
        <v>260</v>
      </c>
      <c r="I74" s="249"/>
      <c r="J74" s="246" t="s">
        <v>155</v>
      </c>
      <c r="K74" s="244" t="s">
        <v>261</v>
      </c>
      <c r="L74" s="224" t="s">
        <v>217</v>
      </c>
      <c r="M74" s="243" t="s">
        <v>217</v>
      </c>
      <c r="N74" s="132" t="s">
        <v>494</v>
      </c>
      <c r="O74" s="286" t="s">
        <v>594</v>
      </c>
      <c r="P74" s="245" t="s">
        <v>595</v>
      </c>
      <c r="Q74" s="246" t="s">
        <v>245</v>
      </c>
      <c r="R74" s="250">
        <v>44197</v>
      </c>
      <c r="S74" s="250">
        <v>44561</v>
      </c>
      <c r="T74" s="251" t="s">
        <v>596</v>
      </c>
      <c r="U74" s="252">
        <v>1</v>
      </c>
      <c r="V74" s="245"/>
    </row>
    <row r="75" spans="1:22" ht="79.8" x14ac:dyDescent="0.2">
      <c r="A75" s="415"/>
      <c r="B75" s="377"/>
      <c r="C75" s="375"/>
      <c r="D75" s="342" t="s">
        <v>114</v>
      </c>
      <c r="E75" s="378"/>
      <c r="F75" s="342" t="s">
        <v>119</v>
      </c>
      <c r="G75" s="413"/>
      <c r="H75" s="247" t="s">
        <v>597</v>
      </c>
      <c r="I75" s="249" t="s">
        <v>155</v>
      </c>
      <c r="J75" s="246"/>
      <c r="K75" s="244" t="s">
        <v>598</v>
      </c>
      <c r="L75" s="256" t="s">
        <v>217</v>
      </c>
      <c r="M75" s="243" t="s">
        <v>217</v>
      </c>
      <c r="N75" s="132" t="s">
        <v>599</v>
      </c>
      <c r="O75" s="286" t="s">
        <v>594</v>
      </c>
      <c r="P75" s="245" t="s">
        <v>600</v>
      </c>
      <c r="Q75" s="246" t="s">
        <v>245</v>
      </c>
      <c r="R75" s="250">
        <v>44197</v>
      </c>
      <c r="S75" s="250">
        <v>44561</v>
      </c>
      <c r="T75" s="251" t="s">
        <v>596</v>
      </c>
      <c r="U75" s="252">
        <v>1</v>
      </c>
      <c r="V75" s="286" t="s">
        <v>601</v>
      </c>
    </row>
    <row r="76" spans="1:22" ht="90" customHeight="1" x14ac:dyDescent="0.2">
      <c r="A76" s="416"/>
      <c r="B76" s="377"/>
      <c r="C76" s="375"/>
      <c r="D76" s="365"/>
      <c r="E76" s="378"/>
      <c r="F76" s="365"/>
      <c r="G76" s="413"/>
      <c r="H76" s="199" t="s">
        <v>252</v>
      </c>
      <c r="I76" s="132" t="s">
        <v>155</v>
      </c>
      <c r="J76" s="132"/>
      <c r="K76" s="199" t="s">
        <v>253</v>
      </c>
      <c r="L76" s="224" t="s">
        <v>217</v>
      </c>
      <c r="M76" s="243" t="s">
        <v>602</v>
      </c>
      <c r="N76" s="132" t="s">
        <v>603</v>
      </c>
      <c r="O76" s="294" t="s">
        <v>604</v>
      </c>
      <c r="P76" s="243" t="s">
        <v>605</v>
      </c>
      <c r="Q76" s="132" t="s">
        <v>245</v>
      </c>
      <c r="R76" s="250">
        <v>44197</v>
      </c>
      <c r="S76" s="250">
        <v>44561</v>
      </c>
      <c r="T76" s="132" t="s">
        <v>596</v>
      </c>
      <c r="U76" s="252">
        <v>1</v>
      </c>
      <c r="V76" s="158" t="s">
        <v>606</v>
      </c>
    </row>
  </sheetData>
  <autoFilter ref="A1:V72" xr:uid="{00000000-0009-0000-0000-000003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208">
    <mergeCell ref="R55:R60"/>
    <mergeCell ref="S55:S60"/>
    <mergeCell ref="T55:T60"/>
    <mergeCell ref="U55:U60"/>
    <mergeCell ref="V55:V60"/>
    <mergeCell ref="H55:H60"/>
    <mergeCell ref="I55:I60"/>
    <mergeCell ref="J55:J60"/>
    <mergeCell ref="F67:F70"/>
    <mergeCell ref="K55:K60"/>
    <mergeCell ref="L55:L60"/>
    <mergeCell ref="V38:V39"/>
    <mergeCell ref="U38:U39"/>
    <mergeCell ref="T38:T39"/>
    <mergeCell ref="S38:S39"/>
    <mergeCell ref="I38:I39"/>
    <mergeCell ref="J38:J39"/>
    <mergeCell ref="K38:K39"/>
    <mergeCell ref="L38:L39"/>
    <mergeCell ref="M38:M39"/>
    <mergeCell ref="N38:N39"/>
    <mergeCell ref="O38:O39"/>
    <mergeCell ref="P38:P39"/>
    <mergeCell ref="Q38:Q39"/>
    <mergeCell ref="H62:H63"/>
    <mergeCell ref="I62:I63"/>
    <mergeCell ref="J62:J63"/>
    <mergeCell ref="K62:K63"/>
    <mergeCell ref="L62:L63"/>
    <mergeCell ref="M62:M63"/>
    <mergeCell ref="N62:N63"/>
    <mergeCell ref="O55:O60"/>
    <mergeCell ref="V28:V29"/>
    <mergeCell ref="H43:H44"/>
    <mergeCell ref="I43:I44"/>
    <mergeCell ref="J43:J44"/>
    <mergeCell ref="K43:K44"/>
    <mergeCell ref="L43:L44"/>
    <mergeCell ref="N43:N44"/>
    <mergeCell ref="M43:M44"/>
    <mergeCell ref="O43:O44"/>
    <mergeCell ref="P43:P44"/>
    <mergeCell ref="Q43:Q44"/>
    <mergeCell ref="R43:R44"/>
    <mergeCell ref="S43:S44"/>
    <mergeCell ref="T43:T44"/>
    <mergeCell ref="U43:U44"/>
    <mergeCell ref="V43:V44"/>
    <mergeCell ref="H38:H39"/>
    <mergeCell ref="R38:R39"/>
    <mergeCell ref="H28:H29"/>
    <mergeCell ref="I28:I29"/>
    <mergeCell ref="J28:J29"/>
    <mergeCell ref="K28:K29"/>
    <mergeCell ref="L28:L29"/>
    <mergeCell ref="M28:M29"/>
    <mergeCell ref="N28:N29"/>
    <mergeCell ref="N13:N14"/>
    <mergeCell ref="O13:O14"/>
    <mergeCell ref="O28:O29"/>
    <mergeCell ref="I13:I14"/>
    <mergeCell ref="J13:J14"/>
    <mergeCell ref="K13:K14"/>
    <mergeCell ref="L13:L14"/>
    <mergeCell ref="M13:M14"/>
    <mergeCell ref="P13:P14"/>
    <mergeCell ref="Q13:Q14"/>
    <mergeCell ref="R13:R14"/>
    <mergeCell ref="S13:S14"/>
    <mergeCell ref="T13:T14"/>
    <mergeCell ref="U13:U14"/>
    <mergeCell ref="V13:V14"/>
    <mergeCell ref="Q62:Q63"/>
    <mergeCell ref="R62:R63"/>
    <mergeCell ref="S62:S63"/>
    <mergeCell ref="T62:T63"/>
    <mergeCell ref="U62:U63"/>
    <mergeCell ref="V62:V63"/>
    <mergeCell ref="V50:V52"/>
    <mergeCell ref="R50:R52"/>
    <mergeCell ref="S50:S52"/>
    <mergeCell ref="T50:T52"/>
    <mergeCell ref="U50:U52"/>
    <mergeCell ref="P28:P29"/>
    <mergeCell ref="Q28:Q29"/>
    <mergeCell ref="R28:R29"/>
    <mergeCell ref="S28:S29"/>
    <mergeCell ref="T28:T29"/>
    <mergeCell ref="U28:U29"/>
    <mergeCell ref="O62:O63"/>
    <mergeCell ref="P62:P63"/>
    <mergeCell ref="M55:M60"/>
    <mergeCell ref="N55:N60"/>
    <mergeCell ref="M50:M52"/>
    <mergeCell ref="N50:N52"/>
    <mergeCell ref="O50:O52"/>
    <mergeCell ref="P50:P52"/>
    <mergeCell ref="Q50:Q52"/>
    <mergeCell ref="P55:P60"/>
    <mergeCell ref="Q55:Q60"/>
    <mergeCell ref="H50:H52"/>
    <mergeCell ref="I50:I52"/>
    <mergeCell ref="J50:J52"/>
    <mergeCell ref="K50:K52"/>
    <mergeCell ref="L50:L52"/>
    <mergeCell ref="U15:U17"/>
    <mergeCell ref="V15:V17"/>
    <mergeCell ref="F33:F35"/>
    <mergeCell ref="D25:D27"/>
    <mergeCell ref="D32:D34"/>
    <mergeCell ref="P15:P17"/>
    <mergeCell ref="Q15:Q17"/>
    <mergeCell ref="R15:R17"/>
    <mergeCell ref="S15:S17"/>
    <mergeCell ref="T15:T17"/>
    <mergeCell ref="K15:K17"/>
    <mergeCell ref="L15:L17"/>
    <mergeCell ref="M15:M17"/>
    <mergeCell ref="N15:N17"/>
    <mergeCell ref="O15:O17"/>
    <mergeCell ref="E18:E36"/>
    <mergeCell ref="E13:E17"/>
    <mergeCell ref="G13:G17"/>
    <mergeCell ref="H13:H14"/>
    <mergeCell ref="G8:G12"/>
    <mergeCell ref="H15:H17"/>
    <mergeCell ref="I15:I17"/>
    <mergeCell ref="J15:J17"/>
    <mergeCell ref="G64:G76"/>
    <mergeCell ref="D75:D76"/>
    <mergeCell ref="F75:F76"/>
    <mergeCell ref="A64:A76"/>
    <mergeCell ref="B64:B76"/>
    <mergeCell ref="C64:C76"/>
    <mergeCell ref="E64:E76"/>
    <mergeCell ref="F64:F66"/>
    <mergeCell ref="F71:F74"/>
    <mergeCell ref="A8:A12"/>
    <mergeCell ref="B8:B12"/>
    <mergeCell ref="C8:C12"/>
    <mergeCell ref="E8:E12"/>
    <mergeCell ref="A18:A36"/>
    <mergeCell ref="B18:B36"/>
    <mergeCell ref="C18:C36"/>
    <mergeCell ref="D18:D23"/>
    <mergeCell ref="A13:A17"/>
    <mergeCell ref="B13:B17"/>
    <mergeCell ref="C13:C17"/>
    <mergeCell ref="B1:V1"/>
    <mergeCell ref="B2:V2"/>
    <mergeCell ref="B3:V3"/>
    <mergeCell ref="B4:C4"/>
    <mergeCell ref="J5:U5"/>
    <mergeCell ref="E4:V4"/>
    <mergeCell ref="B5:H5"/>
    <mergeCell ref="U6:U7"/>
    <mergeCell ref="V6:V7"/>
    <mergeCell ref="R6:S6"/>
    <mergeCell ref="T6:T7"/>
    <mergeCell ref="A6:A7"/>
    <mergeCell ref="B6:B7"/>
    <mergeCell ref="C6:C7"/>
    <mergeCell ref="D6:D7"/>
    <mergeCell ref="E6:E7"/>
    <mergeCell ref="N6:N7"/>
    <mergeCell ref="O6:O7"/>
    <mergeCell ref="P6:P7"/>
    <mergeCell ref="Q6:Q7"/>
    <mergeCell ref="G6:G7"/>
    <mergeCell ref="H6:H7"/>
    <mergeCell ref="I6:I7"/>
    <mergeCell ref="J6:J7"/>
    <mergeCell ref="K6:K7"/>
    <mergeCell ref="L6:M6"/>
    <mergeCell ref="F6:F7"/>
    <mergeCell ref="A37:A40"/>
    <mergeCell ref="B37:B40"/>
    <mergeCell ref="C37:C40"/>
    <mergeCell ref="E37:E40"/>
    <mergeCell ref="G37:G40"/>
    <mergeCell ref="F18:F23"/>
    <mergeCell ref="G18:G36"/>
    <mergeCell ref="F25:F30"/>
    <mergeCell ref="F31:F32"/>
    <mergeCell ref="F47:F49"/>
    <mergeCell ref="D64:D65"/>
    <mergeCell ref="D72:D73"/>
    <mergeCell ref="G41:G52"/>
    <mergeCell ref="F45:F46"/>
    <mergeCell ref="F50:F52"/>
    <mergeCell ref="A53:A63"/>
    <mergeCell ref="B53:B63"/>
    <mergeCell ref="C53:C63"/>
    <mergeCell ref="D53:D54"/>
    <mergeCell ref="E53:E63"/>
    <mergeCell ref="A41:A52"/>
    <mergeCell ref="B41:B52"/>
    <mergeCell ref="C41:C52"/>
    <mergeCell ref="E41:E52"/>
    <mergeCell ref="F41:F42"/>
    <mergeCell ref="D41:D42"/>
    <mergeCell ref="G53:G63"/>
    <mergeCell ref="D55:D56"/>
    <mergeCell ref="D57:D58"/>
    <mergeCell ref="D59:D60"/>
    <mergeCell ref="D62:D63"/>
    <mergeCell ref="F43:F44"/>
    <mergeCell ref="D66:D70"/>
  </mergeCell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76"/>
  <sheetViews>
    <sheetView topLeftCell="I1" zoomScale="64" zoomScaleNormal="64" workbookViewId="0">
      <pane ySplit="7" topLeftCell="A21" activePane="bottomLeft" state="frozen"/>
      <selection activeCell="F1" sqref="F1"/>
      <selection pane="bottomLeft" activeCell="O24" sqref="O24"/>
    </sheetView>
  </sheetViews>
  <sheetFormatPr baseColWidth="10" defaultColWidth="11.44140625" defaultRowHeight="24" customHeight="1" x14ac:dyDescent="0.2"/>
  <cols>
    <col min="1" max="1" width="20" style="1" customWidth="1"/>
    <col min="2" max="2" width="25.109375" style="1" customWidth="1"/>
    <col min="3" max="3" width="57.5546875" style="1" customWidth="1"/>
    <col min="4" max="4" width="37.6640625" style="20" customWidth="1"/>
    <col min="5" max="5" width="34.88671875" style="20" customWidth="1"/>
    <col min="6" max="6" width="40.44140625" style="19" customWidth="1"/>
    <col min="7" max="7" width="30.109375" style="1" customWidth="1"/>
    <col min="8" max="8" width="49.5546875" style="1" bestFit="1" customWidth="1"/>
    <col min="9" max="9" width="36" style="133" customWidth="1"/>
    <col min="10" max="10" width="39.33203125" style="1" customWidth="1"/>
    <col min="11" max="11" width="43" style="1" customWidth="1"/>
    <col min="12" max="12" width="29.109375" style="127" customWidth="1"/>
    <col min="13" max="13" width="29.109375" style="135" customWidth="1"/>
    <col min="14" max="14" width="29.109375" style="1" customWidth="1"/>
    <col min="15" max="15" width="73.6640625" style="20" customWidth="1"/>
    <col min="16" max="45" width="11.44140625" style="159"/>
    <col min="46" max="16384" width="11.44140625" style="1"/>
  </cols>
  <sheetData>
    <row r="1" spans="1:15" s="159" customFormat="1" ht="24" customHeight="1" x14ac:dyDescent="0.25">
      <c r="B1" s="395" t="s">
        <v>0</v>
      </c>
      <c r="C1" s="395"/>
      <c r="D1" s="395"/>
      <c r="E1" s="395"/>
      <c r="F1" s="395"/>
      <c r="G1" s="395"/>
      <c r="H1" s="395"/>
      <c r="I1" s="395"/>
      <c r="J1" s="395"/>
      <c r="K1" s="395"/>
      <c r="L1" s="395"/>
      <c r="M1" s="395"/>
      <c r="N1" s="395"/>
      <c r="O1" s="395"/>
    </row>
    <row r="2" spans="1:15" s="159" customFormat="1" ht="24" customHeight="1" x14ac:dyDescent="0.25">
      <c r="B2" s="395" t="s">
        <v>38</v>
      </c>
      <c r="C2" s="395"/>
      <c r="D2" s="395"/>
      <c r="E2" s="395"/>
      <c r="F2" s="395"/>
      <c r="G2" s="395"/>
      <c r="H2" s="395"/>
      <c r="I2" s="395"/>
      <c r="J2" s="395"/>
      <c r="K2" s="395"/>
      <c r="L2" s="395"/>
      <c r="M2" s="395"/>
      <c r="N2" s="395"/>
      <c r="O2" s="395"/>
    </row>
    <row r="3" spans="1:15" s="159" customFormat="1" ht="24" customHeight="1" x14ac:dyDescent="0.25">
      <c r="B3" s="396" t="s">
        <v>37</v>
      </c>
      <c r="C3" s="396"/>
      <c r="D3" s="396"/>
      <c r="E3" s="396"/>
      <c r="F3" s="396"/>
      <c r="G3" s="396"/>
      <c r="H3" s="396"/>
      <c r="I3" s="396"/>
      <c r="J3" s="396"/>
      <c r="K3" s="396"/>
      <c r="L3" s="396"/>
      <c r="M3" s="396"/>
      <c r="N3" s="396"/>
      <c r="O3" s="396"/>
    </row>
    <row r="4" spans="1:15" ht="35.25" customHeight="1" x14ac:dyDescent="0.2">
      <c r="A4" s="14" t="s">
        <v>35</v>
      </c>
      <c r="B4" s="397" t="s">
        <v>329</v>
      </c>
      <c r="C4" s="398"/>
      <c r="D4" s="21" t="s">
        <v>36</v>
      </c>
      <c r="E4" s="397" t="s">
        <v>157</v>
      </c>
      <c r="F4" s="398"/>
      <c r="G4" s="398"/>
      <c r="H4" s="398"/>
      <c r="I4" s="398"/>
      <c r="J4" s="398"/>
      <c r="K4" s="398"/>
      <c r="L4" s="398"/>
      <c r="M4" s="398"/>
      <c r="N4" s="398"/>
      <c r="O4" s="402"/>
    </row>
    <row r="5" spans="1:15" ht="63.75" customHeight="1" x14ac:dyDescent="0.2">
      <c r="A5" s="15" t="s">
        <v>12</v>
      </c>
      <c r="B5" s="397" t="s">
        <v>13</v>
      </c>
      <c r="C5" s="398"/>
      <c r="D5" s="398"/>
      <c r="E5" s="398"/>
      <c r="F5" s="398"/>
      <c r="G5" s="398"/>
      <c r="H5" s="402"/>
      <c r="I5" s="227"/>
      <c r="J5" s="204" t="s">
        <v>14</v>
      </c>
      <c r="K5" s="378" t="s">
        <v>15</v>
      </c>
      <c r="L5" s="378"/>
      <c r="M5" s="378"/>
      <c r="N5" s="378"/>
      <c r="O5" s="378"/>
    </row>
    <row r="6" spans="1:15" s="16" customFormat="1" ht="24" customHeight="1" x14ac:dyDescent="0.3">
      <c r="A6" s="390" t="s">
        <v>19</v>
      </c>
      <c r="B6" s="390" t="s">
        <v>7</v>
      </c>
      <c r="C6" s="390" t="s">
        <v>133</v>
      </c>
      <c r="D6" s="390" t="s">
        <v>134</v>
      </c>
      <c r="E6" s="390" t="s">
        <v>135</v>
      </c>
      <c r="F6" s="390" t="s">
        <v>10</v>
      </c>
      <c r="G6" s="390" t="s">
        <v>11</v>
      </c>
      <c r="H6" s="392" t="s">
        <v>146</v>
      </c>
      <c r="I6" s="392" t="s">
        <v>570</v>
      </c>
      <c r="J6" s="501" t="s">
        <v>154</v>
      </c>
      <c r="K6" s="502"/>
      <c r="L6" s="502"/>
      <c r="M6" s="502"/>
      <c r="N6" s="502"/>
      <c r="O6" s="503"/>
    </row>
    <row r="7" spans="1:15" s="3" customFormat="1" ht="42.75" customHeight="1" x14ac:dyDescent="0.3">
      <c r="A7" s="391"/>
      <c r="B7" s="391"/>
      <c r="C7" s="391"/>
      <c r="D7" s="391"/>
      <c r="E7" s="391"/>
      <c r="F7" s="391"/>
      <c r="G7" s="391"/>
      <c r="H7" s="393"/>
      <c r="I7" s="393"/>
      <c r="J7" s="197" t="s">
        <v>152</v>
      </c>
      <c r="K7" s="197" t="s">
        <v>153</v>
      </c>
      <c r="L7" s="219" t="s">
        <v>40</v>
      </c>
      <c r="M7" s="263" t="s">
        <v>2</v>
      </c>
      <c r="N7" s="197" t="s">
        <v>3</v>
      </c>
      <c r="O7" s="255" t="s">
        <v>4</v>
      </c>
    </row>
    <row r="8" spans="1:15" s="3" customFormat="1" ht="64.5" customHeight="1" x14ac:dyDescent="0.3">
      <c r="A8" s="420">
        <v>1</v>
      </c>
      <c r="B8" s="420" t="s">
        <v>8</v>
      </c>
      <c r="C8" s="405" t="s">
        <v>121</v>
      </c>
      <c r="D8" s="199" t="s">
        <v>466</v>
      </c>
      <c r="E8" s="420" t="s">
        <v>9</v>
      </c>
      <c r="F8" s="157" t="s">
        <v>445</v>
      </c>
      <c r="G8" s="405" t="s">
        <v>39</v>
      </c>
      <c r="H8" s="202" t="s">
        <v>558</v>
      </c>
      <c r="I8" s="228" t="s">
        <v>214</v>
      </c>
      <c r="J8" s="222" t="s">
        <v>323</v>
      </c>
      <c r="K8" s="233">
        <f>4100/4100*100%</f>
        <v>1</v>
      </c>
      <c r="L8" s="222" t="s">
        <v>569</v>
      </c>
      <c r="M8" s="142" t="s">
        <v>158</v>
      </c>
      <c r="N8" s="232">
        <v>44286</v>
      </c>
      <c r="O8" s="199" t="s">
        <v>642</v>
      </c>
    </row>
    <row r="9" spans="1:15" s="3" customFormat="1" ht="72.75" customHeight="1" x14ac:dyDescent="0.3">
      <c r="A9" s="421"/>
      <c r="B9" s="421"/>
      <c r="C9" s="406"/>
      <c r="D9" s="199" t="s">
        <v>64</v>
      </c>
      <c r="E9" s="421"/>
      <c r="F9" s="193" t="s">
        <v>446</v>
      </c>
      <c r="G9" s="406"/>
      <c r="H9" s="202" t="s">
        <v>324</v>
      </c>
      <c r="I9" s="228" t="s">
        <v>214</v>
      </c>
      <c r="J9" s="222" t="s">
        <v>561</v>
      </c>
      <c r="K9" s="222">
        <f>75165/2</f>
        <v>37582.5</v>
      </c>
      <c r="L9" s="222" t="s">
        <v>325</v>
      </c>
      <c r="M9" s="294" t="s">
        <v>245</v>
      </c>
      <c r="N9" s="232">
        <v>44286</v>
      </c>
      <c r="O9" s="199" t="s">
        <v>643</v>
      </c>
    </row>
    <row r="10" spans="1:15" s="3" customFormat="1" ht="75.75" customHeight="1" x14ac:dyDescent="0.3">
      <c r="A10" s="421"/>
      <c r="B10" s="421"/>
      <c r="C10" s="406"/>
      <c r="D10" s="199" t="s">
        <v>82</v>
      </c>
      <c r="E10" s="421"/>
      <c r="F10" s="193" t="s">
        <v>447</v>
      </c>
      <c r="G10" s="406"/>
      <c r="H10" s="202" t="s">
        <v>450</v>
      </c>
      <c r="I10" s="228" t="s">
        <v>214</v>
      </c>
      <c r="J10" s="222" t="s">
        <v>581</v>
      </c>
      <c r="K10" s="234">
        <f>2890/2890*100%</f>
        <v>1</v>
      </c>
      <c r="L10" s="266" t="s">
        <v>634</v>
      </c>
      <c r="M10" s="142" t="s">
        <v>158</v>
      </c>
      <c r="N10" s="232">
        <v>44286</v>
      </c>
      <c r="O10" s="199" t="s">
        <v>644</v>
      </c>
    </row>
    <row r="11" spans="1:15" s="159" customFormat="1" ht="88.5" customHeight="1" x14ac:dyDescent="0.2">
      <c r="A11" s="421"/>
      <c r="B11" s="421"/>
      <c r="C11" s="406"/>
      <c r="D11" s="199" t="s">
        <v>467</v>
      </c>
      <c r="E11" s="421"/>
      <c r="F11" s="193" t="s">
        <v>448</v>
      </c>
      <c r="G11" s="406"/>
      <c r="H11" s="202" t="s">
        <v>296</v>
      </c>
      <c r="I11" s="228" t="s">
        <v>328</v>
      </c>
      <c r="J11" s="294" t="s">
        <v>294</v>
      </c>
      <c r="K11" s="234">
        <f>(350/355)*100%</f>
        <v>0.9859154929577465</v>
      </c>
      <c r="L11" s="142" t="s">
        <v>807</v>
      </c>
      <c r="M11" s="142" t="s">
        <v>158</v>
      </c>
      <c r="N11" s="232">
        <v>44286</v>
      </c>
      <c r="O11" s="158" t="s">
        <v>809</v>
      </c>
    </row>
    <row r="12" spans="1:15" s="159" customFormat="1" ht="82.5" customHeight="1" x14ac:dyDescent="0.2">
      <c r="A12" s="421"/>
      <c r="B12" s="421"/>
      <c r="C12" s="406"/>
      <c r="D12" s="213" t="s">
        <v>49</v>
      </c>
      <c r="E12" s="421"/>
      <c r="F12" s="212" t="s">
        <v>449</v>
      </c>
      <c r="G12" s="406"/>
      <c r="H12" s="202" t="s">
        <v>295</v>
      </c>
      <c r="I12" s="228" t="s">
        <v>328</v>
      </c>
      <c r="J12" s="294" t="s">
        <v>508</v>
      </c>
      <c r="K12" s="234">
        <f>(58/58)*100%</f>
        <v>1</v>
      </c>
      <c r="L12" s="142" t="s">
        <v>808</v>
      </c>
      <c r="M12" s="142" t="s">
        <v>158</v>
      </c>
      <c r="N12" s="232">
        <v>44286</v>
      </c>
      <c r="O12" s="199" t="s">
        <v>737</v>
      </c>
    </row>
    <row r="13" spans="1:15" ht="95.25" customHeight="1" x14ac:dyDescent="0.2">
      <c r="A13" s="376">
        <v>2</v>
      </c>
      <c r="B13" s="377" t="s">
        <v>41</v>
      </c>
      <c r="C13" s="378" t="s">
        <v>56</v>
      </c>
      <c r="D13" s="193" t="s">
        <v>47</v>
      </c>
      <c r="E13" s="375" t="s">
        <v>51</v>
      </c>
      <c r="F13" s="278" t="s">
        <v>52</v>
      </c>
      <c r="G13" s="451" t="s">
        <v>55</v>
      </c>
      <c r="H13" s="510" t="s">
        <v>434</v>
      </c>
      <c r="I13" s="448" t="s">
        <v>265</v>
      </c>
      <c r="J13" s="387" t="s">
        <v>471</v>
      </c>
      <c r="K13" s="422">
        <f>1/1*100%</f>
        <v>1</v>
      </c>
      <c r="L13" s="417" t="s">
        <v>435</v>
      </c>
      <c r="M13" s="459" t="s">
        <v>245</v>
      </c>
      <c r="N13" s="495">
        <v>44286</v>
      </c>
      <c r="O13" s="405" t="s">
        <v>645</v>
      </c>
    </row>
    <row r="14" spans="1:15" ht="40.5" customHeight="1" x14ac:dyDescent="0.2">
      <c r="A14" s="376"/>
      <c r="B14" s="377"/>
      <c r="C14" s="378"/>
      <c r="D14" s="275" t="s">
        <v>48</v>
      </c>
      <c r="E14" s="375"/>
      <c r="F14" s="273" t="s">
        <v>636</v>
      </c>
      <c r="G14" s="451"/>
      <c r="H14" s="511"/>
      <c r="I14" s="450"/>
      <c r="J14" s="474"/>
      <c r="K14" s="473"/>
      <c r="L14" s="419"/>
      <c r="M14" s="460"/>
      <c r="N14" s="496"/>
      <c r="O14" s="488"/>
    </row>
    <row r="15" spans="1:15" ht="45.75" customHeight="1" x14ac:dyDescent="0.2">
      <c r="A15" s="376"/>
      <c r="B15" s="377"/>
      <c r="C15" s="378"/>
      <c r="D15" s="193" t="s">
        <v>49</v>
      </c>
      <c r="E15" s="375"/>
      <c r="F15" s="195" t="s">
        <v>53</v>
      </c>
      <c r="G15" s="451"/>
      <c r="H15" s="507" t="s">
        <v>272</v>
      </c>
      <c r="I15" s="448" t="s">
        <v>265</v>
      </c>
      <c r="J15" s="387" t="s">
        <v>275</v>
      </c>
      <c r="K15" s="422" t="s">
        <v>572</v>
      </c>
      <c r="L15" s="514" t="s">
        <v>274</v>
      </c>
      <c r="M15" s="459" t="s">
        <v>245</v>
      </c>
      <c r="N15" s="495">
        <v>44286</v>
      </c>
      <c r="O15" s="405" t="s">
        <v>646</v>
      </c>
    </row>
    <row r="16" spans="1:15" ht="52.5" customHeight="1" x14ac:dyDescent="0.2">
      <c r="A16" s="376"/>
      <c r="B16" s="377"/>
      <c r="C16" s="378"/>
      <c r="D16" s="193" t="s">
        <v>50</v>
      </c>
      <c r="E16" s="375"/>
      <c r="F16" s="199" t="s">
        <v>54</v>
      </c>
      <c r="G16" s="451"/>
      <c r="H16" s="508"/>
      <c r="I16" s="449"/>
      <c r="J16" s="388"/>
      <c r="K16" s="423"/>
      <c r="L16" s="515"/>
      <c r="M16" s="517"/>
      <c r="N16" s="518"/>
      <c r="O16" s="406"/>
    </row>
    <row r="17" spans="1:16" ht="79.8" x14ac:dyDescent="0.2">
      <c r="A17" s="376"/>
      <c r="B17" s="377"/>
      <c r="C17" s="378"/>
      <c r="D17" s="195" t="s">
        <v>465</v>
      </c>
      <c r="E17" s="375"/>
      <c r="F17" s="195" t="s">
        <v>71</v>
      </c>
      <c r="G17" s="451"/>
      <c r="H17" s="509"/>
      <c r="I17" s="450"/>
      <c r="J17" s="474"/>
      <c r="K17" s="473"/>
      <c r="L17" s="516"/>
      <c r="M17" s="460"/>
      <c r="N17" s="496"/>
      <c r="O17" s="488"/>
    </row>
    <row r="18" spans="1:16" ht="104.25" customHeight="1" x14ac:dyDescent="0.2">
      <c r="A18" s="422">
        <v>3</v>
      </c>
      <c r="B18" s="387" t="s">
        <v>42</v>
      </c>
      <c r="C18" s="387" t="s">
        <v>122</v>
      </c>
      <c r="D18" s="342" t="s">
        <v>57</v>
      </c>
      <c r="E18" s="385" t="s">
        <v>65</v>
      </c>
      <c r="F18" s="385" t="s">
        <v>66</v>
      </c>
      <c r="G18" s="387" t="s">
        <v>72</v>
      </c>
      <c r="H18" s="203" t="s">
        <v>621</v>
      </c>
      <c r="I18" s="205" t="s">
        <v>212</v>
      </c>
      <c r="J18" s="261" t="s">
        <v>609</v>
      </c>
      <c r="K18" s="268">
        <f>((1+1+0.96666)/3)/4</f>
        <v>0.24722166666666667</v>
      </c>
      <c r="L18" s="261" t="s">
        <v>610</v>
      </c>
      <c r="M18" s="294" t="s">
        <v>474</v>
      </c>
      <c r="N18" s="250">
        <v>44286</v>
      </c>
      <c r="O18" s="199" t="s">
        <v>647</v>
      </c>
    </row>
    <row r="19" spans="1:16" ht="122.25" customHeight="1" x14ac:dyDescent="0.2">
      <c r="A19" s="423"/>
      <c r="B19" s="388"/>
      <c r="C19" s="388"/>
      <c r="D19" s="343"/>
      <c r="E19" s="386"/>
      <c r="F19" s="386"/>
      <c r="G19" s="388"/>
      <c r="H19" s="267" t="s">
        <v>611</v>
      </c>
      <c r="I19" s="205" t="s">
        <v>212</v>
      </c>
      <c r="J19" s="260" t="s">
        <v>613</v>
      </c>
      <c r="K19" s="234">
        <f>+(100%)/4</f>
        <v>0.25</v>
      </c>
      <c r="L19" s="261" t="s">
        <v>614</v>
      </c>
      <c r="M19" s="294" t="s">
        <v>524</v>
      </c>
      <c r="N19" s="250">
        <v>44286</v>
      </c>
      <c r="O19" s="199" t="s">
        <v>648</v>
      </c>
    </row>
    <row r="20" spans="1:16" ht="140.25" customHeight="1" x14ac:dyDescent="0.2">
      <c r="A20" s="423"/>
      <c r="B20" s="388"/>
      <c r="C20" s="388"/>
      <c r="D20" s="343"/>
      <c r="E20" s="386"/>
      <c r="F20" s="386"/>
      <c r="G20" s="388"/>
      <c r="H20" s="267" t="s">
        <v>615</v>
      </c>
      <c r="I20" s="205" t="s">
        <v>212</v>
      </c>
      <c r="J20" s="319" t="s">
        <v>616</v>
      </c>
      <c r="K20" s="234">
        <f>100%/4</f>
        <v>0.25</v>
      </c>
      <c r="L20" s="261" t="s">
        <v>617</v>
      </c>
      <c r="M20" s="294" t="s">
        <v>524</v>
      </c>
      <c r="N20" s="250">
        <v>44286</v>
      </c>
      <c r="O20" s="199" t="s">
        <v>649</v>
      </c>
    </row>
    <row r="21" spans="1:16" ht="59.25" customHeight="1" x14ac:dyDescent="0.2">
      <c r="A21" s="423"/>
      <c r="B21" s="388"/>
      <c r="C21" s="388"/>
      <c r="D21" s="343"/>
      <c r="E21" s="386"/>
      <c r="F21" s="386"/>
      <c r="G21" s="388"/>
      <c r="H21" s="98" t="s">
        <v>624</v>
      </c>
      <c r="I21" s="205" t="s">
        <v>612</v>
      </c>
      <c r="J21" s="289" t="s">
        <v>625</v>
      </c>
      <c r="K21" s="234">
        <v>0.25</v>
      </c>
      <c r="L21" s="163" t="s">
        <v>799</v>
      </c>
      <c r="M21" s="163" t="s">
        <v>524</v>
      </c>
      <c r="N21" s="164">
        <v>44377</v>
      </c>
      <c r="O21" s="158" t="s">
        <v>800</v>
      </c>
    </row>
    <row r="22" spans="1:16" ht="59.25" customHeight="1" x14ac:dyDescent="0.2">
      <c r="A22" s="423"/>
      <c r="B22" s="388"/>
      <c r="C22" s="388"/>
      <c r="D22" s="343"/>
      <c r="E22" s="386"/>
      <c r="F22" s="386"/>
      <c r="G22" s="388"/>
      <c r="H22" s="267" t="s">
        <v>518</v>
      </c>
      <c r="I22" s="205" t="s">
        <v>212</v>
      </c>
      <c r="J22" s="290" t="s">
        <v>522</v>
      </c>
      <c r="K22" s="234">
        <f>+(100%)/4</f>
        <v>0.25</v>
      </c>
      <c r="L22" s="290" t="s">
        <v>618</v>
      </c>
      <c r="M22" s="294" t="s">
        <v>582</v>
      </c>
      <c r="N22" s="250">
        <v>44286</v>
      </c>
      <c r="O22" s="199" t="s">
        <v>650</v>
      </c>
    </row>
    <row r="23" spans="1:16" ht="78.75" customHeight="1" x14ac:dyDescent="0.2">
      <c r="A23" s="423"/>
      <c r="B23" s="388"/>
      <c r="C23" s="388"/>
      <c r="D23" s="343"/>
      <c r="E23" s="386"/>
      <c r="F23" s="386"/>
      <c r="G23" s="388"/>
      <c r="H23" s="258" t="s">
        <v>619</v>
      </c>
      <c r="I23" s="206" t="s">
        <v>212</v>
      </c>
      <c r="J23" s="260" t="s">
        <v>523</v>
      </c>
      <c r="K23" s="152">
        <v>0.25</v>
      </c>
      <c r="L23" s="261" t="s">
        <v>620</v>
      </c>
      <c r="M23" s="260" t="s">
        <v>524</v>
      </c>
      <c r="N23" s="164">
        <v>44286</v>
      </c>
      <c r="O23" s="199" t="s">
        <v>651</v>
      </c>
    </row>
    <row r="24" spans="1:16" ht="114" customHeight="1" x14ac:dyDescent="0.2">
      <c r="A24" s="423"/>
      <c r="B24" s="388"/>
      <c r="C24" s="388"/>
      <c r="D24" s="275" t="s">
        <v>48</v>
      </c>
      <c r="E24" s="386"/>
      <c r="F24" s="196" t="s">
        <v>67</v>
      </c>
      <c r="G24" s="388"/>
      <c r="H24" s="198" t="s">
        <v>528</v>
      </c>
      <c r="I24" s="207" t="s">
        <v>219</v>
      </c>
      <c r="J24" s="194" t="s">
        <v>585</v>
      </c>
      <c r="K24" s="152" t="s">
        <v>572</v>
      </c>
      <c r="L24" s="294" t="s">
        <v>684</v>
      </c>
      <c r="M24" s="132" t="s">
        <v>571</v>
      </c>
      <c r="N24" s="232">
        <v>44286</v>
      </c>
      <c r="O24" s="199" t="s">
        <v>652</v>
      </c>
      <c r="P24" s="299"/>
    </row>
    <row r="25" spans="1:16" ht="85.5" customHeight="1" x14ac:dyDescent="0.2">
      <c r="A25" s="423"/>
      <c r="B25" s="388"/>
      <c r="C25" s="388"/>
      <c r="D25" s="343" t="s">
        <v>47</v>
      </c>
      <c r="E25" s="386"/>
      <c r="F25" s="385" t="s">
        <v>640</v>
      </c>
      <c r="G25" s="388"/>
      <c r="H25" s="198" t="s">
        <v>297</v>
      </c>
      <c r="I25" s="207" t="s">
        <v>219</v>
      </c>
      <c r="J25" s="194" t="s">
        <v>529</v>
      </c>
      <c r="K25" s="152" t="s">
        <v>572</v>
      </c>
      <c r="L25" s="294" t="s">
        <v>685</v>
      </c>
      <c r="M25" s="132" t="s">
        <v>571</v>
      </c>
      <c r="N25" s="250">
        <v>44286</v>
      </c>
      <c r="O25" s="199" t="s">
        <v>653</v>
      </c>
    </row>
    <row r="26" spans="1:16" ht="66.75" customHeight="1" x14ac:dyDescent="0.2">
      <c r="A26" s="423"/>
      <c r="B26" s="388"/>
      <c r="C26" s="388"/>
      <c r="D26" s="343"/>
      <c r="E26" s="386"/>
      <c r="F26" s="386"/>
      <c r="G26" s="388"/>
      <c r="H26" s="198" t="s">
        <v>300</v>
      </c>
      <c r="I26" s="207" t="s">
        <v>219</v>
      </c>
      <c r="J26" s="194" t="s">
        <v>302</v>
      </c>
      <c r="K26" s="152">
        <f>20/20*100%</f>
        <v>1</v>
      </c>
      <c r="L26" s="294" t="s">
        <v>686</v>
      </c>
      <c r="M26" s="132" t="s">
        <v>571</v>
      </c>
      <c r="N26" s="232">
        <v>44286</v>
      </c>
      <c r="O26" s="199" t="s">
        <v>654</v>
      </c>
    </row>
    <row r="27" spans="1:16" ht="69" customHeight="1" x14ac:dyDescent="0.2">
      <c r="A27" s="423"/>
      <c r="B27" s="388"/>
      <c r="C27" s="388"/>
      <c r="D27" s="343"/>
      <c r="E27" s="386"/>
      <c r="F27" s="386"/>
      <c r="G27" s="388"/>
      <c r="H27" s="217" t="s">
        <v>303</v>
      </c>
      <c r="I27" s="207" t="s">
        <v>219</v>
      </c>
      <c r="J27" s="194" t="s">
        <v>304</v>
      </c>
      <c r="K27" s="194" t="s">
        <v>572</v>
      </c>
      <c r="L27" s="294" t="s">
        <v>687</v>
      </c>
      <c r="M27" s="132" t="s">
        <v>571</v>
      </c>
      <c r="N27" s="250">
        <v>44286</v>
      </c>
      <c r="O27" s="199" t="s">
        <v>655</v>
      </c>
    </row>
    <row r="28" spans="1:16" ht="24.75" customHeight="1" x14ac:dyDescent="0.2">
      <c r="A28" s="423"/>
      <c r="B28" s="388"/>
      <c r="C28" s="388"/>
      <c r="D28" s="342" t="s">
        <v>58</v>
      </c>
      <c r="E28" s="386"/>
      <c r="F28" s="386"/>
      <c r="G28" s="388"/>
      <c r="H28" s="417" t="s">
        <v>306</v>
      </c>
      <c r="I28" s="430" t="s">
        <v>305</v>
      </c>
      <c r="J28" s="387" t="s">
        <v>307</v>
      </c>
      <c r="K28" s="519">
        <f>1/1*100%</f>
        <v>1</v>
      </c>
      <c r="L28" s="420" t="s">
        <v>586</v>
      </c>
      <c r="M28" s="420" t="s">
        <v>158</v>
      </c>
      <c r="N28" s="495">
        <v>44286</v>
      </c>
      <c r="O28" s="405" t="s">
        <v>656</v>
      </c>
    </row>
    <row r="29" spans="1:16" ht="75.75" customHeight="1" x14ac:dyDescent="0.2">
      <c r="A29" s="423"/>
      <c r="B29" s="388"/>
      <c r="C29" s="388"/>
      <c r="D29" s="365"/>
      <c r="E29" s="386"/>
      <c r="F29" s="386"/>
      <c r="G29" s="388"/>
      <c r="H29" s="419"/>
      <c r="I29" s="432"/>
      <c r="J29" s="474"/>
      <c r="K29" s="520"/>
      <c r="L29" s="454"/>
      <c r="M29" s="454"/>
      <c r="N29" s="496"/>
      <c r="O29" s="488"/>
    </row>
    <row r="30" spans="1:16" ht="68.25" customHeight="1" x14ac:dyDescent="0.2">
      <c r="A30" s="423"/>
      <c r="B30" s="388"/>
      <c r="C30" s="388"/>
      <c r="D30" s="287" t="s">
        <v>59</v>
      </c>
      <c r="E30" s="386"/>
      <c r="F30" s="386"/>
      <c r="G30" s="388"/>
      <c r="H30" s="163" t="s">
        <v>400</v>
      </c>
      <c r="I30" s="224" t="s">
        <v>277</v>
      </c>
      <c r="J30" s="163" t="s">
        <v>535</v>
      </c>
      <c r="K30" s="235">
        <f>6/6*100%</f>
        <v>1</v>
      </c>
      <c r="L30" s="294" t="s">
        <v>480</v>
      </c>
      <c r="M30" s="132" t="s">
        <v>158</v>
      </c>
      <c r="N30" s="250">
        <v>44286</v>
      </c>
      <c r="O30" s="158" t="s">
        <v>657</v>
      </c>
    </row>
    <row r="31" spans="1:16" ht="119.25" customHeight="1" x14ac:dyDescent="0.2">
      <c r="A31" s="423"/>
      <c r="B31" s="388"/>
      <c r="C31" s="388"/>
      <c r="D31" s="193" t="s">
        <v>60</v>
      </c>
      <c r="E31" s="386"/>
      <c r="F31" s="438" t="s">
        <v>68</v>
      </c>
      <c r="G31" s="388"/>
      <c r="H31" s="203" t="s">
        <v>538</v>
      </c>
      <c r="I31" s="205" t="s">
        <v>277</v>
      </c>
      <c r="J31" s="194" t="s">
        <v>541</v>
      </c>
      <c r="K31" s="235">
        <f>43/43*100%</f>
        <v>1</v>
      </c>
      <c r="L31" s="294" t="s">
        <v>688</v>
      </c>
      <c r="M31" s="132" t="s">
        <v>158</v>
      </c>
      <c r="N31" s="232">
        <v>44286</v>
      </c>
      <c r="O31" s="199" t="s">
        <v>658</v>
      </c>
    </row>
    <row r="32" spans="1:16" ht="66" customHeight="1" x14ac:dyDescent="0.2">
      <c r="A32" s="423"/>
      <c r="B32" s="388"/>
      <c r="C32" s="388"/>
      <c r="D32" s="342" t="s">
        <v>61</v>
      </c>
      <c r="E32" s="386"/>
      <c r="F32" s="497"/>
      <c r="G32" s="388"/>
      <c r="H32" s="192" t="s">
        <v>283</v>
      </c>
      <c r="I32" s="207" t="s">
        <v>277</v>
      </c>
      <c r="J32" s="194" t="s">
        <v>279</v>
      </c>
      <c r="K32" s="220">
        <v>100</v>
      </c>
      <c r="L32" s="294" t="s">
        <v>278</v>
      </c>
      <c r="M32" s="294" t="s">
        <v>245</v>
      </c>
      <c r="N32" s="250">
        <v>44286</v>
      </c>
      <c r="O32" s="199" t="s">
        <v>659</v>
      </c>
    </row>
    <row r="33" spans="1:15" ht="90" customHeight="1" x14ac:dyDescent="0.2">
      <c r="A33" s="423"/>
      <c r="B33" s="388"/>
      <c r="C33" s="388"/>
      <c r="D33" s="343"/>
      <c r="E33" s="386"/>
      <c r="F33" s="437" t="s">
        <v>69</v>
      </c>
      <c r="G33" s="388"/>
      <c r="H33" s="192" t="s">
        <v>280</v>
      </c>
      <c r="I33" s="207" t="s">
        <v>277</v>
      </c>
      <c r="J33" s="194" t="s">
        <v>279</v>
      </c>
      <c r="K33" s="220">
        <v>20</v>
      </c>
      <c r="L33" s="294" t="s">
        <v>278</v>
      </c>
      <c r="M33" s="294" t="s">
        <v>245</v>
      </c>
      <c r="N33" s="232">
        <v>44286</v>
      </c>
      <c r="O33" s="199" t="s">
        <v>689</v>
      </c>
    </row>
    <row r="34" spans="1:15" ht="76.5" customHeight="1" x14ac:dyDescent="0.2">
      <c r="A34" s="423"/>
      <c r="B34" s="388"/>
      <c r="C34" s="388"/>
      <c r="D34" s="365"/>
      <c r="E34" s="386"/>
      <c r="F34" s="438"/>
      <c r="G34" s="388"/>
      <c r="H34" s="192" t="s">
        <v>282</v>
      </c>
      <c r="I34" s="207" t="s">
        <v>277</v>
      </c>
      <c r="J34" s="194" t="s">
        <v>279</v>
      </c>
      <c r="K34" s="220">
        <v>32</v>
      </c>
      <c r="L34" s="294" t="s">
        <v>278</v>
      </c>
      <c r="M34" s="294" t="s">
        <v>245</v>
      </c>
      <c r="N34" s="250">
        <v>44286</v>
      </c>
      <c r="O34" s="199" t="s">
        <v>660</v>
      </c>
    </row>
    <row r="35" spans="1:15" ht="98.25" customHeight="1" x14ac:dyDescent="0.2">
      <c r="A35" s="423"/>
      <c r="B35" s="388"/>
      <c r="C35" s="388"/>
      <c r="D35" s="193" t="s">
        <v>62</v>
      </c>
      <c r="E35" s="386"/>
      <c r="F35" s="438"/>
      <c r="G35" s="388"/>
      <c r="H35" s="192" t="s">
        <v>285</v>
      </c>
      <c r="I35" s="207" t="s">
        <v>277</v>
      </c>
      <c r="J35" s="194" t="s">
        <v>279</v>
      </c>
      <c r="K35" s="220">
        <v>14</v>
      </c>
      <c r="L35" s="294" t="s">
        <v>278</v>
      </c>
      <c r="M35" s="294" t="s">
        <v>245</v>
      </c>
      <c r="N35" s="232">
        <v>44286</v>
      </c>
      <c r="O35" s="199" t="s">
        <v>661</v>
      </c>
    </row>
    <row r="36" spans="1:15" ht="68.25" customHeight="1" x14ac:dyDescent="0.2">
      <c r="A36" s="423"/>
      <c r="B36" s="388"/>
      <c r="C36" s="388"/>
      <c r="D36" s="193" t="s">
        <v>63</v>
      </c>
      <c r="E36" s="386"/>
      <c r="F36" s="196" t="s">
        <v>70</v>
      </c>
      <c r="G36" s="388"/>
      <c r="H36" s="192" t="s">
        <v>288</v>
      </c>
      <c r="I36" s="207" t="s">
        <v>277</v>
      </c>
      <c r="J36" s="194" t="s">
        <v>279</v>
      </c>
      <c r="K36" s="220">
        <v>21</v>
      </c>
      <c r="L36" s="294" t="s">
        <v>278</v>
      </c>
      <c r="M36" s="294" t="s">
        <v>245</v>
      </c>
      <c r="N36" s="250">
        <v>44286</v>
      </c>
      <c r="O36" s="199" t="s">
        <v>662</v>
      </c>
    </row>
    <row r="37" spans="1:15" ht="102.75" customHeight="1" x14ac:dyDescent="0.2">
      <c r="A37" s="376">
        <v>4</v>
      </c>
      <c r="B37" s="377" t="s">
        <v>43</v>
      </c>
      <c r="C37" s="375" t="s">
        <v>73</v>
      </c>
      <c r="D37" s="193" t="s">
        <v>48</v>
      </c>
      <c r="E37" s="375" t="s">
        <v>75</v>
      </c>
      <c r="F37" s="193" t="s">
        <v>76</v>
      </c>
      <c r="G37" s="374" t="s">
        <v>79</v>
      </c>
      <c r="H37" s="192" t="s">
        <v>309</v>
      </c>
      <c r="I37" s="207" t="s">
        <v>311</v>
      </c>
      <c r="J37" s="194" t="s">
        <v>532</v>
      </c>
      <c r="K37" s="235">
        <f>3/3*100%</f>
        <v>1</v>
      </c>
      <c r="L37" s="163" t="s">
        <v>532</v>
      </c>
      <c r="M37" s="260" t="s">
        <v>313</v>
      </c>
      <c r="N37" s="232">
        <v>44286</v>
      </c>
      <c r="O37" s="199" t="s">
        <v>663</v>
      </c>
    </row>
    <row r="38" spans="1:15" ht="74.25" customHeight="1" x14ac:dyDescent="0.2">
      <c r="A38" s="376"/>
      <c r="B38" s="377"/>
      <c r="C38" s="375"/>
      <c r="D38" s="193" t="s">
        <v>49</v>
      </c>
      <c r="E38" s="375"/>
      <c r="F38" s="297" t="s">
        <v>77</v>
      </c>
      <c r="G38" s="374"/>
      <c r="H38" s="417" t="s">
        <v>314</v>
      </c>
      <c r="I38" s="430" t="s">
        <v>311</v>
      </c>
      <c r="J38" s="387" t="s">
        <v>630</v>
      </c>
      <c r="K38" s="452" t="s">
        <v>572</v>
      </c>
      <c r="L38" s="471" t="s">
        <v>533</v>
      </c>
      <c r="M38" s="387" t="s">
        <v>313</v>
      </c>
      <c r="N38" s="475">
        <v>44286</v>
      </c>
      <c r="O38" s="405" t="s">
        <v>664</v>
      </c>
    </row>
    <row r="39" spans="1:15" ht="109.5" customHeight="1" x14ac:dyDescent="0.2">
      <c r="A39" s="376"/>
      <c r="B39" s="377"/>
      <c r="C39" s="375"/>
      <c r="D39" s="275" t="s">
        <v>74</v>
      </c>
      <c r="E39" s="375"/>
      <c r="F39" s="275" t="s">
        <v>78</v>
      </c>
      <c r="G39" s="374"/>
      <c r="H39" s="419"/>
      <c r="I39" s="432"/>
      <c r="J39" s="474"/>
      <c r="K39" s="453"/>
      <c r="L39" s="472"/>
      <c r="M39" s="474"/>
      <c r="N39" s="476"/>
      <c r="O39" s="488"/>
    </row>
    <row r="40" spans="1:15" ht="114" customHeight="1" x14ac:dyDescent="0.2">
      <c r="A40" s="376"/>
      <c r="B40" s="377"/>
      <c r="C40" s="375"/>
      <c r="D40" s="275" t="s">
        <v>639</v>
      </c>
      <c r="E40" s="375"/>
      <c r="F40" s="275" t="s">
        <v>638</v>
      </c>
      <c r="G40" s="374"/>
      <c r="H40" s="192" t="s">
        <v>438</v>
      </c>
      <c r="I40" s="207" t="s">
        <v>311</v>
      </c>
      <c r="J40" s="260" t="s">
        <v>439</v>
      </c>
      <c r="K40" s="235">
        <f>23/23*100%</f>
        <v>1</v>
      </c>
      <c r="L40" s="163" t="s">
        <v>439</v>
      </c>
      <c r="M40" s="260" t="s">
        <v>313</v>
      </c>
      <c r="N40" s="232">
        <v>44286</v>
      </c>
      <c r="O40" s="199" t="s">
        <v>665</v>
      </c>
    </row>
    <row r="41" spans="1:15" s="159" customFormat="1" ht="132.75" customHeight="1" x14ac:dyDescent="0.2">
      <c r="A41" s="387">
        <v>5</v>
      </c>
      <c r="B41" s="420" t="s">
        <v>44</v>
      </c>
      <c r="C41" s="381" t="s">
        <v>80</v>
      </c>
      <c r="D41" s="383" t="s">
        <v>81</v>
      </c>
      <c r="E41" s="381" t="s">
        <v>90</v>
      </c>
      <c r="F41" s="381" t="s">
        <v>91</v>
      </c>
      <c r="G41" s="387" t="s">
        <v>96</v>
      </c>
      <c r="H41" s="168" t="s">
        <v>227</v>
      </c>
      <c r="I41" s="207" t="s">
        <v>224</v>
      </c>
      <c r="J41" s="222" t="s">
        <v>229</v>
      </c>
      <c r="K41" s="234">
        <f>6/6*100%</f>
        <v>1</v>
      </c>
      <c r="L41" s="131" t="s">
        <v>587</v>
      </c>
      <c r="M41" s="131" t="s">
        <v>158</v>
      </c>
      <c r="N41" s="232">
        <v>44286</v>
      </c>
      <c r="O41" s="199" t="s">
        <v>666</v>
      </c>
    </row>
    <row r="42" spans="1:15" ht="61.5" customHeight="1" x14ac:dyDescent="0.2">
      <c r="A42" s="388"/>
      <c r="B42" s="421"/>
      <c r="C42" s="436"/>
      <c r="D42" s="384"/>
      <c r="E42" s="436"/>
      <c r="F42" s="382"/>
      <c r="G42" s="388"/>
      <c r="H42" s="168" t="s">
        <v>223</v>
      </c>
      <c r="I42" s="207" t="s">
        <v>224</v>
      </c>
      <c r="J42" s="131" t="s">
        <v>589</v>
      </c>
      <c r="K42" s="235">
        <f>1/1*100%</f>
        <v>1</v>
      </c>
      <c r="L42" s="131" t="s">
        <v>225</v>
      </c>
      <c r="M42" s="131" t="s">
        <v>158</v>
      </c>
      <c r="N42" s="164">
        <v>44286</v>
      </c>
      <c r="O42" s="158" t="s">
        <v>667</v>
      </c>
    </row>
    <row r="43" spans="1:15" ht="36.75" customHeight="1" x14ac:dyDescent="0.2">
      <c r="A43" s="388"/>
      <c r="B43" s="421"/>
      <c r="C43" s="436"/>
      <c r="D43" s="287" t="s">
        <v>82</v>
      </c>
      <c r="E43" s="436"/>
      <c r="F43" s="342" t="s">
        <v>92</v>
      </c>
      <c r="G43" s="388"/>
      <c r="H43" s="424" t="s">
        <v>491</v>
      </c>
      <c r="I43" s="430" t="s">
        <v>224</v>
      </c>
      <c r="J43" s="387" t="s">
        <v>489</v>
      </c>
      <c r="K43" s="387" t="s">
        <v>158</v>
      </c>
      <c r="L43" s="387" t="s">
        <v>801</v>
      </c>
      <c r="M43" s="455" t="s">
        <v>158</v>
      </c>
      <c r="N43" s="475">
        <v>44286</v>
      </c>
      <c r="O43" s="405" t="s">
        <v>796</v>
      </c>
    </row>
    <row r="44" spans="1:15" ht="22.8" x14ac:dyDescent="0.2">
      <c r="A44" s="388"/>
      <c r="B44" s="421"/>
      <c r="C44" s="436"/>
      <c r="D44" s="287" t="s">
        <v>58</v>
      </c>
      <c r="E44" s="436"/>
      <c r="F44" s="365"/>
      <c r="G44" s="388"/>
      <c r="H44" s="426"/>
      <c r="I44" s="432"/>
      <c r="J44" s="474"/>
      <c r="K44" s="474"/>
      <c r="L44" s="474"/>
      <c r="M44" s="457"/>
      <c r="N44" s="476"/>
      <c r="O44" s="488"/>
    </row>
    <row r="45" spans="1:15" ht="121.5" customHeight="1" x14ac:dyDescent="0.2">
      <c r="A45" s="388"/>
      <c r="B45" s="421"/>
      <c r="C45" s="436"/>
      <c r="D45" s="287" t="s">
        <v>83</v>
      </c>
      <c r="E45" s="436"/>
      <c r="F45" s="375" t="s">
        <v>93</v>
      </c>
      <c r="G45" s="388"/>
      <c r="H45" s="168" t="s">
        <v>266</v>
      </c>
      <c r="I45" s="207" t="s">
        <v>213</v>
      </c>
      <c r="J45" s="214" t="s">
        <v>268</v>
      </c>
      <c r="K45" s="235">
        <f>1/1*100%</f>
        <v>1</v>
      </c>
      <c r="L45" s="131" t="s">
        <v>588</v>
      </c>
      <c r="M45" s="131" t="s">
        <v>158</v>
      </c>
      <c r="N45" s="232">
        <v>44286</v>
      </c>
      <c r="O45" s="158" t="s">
        <v>668</v>
      </c>
    </row>
    <row r="46" spans="1:15" ht="97.5" customHeight="1" x14ac:dyDescent="0.2">
      <c r="A46" s="388"/>
      <c r="B46" s="421"/>
      <c r="C46" s="436"/>
      <c r="D46" s="287" t="s">
        <v>57</v>
      </c>
      <c r="E46" s="436"/>
      <c r="F46" s="375"/>
      <c r="G46" s="388"/>
      <c r="H46" s="198" t="s">
        <v>421</v>
      </c>
      <c r="I46" s="207" t="s">
        <v>213</v>
      </c>
      <c r="J46" s="214" t="s">
        <v>551</v>
      </c>
      <c r="K46" s="235">
        <f>1/1*100%</f>
        <v>1</v>
      </c>
      <c r="L46" s="222" t="s">
        <v>550</v>
      </c>
      <c r="M46" s="131" t="s">
        <v>233</v>
      </c>
      <c r="N46" s="164">
        <v>44286</v>
      </c>
      <c r="O46" s="158" t="s">
        <v>669</v>
      </c>
    </row>
    <row r="47" spans="1:15" ht="97.5" customHeight="1" x14ac:dyDescent="0.2">
      <c r="A47" s="388"/>
      <c r="B47" s="421"/>
      <c r="C47" s="436"/>
      <c r="D47" s="287" t="s">
        <v>84</v>
      </c>
      <c r="E47" s="436"/>
      <c r="F47" s="342" t="s">
        <v>94</v>
      </c>
      <c r="G47" s="388"/>
      <c r="H47" s="130" t="s">
        <v>250</v>
      </c>
      <c r="I47" s="207" t="s">
        <v>213</v>
      </c>
      <c r="J47" s="289" t="s">
        <v>631</v>
      </c>
      <c r="K47" s="272">
        <v>2</v>
      </c>
      <c r="L47" s="289" t="s">
        <v>632</v>
      </c>
      <c r="M47" s="289" t="s">
        <v>245</v>
      </c>
      <c r="N47" s="232">
        <v>44286</v>
      </c>
      <c r="O47" s="199" t="s">
        <v>674</v>
      </c>
    </row>
    <row r="48" spans="1:15" ht="113.25" customHeight="1" x14ac:dyDescent="0.2">
      <c r="A48" s="388"/>
      <c r="B48" s="421"/>
      <c r="C48" s="436"/>
      <c r="D48" s="287" t="s">
        <v>85</v>
      </c>
      <c r="E48" s="436"/>
      <c r="F48" s="343"/>
      <c r="G48" s="388"/>
      <c r="H48" s="192" t="s">
        <v>394</v>
      </c>
      <c r="I48" s="207" t="s">
        <v>224</v>
      </c>
      <c r="J48" s="214" t="s">
        <v>548</v>
      </c>
      <c r="K48" s="235">
        <f>1/1*100%</f>
        <v>1</v>
      </c>
      <c r="L48" s="214" t="s">
        <v>480</v>
      </c>
      <c r="M48" s="131" t="s">
        <v>158</v>
      </c>
      <c r="N48" s="232">
        <v>44286</v>
      </c>
      <c r="O48" s="199" t="s">
        <v>670</v>
      </c>
    </row>
    <row r="49" spans="1:15" ht="70.5" customHeight="1" x14ac:dyDescent="0.2">
      <c r="A49" s="388"/>
      <c r="B49" s="421"/>
      <c r="C49" s="436"/>
      <c r="D49" s="287" t="s">
        <v>86</v>
      </c>
      <c r="E49" s="436"/>
      <c r="F49" s="365"/>
      <c r="G49" s="388"/>
      <c r="H49" s="192" t="s">
        <v>319</v>
      </c>
      <c r="I49" s="207" t="s">
        <v>321</v>
      </c>
      <c r="J49" s="214" t="s">
        <v>545</v>
      </c>
      <c r="K49" s="235">
        <f>142/142*100%</f>
        <v>1</v>
      </c>
      <c r="L49" s="214" t="s">
        <v>322</v>
      </c>
      <c r="M49" s="175" t="s">
        <v>158</v>
      </c>
      <c r="N49" s="164">
        <v>44286</v>
      </c>
      <c r="O49" s="199" t="s">
        <v>671</v>
      </c>
    </row>
    <row r="50" spans="1:15" ht="89.25" customHeight="1" x14ac:dyDescent="0.2">
      <c r="A50" s="388"/>
      <c r="B50" s="421"/>
      <c r="C50" s="436"/>
      <c r="D50" s="287" t="s">
        <v>87</v>
      </c>
      <c r="E50" s="436"/>
      <c r="F50" s="342" t="s">
        <v>95</v>
      </c>
      <c r="G50" s="388"/>
      <c r="H50" s="168" t="s">
        <v>498</v>
      </c>
      <c r="I50" s="207" t="s">
        <v>321</v>
      </c>
      <c r="J50" s="214" t="s">
        <v>546</v>
      </c>
      <c r="K50" s="235">
        <f>6/6*100%</f>
        <v>1</v>
      </c>
      <c r="L50" s="214" t="s">
        <v>499</v>
      </c>
      <c r="M50" s="175" t="s">
        <v>158</v>
      </c>
      <c r="N50" s="232">
        <v>44286</v>
      </c>
      <c r="O50" s="199" t="s">
        <v>672</v>
      </c>
    </row>
    <row r="51" spans="1:15" ht="60.75" customHeight="1" x14ac:dyDescent="0.2">
      <c r="A51" s="388"/>
      <c r="B51" s="421"/>
      <c r="C51" s="436"/>
      <c r="D51" s="287" t="s">
        <v>88</v>
      </c>
      <c r="E51" s="436"/>
      <c r="F51" s="343"/>
      <c r="G51" s="388"/>
      <c r="H51" s="455" t="s">
        <v>326</v>
      </c>
      <c r="I51" s="430" t="s">
        <v>321</v>
      </c>
      <c r="J51" s="387" t="s">
        <v>515</v>
      </c>
      <c r="K51" s="498">
        <f>6/6*100%</f>
        <v>1</v>
      </c>
      <c r="L51" s="387" t="s">
        <v>690</v>
      </c>
      <c r="M51" s="427" t="s">
        <v>158</v>
      </c>
      <c r="N51" s="475">
        <v>44286</v>
      </c>
      <c r="O51" s="405" t="s">
        <v>673</v>
      </c>
    </row>
    <row r="52" spans="1:15" ht="57.75" customHeight="1" x14ac:dyDescent="0.2">
      <c r="A52" s="388"/>
      <c r="B52" s="421"/>
      <c r="C52" s="436"/>
      <c r="D52" s="287" t="s">
        <v>89</v>
      </c>
      <c r="E52" s="436"/>
      <c r="F52" s="365"/>
      <c r="G52" s="388"/>
      <c r="H52" s="456"/>
      <c r="I52" s="431"/>
      <c r="J52" s="388"/>
      <c r="K52" s="512"/>
      <c r="L52" s="388"/>
      <c r="M52" s="428"/>
      <c r="N52" s="513"/>
      <c r="O52" s="406"/>
    </row>
    <row r="53" spans="1:15" ht="130.5" customHeight="1" x14ac:dyDescent="0.2">
      <c r="A53" s="376">
        <v>6</v>
      </c>
      <c r="B53" s="377" t="s">
        <v>45</v>
      </c>
      <c r="C53" s="375" t="s">
        <v>97</v>
      </c>
      <c r="D53" s="375" t="s">
        <v>83</v>
      </c>
      <c r="E53" s="378" t="s">
        <v>99</v>
      </c>
      <c r="F53" s="193" t="s">
        <v>100</v>
      </c>
      <c r="G53" s="374" t="s">
        <v>111</v>
      </c>
      <c r="H53" s="184" t="s">
        <v>814</v>
      </c>
      <c r="I53" s="207" t="s">
        <v>318</v>
      </c>
      <c r="J53" s="289" t="s">
        <v>815</v>
      </c>
      <c r="K53" s="132">
        <v>1</v>
      </c>
      <c r="L53" s="289" t="s">
        <v>816</v>
      </c>
      <c r="M53" s="289" t="s">
        <v>245</v>
      </c>
      <c r="N53" s="164">
        <v>44286</v>
      </c>
      <c r="O53" s="199" t="s">
        <v>675</v>
      </c>
    </row>
    <row r="54" spans="1:15" ht="45.6" x14ac:dyDescent="0.2">
      <c r="A54" s="376"/>
      <c r="B54" s="377"/>
      <c r="C54" s="375"/>
      <c r="D54" s="375"/>
      <c r="E54" s="378"/>
      <c r="F54" s="193" t="s">
        <v>101</v>
      </c>
      <c r="G54" s="374"/>
      <c r="H54" s="130" t="s">
        <v>552</v>
      </c>
      <c r="I54" s="207" t="s">
        <v>443</v>
      </c>
      <c r="J54" s="289" t="s">
        <v>553</v>
      </c>
      <c r="K54" s="234">
        <v>0.25</v>
      </c>
      <c r="L54" s="186" t="s">
        <v>556</v>
      </c>
      <c r="M54" s="289" t="s">
        <v>158</v>
      </c>
      <c r="N54" s="232">
        <v>44286</v>
      </c>
      <c r="O54" s="199" t="s">
        <v>797</v>
      </c>
    </row>
    <row r="55" spans="1:15" ht="72" customHeight="1" x14ac:dyDescent="0.2">
      <c r="A55" s="376"/>
      <c r="B55" s="377"/>
      <c r="C55" s="375"/>
      <c r="D55" s="375" t="s">
        <v>47</v>
      </c>
      <c r="E55" s="378"/>
      <c r="F55" s="193" t="s">
        <v>102</v>
      </c>
      <c r="G55" s="374"/>
      <c r="H55" s="417" t="s">
        <v>397</v>
      </c>
      <c r="I55" s="430" t="s">
        <v>443</v>
      </c>
      <c r="J55" s="387" t="s">
        <v>555</v>
      </c>
      <c r="K55" s="452" t="s">
        <v>572</v>
      </c>
      <c r="L55" s="477" t="s">
        <v>557</v>
      </c>
      <c r="M55" s="387" t="s">
        <v>158</v>
      </c>
      <c r="N55" s="475">
        <v>44286</v>
      </c>
      <c r="O55" s="521" t="s">
        <v>798</v>
      </c>
    </row>
    <row r="56" spans="1:15" ht="81" customHeight="1" x14ac:dyDescent="0.2">
      <c r="A56" s="376"/>
      <c r="B56" s="377"/>
      <c r="C56" s="375"/>
      <c r="D56" s="375"/>
      <c r="E56" s="378"/>
      <c r="F56" s="193" t="s">
        <v>103</v>
      </c>
      <c r="G56" s="374"/>
      <c r="H56" s="418"/>
      <c r="I56" s="431"/>
      <c r="J56" s="388"/>
      <c r="K56" s="458"/>
      <c r="L56" s="492"/>
      <c r="M56" s="388"/>
      <c r="N56" s="513"/>
      <c r="O56" s="522"/>
    </row>
    <row r="57" spans="1:15" ht="72.75" customHeight="1" x14ac:dyDescent="0.2">
      <c r="A57" s="376"/>
      <c r="B57" s="377"/>
      <c r="C57" s="375"/>
      <c r="D57" s="375" t="s">
        <v>64</v>
      </c>
      <c r="E57" s="378"/>
      <c r="F57" s="165" t="s">
        <v>104</v>
      </c>
      <c r="G57" s="374"/>
      <c r="H57" s="418"/>
      <c r="I57" s="431"/>
      <c r="J57" s="388"/>
      <c r="K57" s="458"/>
      <c r="L57" s="492"/>
      <c r="M57" s="388"/>
      <c r="N57" s="513"/>
      <c r="O57" s="522"/>
    </row>
    <row r="58" spans="1:15" s="159" customFormat="1" ht="39.75" customHeight="1" x14ac:dyDescent="0.2">
      <c r="A58" s="376"/>
      <c r="B58" s="377"/>
      <c r="C58" s="375"/>
      <c r="D58" s="375"/>
      <c r="E58" s="378"/>
      <c r="F58" s="140" t="s">
        <v>105</v>
      </c>
      <c r="G58" s="374"/>
      <c r="H58" s="418"/>
      <c r="I58" s="431"/>
      <c r="J58" s="388"/>
      <c r="K58" s="458"/>
      <c r="L58" s="492"/>
      <c r="M58" s="388"/>
      <c r="N58" s="513"/>
      <c r="O58" s="522"/>
    </row>
    <row r="59" spans="1:15" s="159" customFormat="1" ht="35.25" customHeight="1" x14ac:dyDescent="0.2">
      <c r="A59" s="376"/>
      <c r="B59" s="377"/>
      <c r="C59" s="375"/>
      <c r="D59" s="375" t="s">
        <v>58</v>
      </c>
      <c r="E59" s="378"/>
      <c r="F59" s="140" t="s">
        <v>106</v>
      </c>
      <c r="G59" s="374"/>
      <c r="H59" s="418"/>
      <c r="I59" s="431"/>
      <c r="J59" s="388"/>
      <c r="K59" s="458"/>
      <c r="L59" s="492"/>
      <c r="M59" s="388"/>
      <c r="N59" s="513"/>
      <c r="O59" s="522"/>
    </row>
    <row r="60" spans="1:15" ht="41.25" customHeight="1" x14ac:dyDescent="0.2">
      <c r="A60" s="376"/>
      <c r="B60" s="377"/>
      <c r="C60" s="375"/>
      <c r="D60" s="375"/>
      <c r="E60" s="378"/>
      <c r="F60" s="297" t="s">
        <v>107</v>
      </c>
      <c r="G60" s="374"/>
      <c r="H60" s="418"/>
      <c r="I60" s="431"/>
      <c r="J60" s="388"/>
      <c r="K60" s="458"/>
      <c r="L60" s="492"/>
      <c r="M60" s="388"/>
      <c r="N60" s="513"/>
      <c r="O60" s="522"/>
    </row>
    <row r="61" spans="1:15" ht="58.5" customHeight="1" x14ac:dyDescent="0.2">
      <c r="A61" s="376"/>
      <c r="B61" s="377"/>
      <c r="C61" s="375"/>
      <c r="D61" s="193" t="s">
        <v>57</v>
      </c>
      <c r="E61" s="378"/>
      <c r="F61" s="165" t="s">
        <v>108</v>
      </c>
      <c r="G61" s="374"/>
      <c r="H61" s="163" t="s">
        <v>806</v>
      </c>
      <c r="I61" s="231" t="s">
        <v>443</v>
      </c>
      <c r="J61" s="289" t="s">
        <v>805</v>
      </c>
      <c r="K61" s="152">
        <v>1</v>
      </c>
      <c r="L61" s="291" t="s">
        <v>804</v>
      </c>
      <c r="M61" s="289" t="s">
        <v>158</v>
      </c>
      <c r="N61" s="164">
        <v>44286</v>
      </c>
      <c r="O61" s="328" t="s">
        <v>813</v>
      </c>
    </row>
    <row r="62" spans="1:15" s="188" customFormat="1" ht="60.75" customHeight="1" x14ac:dyDescent="0.3">
      <c r="A62" s="376"/>
      <c r="B62" s="377"/>
      <c r="C62" s="375"/>
      <c r="D62" s="375" t="s">
        <v>98</v>
      </c>
      <c r="E62" s="378"/>
      <c r="F62" s="157" t="s">
        <v>109</v>
      </c>
      <c r="G62" s="374"/>
      <c r="H62" s="504" t="s">
        <v>562</v>
      </c>
      <c r="I62" s="208" t="s">
        <v>317</v>
      </c>
      <c r="J62" s="420" t="s">
        <v>493</v>
      </c>
      <c r="K62" s="498">
        <v>1</v>
      </c>
      <c r="L62" s="452" t="s">
        <v>492</v>
      </c>
      <c r="M62" s="420" t="s">
        <v>493</v>
      </c>
      <c r="N62" s="475">
        <v>44286</v>
      </c>
      <c r="O62" s="405" t="s">
        <v>676</v>
      </c>
    </row>
    <row r="63" spans="1:15" ht="50.25" customHeight="1" x14ac:dyDescent="0.2">
      <c r="A63" s="376"/>
      <c r="B63" s="377"/>
      <c r="C63" s="375"/>
      <c r="D63" s="375"/>
      <c r="E63" s="378"/>
      <c r="F63" s="193" t="s">
        <v>110</v>
      </c>
      <c r="G63" s="374"/>
      <c r="H63" s="505"/>
      <c r="I63" s="209"/>
      <c r="J63" s="454"/>
      <c r="K63" s="499"/>
      <c r="L63" s="453"/>
      <c r="M63" s="454"/>
      <c r="N63" s="476"/>
      <c r="O63" s="500"/>
    </row>
    <row r="64" spans="1:15" ht="70.5" customHeight="1" x14ac:dyDescent="0.2">
      <c r="A64" s="414">
        <v>7</v>
      </c>
      <c r="B64" s="377" t="s">
        <v>46</v>
      </c>
      <c r="C64" s="375" t="s">
        <v>112</v>
      </c>
      <c r="D64" s="254" t="s">
        <v>113</v>
      </c>
      <c r="E64" s="378" t="s">
        <v>115</v>
      </c>
      <c r="F64" s="417" t="s">
        <v>116</v>
      </c>
      <c r="G64" s="378" t="s">
        <v>120</v>
      </c>
      <c r="H64" s="192" t="s">
        <v>215</v>
      </c>
      <c r="I64" s="207" t="s">
        <v>231</v>
      </c>
      <c r="J64" s="194" t="s">
        <v>232</v>
      </c>
      <c r="K64" s="201" t="s">
        <v>572</v>
      </c>
      <c r="L64" s="220" t="s">
        <v>574</v>
      </c>
      <c r="M64" s="259" t="s">
        <v>516</v>
      </c>
      <c r="N64" s="164">
        <v>44286</v>
      </c>
      <c r="O64" s="290" t="s">
        <v>677</v>
      </c>
    </row>
    <row r="65" spans="1:15" ht="67.5" customHeight="1" x14ac:dyDescent="0.2">
      <c r="A65" s="415"/>
      <c r="B65" s="377"/>
      <c r="C65" s="375"/>
      <c r="D65" s="275" t="s">
        <v>58</v>
      </c>
      <c r="E65" s="378"/>
      <c r="F65" s="418"/>
      <c r="G65" s="378"/>
      <c r="H65" s="168" t="s">
        <v>290</v>
      </c>
      <c r="I65" s="207" t="s">
        <v>220</v>
      </c>
      <c r="J65" s="194" t="s">
        <v>575</v>
      </c>
      <c r="K65" s="132">
        <v>12</v>
      </c>
      <c r="L65" s="269" t="s">
        <v>290</v>
      </c>
      <c r="M65" s="132" t="s">
        <v>245</v>
      </c>
      <c r="N65" s="232">
        <v>44286</v>
      </c>
      <c r="O65" s="158" t="s">
        <v>678</v>
      </c>
    </row>
    <row r="66" spans="1:15" ht="126.75" customHeight="1" x14ac:dyDescent="0.2">
      <c r="A66" s="415"/>
      <c r="B66" s="377"/>
      <c r="C66" s="375"/>
      <c r="D66" s="275" t="s">
        <v>57</v>
      </c>
      <c r="E66" s="378"/>
      <c r="F66" s="419"/>
      <c r="G66" s="378"/>
      <c r="H66" s="192" t="s">
        <v>292</v>
      </c>
      <c r="I66" s="207" t="s">
        <v>220</v>
      </c>
      <c r="J66" s="194" t="s">
        <v>276</v>
      </c>
      <c r="K66" s="132">
        <v>23</v>
      </c>
      <c r="L66" s="158" t="s">
        <v>590</v>
      </c>
      <c r="M66" s="132" t="s">
        <v>245</v>
      </c>
      <c r="N66" s="250">
        <v>44286</v>
      </c>
      <c r="O66" s="158" t="s">
        <v>679</v>
      </c>
    </row>
    <row r="67" spans="1:15" ht="59.25" customHeight="1" x14ac:dyDescent="0.2">
      <c r="A67" s="415"/>
      <c r="B67" s="377"/>
      <c r="C67" s="375"/>
      <c r="D67" s="342" t="s">
        <v>83</v>
      </c>
      <c r="E67" s="378"/>
      <c r="F67" s="417" t="s">
        <v>117</v>
      </c>
      <c r="G67" s="506"/>
      <c r="H67" s="241" t="s">
        <v>593</v>
      </c>
      <c r="I67" s="206" t="s">
        <v>248</v>
      </c>
      <c r="J67" s="194" t="s">
        <v>504</v>
      </c>
      <c r="K67" s="234" t="s">
        <v>572</v>
      </c>
      <c r="L67" s="226" t="s">
        <v>591</v>
      </c>
      <c r="M67" s="259" t="s">
        <v>245</v>
      </c>
      <c r="N67" s="164">
        <v>44286</v>
      </c>
      <c r="O67" s="290" t="s">
        <v>680</v>
      </c>
    </row>
    <row r="68" spans="1:15" ht="77.25" customHeight="1" x14ac:dyDescent="0.2">
      <c r="A68" s="415"/>
      <c r="B68" s="377"/>
      <c r="C68" s="375"/>
      <c r="D68" s="343"/>
      <c r="E68" s="378"/>
      <c r="F68" s="418"/>
      <c r="G68" s="506"/>
      <c r="H68" s="301" t="s">
        <v>740</v>
      </c>
      <c r="I68" s="206" t="s">
        <v>248</v>
      </c>
      <c r="J68" s="295" t="s">
        <v>754</v>
      </c>
      <c r="K68" s="132">
        <v>2</v>
      </c>
      <c r="L68" s="294" t="s">
        <v>741</v>
      </c>
      <c r="M68" s="132" t="s">
        <v>576</v>
      </c>
      <c r="N68" s="300" t="s">
        <v>511</v>
      </c>
      <c r="O68" s="199" t="s">
        <v>790</v>
      </c>
    </row>
    <row r="69" spans="1:15" ht="50.25" customHeight="1" x14ac:dyDescent="0.2">
      <c r="A69" s="415"/>
      <c r="B69" s="377"/>
      <c r="C69" s="375"/>
      <c r="D69" s="343"/>
      <c r="E69" s="378"/>
      <c r="F69" s="418"/>
      <c r="G69" s="506"/>
      <c r="H69" s="301" t="s">
        <v>751</v>
      </c>
      <c r="I69" s="206" t="s">
        <v>248</v>
      </c>
      <c r="J69" s="289" t="s">
        <v>742</v>
      </c>
      <c r="K69" s="132" t="s">
        <v>576</v>
      </c>
      <c r="L69" s="132" t="s">
        <v>576</v>
      </c>
      <c r="M69" s="132" t="s">
        <v>576</v>
      </c>
      <c r="N69" s="300" t="s">
        <v>511</v>
      </c>
      <c r="O69" s="199" t="s">
        <v>792</v>
      </c>
    </row>
    <row r="70" spans="1:15" ht="57" customHeight="1" x14ac:dyDescent="0.2">
      <c r="A70" s="415"/>
      <c r="B70" s="377"/>
      <c r="C70" s="375"/>
      <c r="D70" s="365"/>
      <c r="E70" s="378"/>
      <c r="F70" s="419"/>
      <c r="G70" s="506"/>
      <c r="H70" s="301" t="s">
        <v>752</v>
      </c>
      <c r="I70" s="206" t="s">
        <v>248</v>
      </c>
      <c r="J70" s="289" t="s">
        <v>743</v>
      </c>
      <c r="K70" s="132" t="s">
        <v>576</v>
      </c>
      <c r="L70" s="132" t="s">
        <v>576</v>
      </c>
      <c r="M70" s="132" t="s">
        <v>576</v>
      </c>
      <c r="N70" s="300" t="s">
        <v>511</v>
      </c>
      <c r="O70" s="199" t="s">
        <v>792</v>
      </c>
    </row>
    <row r="71" spans="1:15" ht="65.25" customHeight="1" x14ac:dyDescent="0.2">
      <c r="A71" s="415"/>
      <c r="B71" s="377"/>
      <c r="C71" s="375"/>
      <c r="D71" s="342" t="s">
        <v>82</v>
      </c>
      <c r="E71" s="378"/>
      <c r="F71" s="342" t="s">
        <v>118</v>
      </c>
      <c r="G71" s="506"/>
      <c r="H71" s="301" t="s">
        <v>753</v>
      </c>
      <c r="I71" s="206" t="s">
        <v>248</v>
      </c>
      <c r="J71" s="289" t="s">
        <v>503</v>
      </c>
      <c r="K71" s="223">
        <v>0.85</v>
      </c>
      <c r="L71" s="294" t="s">
        <v>744</v>
      </c>
      <c r="M71" s="285" t="s">
        <v>502</v>
      </c>
      <c r="N71" s="251" t="s">
        <v>442</v>
      </c>
      <c r="O71" s="199" t="s">
        <v>745</v>
      </c>
    </row>
    <row r="72" spans="1:15" ht="42" customHeight="1" x14ac:dyDescent="0.2">
      <c r="A72" s="415"/>
      <c r="B72" s="377"/>
      <c r="C72" s="375"/>
      <c r="D72" s="365"/>
      <c r="E72" s="378"/>
      <c r="F72" s="343"/>
      <c r="G72" s="506"/>
      <c r="H72" s="301" t="s">
        <v>746</v>
      </c>
      <c r="I72" s="206" t="s">
        <v>248</v>
      </c>
      <c r="J72" s="289" t="s">
        <v>747</v>
      </c>
      <c r="K72" s="223">
        <v>1</v>
      </c>
      <c r="L72" s="294" t="s">
        <v>748</v>
      </c>
      <c r="M72" s="285" t="s">
        <v>502</v>
      </c>
      <c r="N72" s="251" t="s">
        <v>442</v>
      </c>
      <c r="O72" s="199" t="s">
        <v>749</v>
      </c>
    </row>
    <row r="73" spans="1:15" ht="42" customHeight="1" x14ac:dyDescent="0.2">
      <c r="A73" s="415"/>
      <c r="B73" s="377"/>
      <c r="C73" s="375"/>
      <c r="D73" s="342" t="s">
        <v>114</v>
      </c>
      <c r="E73" s="378"/>
      <c r="F73" s="343"/>
      <c r="G73" s="506"/>
      <c r="H73" s="301" t="s">
        <v>249</v>
      </c>
      <c r="I73" s="206" t="s">
        <v>248</v>
      </c>
      <c r="J73" s="289" t="s">
        <v>750</v>
      </c>
      <c r="K73" s="132">
        <v>1</v>
      </c>
      <c r="L73" s="294" t="s">
        <v>577</v>
      </c>
      <c r="M73" s="285" t="s">
        <v>245</v>
      </c>
      <c r="N73" s="251" t="s">
        <v>442</v>
      </c>
      <c r="O73" s="302" t="s">
        <v>578</v>
      </c>
    </row>
    <row r="74" spans="1:15" ht="159.6" x14ac:dyDescent="0.2">
      <c r="A74" s="415"/>
      <c r="B74" s="377"/>
      <c r="C74" s="375"/>
      <c r="D74" s="365"/>
      <c r="E74" s="378"/>
      <c r="F74" s="365"/>
      <c r="G74" s="506"/>
      <c r="H74" s="247" t="s">
        <v>260</v>
      </c>
      <c r="I74" s="206" t="s">
        <v>217</v>
      </c>
      <c r="J74" s="243" t="s">
        <v>262</v>
      </c>
      <c r="K74" s="234">
        <f>55198393789/160458544768*100%</f>
        <v>0.34400407824219609</v>
      </c>
      <c r="L74" s="245" t="s">
        <v>608</v>
      </c>
      <c r="M74" s="265" t="s">
        <v>245</v>
      </c>
      <c r="N74" s="164">
        <v>44286</v>
      </c>
      <c r="O74" s="290" t="s">
        <v>681</v>
      </c>
    </row>
    <row r="75" spans="1:15" ht="195" customHeight="1" x14ac:dyDescent="0.2">
      <c r="A75" s="415"/>
      <c r="B75" s="377"/>
      <c r="C75" s="375"/>
      <c r="D75" s="342" t="s">
        <v>641</v>
      </c>
      <c r="E75" s="378"/>
      <c r="F75" s="342" t="s">
        <v>119</v>
      </c>
      <c r="G75" s="506"/>
      <c r="H75" s="247" t="s">
        <v>597</v>
      </c>
      <c r="I75" s="208" t="s">
        <v>217</v>
      </c>
      <c r="J75" s="243" t="s">
        <v>255</v>
      </c>
      <c r="K75" s="158" t="s">
        <v>628</v>
      </c>
      <c r="L75" s="264" t="s">
        <v>594</v>
      </c>
      <c r="M75" s="265" t="s">
        <v>245</v>
      </c>
      <c r="N75" s="162" t="s">
        <v>629</v>
      </c>
      <c r="O75" s="163" t="s">
        <v>682</v>
      </c>
    </row>
    <row r="76" spans="1:15" ht="137.25" customHeight="1" x14ac:dyDescent="0.2">
      <c r="A76" s="416"/>
      <c r="B76" s="377"/>
      <c r="C76" s="375"/>
      <c r="D76" s="365"/>
      <c r="E76" s="378"/>
      <c r="F76" s="365"/>
      <c r="G76" s="506"/>
      <c r="H76" s="199" t="s">
        <v>252</v>
      </c>
      <c r="I76" s="207" t="s">
        <v>217</v>
      </c>
      <c r="J76" s="243" t="s">
        <v>254</v>
      </c>
      <c r="K76" s="132">
        <v>19</v>
      </c>
      <c r="L76" s="243" t="s">
        <v>604</v>
      </c>
      <c r="M76" s="259" t="s">
        <v>245</v>
      </c>
      <c r="N76" s="164">
        <v>44012</v>
      </c>
      <c r="O76" s="248" t="s">
        <v>683</v>
      </c>
    </row>
  </sheetData>
  <autoFilter ref="A1:H72" xr:uid="{00000000-0009-0000-0000-000004000000}">
    <filterColumn colId="1" showButton="0"/>
    <filterColumn colId="2" showButton="0"/>
    <filterColumn colId="3" showButton="0"/>
    <filterColumn colId="4" showButton="0"/>
    <filterColumn colId="5" showButton="0"/>
    <filterColumn colId="6" showButton="0"/>
    <filterColumn colId="7" showButton="0"/>
  </autoFilter>
  <mergeCells count="142">
    <mergeCell ref="L55:L60"/>
    <mergeCell ref="M55:M60"/>
    <mergeCell ref="O55:O60"/>
    <mergeCell ref="N55:N60"/>
    <mergeCell ref="J43:J44"/>
    <mergeCell ref="N15:N17"/>
    <mergeCell ref="J15:J17"/>
    <mergeCell ref="L38:L39"/>
    <mergeCell ref="M38:M39"/>
    <mergeCell ref="N38:N39"/>
    <mergeCell ref="O38:O39"/>
    <mergeCell ref="A41:A52"/>
    <mergeCell ref="B41:B52"/>
    <mergeCell ref="C41:C52"/>
    <mergeCell ref="E41:E52"/>
    <mergeCell ref="G41:G52"/>
    <mergeCell ref="I28:I29"/>
    <mergeCell ref="J28:J29"/>
    <mergeCell ref="K28:K29"/>
    <mergeCell ref="L28:L29"/>
    <mergeCell ref="F47:F49"/>
    <mergeCell ref="K43:K44"/>
    <mergeCell ref="L43:L44"/>
    <mergeCell ref="M43:M44"/>
    <mergeCell ref="N43:N44"/>
    <mergeCell ref="O43:O44"/>
    <mergeCell ref="A8:A12"/>
    <mergeCell ref="B8:B12"/>
    <mergeCell ref="C8:C12"/>
    <mergeCell ref="E8:E12"/>
    <mergeCell ref="G8:G12"/>
    <mergeCell ref="A6:A7"/>
    <mergeCell ref="B6:B7"/>
    <mergeCell ref="C6:C7"/>
    <mergeCell ref="D6:D7"/>
    <mergeCell ref="E6:E7"/>
    <mergeCell ref="A13:A17"/>
    <mergeCell ref="B13:B17"/>
    <mergeCell ref="C13:C17"/>
    <mergeCell ref="E13:E17"/>
    <mergeCell ref="G13:G17"/>
    <mergeCell ref="H15:H17"/>
    <mergeCell ref="I15:I17"/>
    <mergeCell ref="A18:A36"/>
    <mergeCell ref="B18:B36"/>
    <mergeCell ref="C18:C36"/>
    <mergeCell ref="D18:D23"/>
    <mergeCell ref="E18:E36"/>
    <mergeCell ref="D32:D34"/>
    <mergeCell ref="F18:F23"/>
    <mergeCell ref="G18:G36"/>
    <mergeCell ref="D25:D27"/>
    <mergeCell ref="F33:F35"/>
    <mergeCell ref="H13:H14"/>
    <mergeCell ref="I13:I14"/>
    <mergeCell ref="F25:F30"/>
    <mergeCell ref="D28:D29"/>
    <mergeCell ref="H28:H29"/>
    <mergeCell ref="G37:G40"/>
    <mergeCell ref="F41:F42"/>
    <mergeCell ref="F45:F46"/>
    <mergeCell ref="I51:I52"/>
    <mergeCell ref="D41:D42"/>
    <mergeCell ref="A37:A40"/>
    <mergeCell ref="B37:B40"/>
    <mergeCell ref="C37:C40"/>
    <mergeCell ref="E37:E40"/>
    <mergeCell ref="H38:H39"/>
    <mergeCell ref="I38:I39"/>
    <mergeCell ref="F43:F44"/>
    <mergeCell ref="H43:H44"/>
    <mergeCell ref="I43:I44"/>
    <mergeCell ref="G64:G76"/>
    <mergeCell ref="F71:F74"/>
    <mergeCell ref="D75:D76"/>
    <mergeCell ref="F75:F76"/>
    <mergeCell ref="A64:A76"/>
    <mergeCell ref="B64:B76"/>
    <mergeCell ref="C64:C76"/>
    <mergeCell ref="E64:E76"/>
    <mergeCell ref="F64:F66"/>
    <mergeCell ref="D67:D70"/>
    <mergeCell ref="F67:F70"/>
    <mergeCell ref="D73:D74"/>
    <mergeCell ref="D71:D72"/>
    <mergeCell ref="D57:D58"/>
    <mergeCell ref="D59:D60"/>
    <mergeCell ref="G53:G63"/>
    <mergeCell ref="D55:D56"/>
    <mergeCell ref="D62:D63"/>
    <mergeCell ref="H62:H63"/>
    <mergeCell ref="J38:J39"/>
    <mergeCell ref="K38:K39"/>
    <mergeCell ref="A53:A63"/>
    <mergeCell ref="B53:B63"/>
    <mergeCell ref="C53:C63"/>
    <mergeCell ref="D53:D54"/>
    <mergeCell ref="E53:E63"/>
    <mergeCell ref="J51:J52"/>
    <mergeCell ref="F50:F52"/>
    <mergeCell ref="H51:H52"/>
    <mergeCell ref="K51:K52"/>
    <mergeCell ref="H55:H60"/>
    <mergeCell ref="I55:I60"/>
    <mergeCell ref="J55:J60"/>
    <mergeCell ref="K55:K60"/>
    <mergeCell ref="K5:O5"/>
    <mergeCell ref="J6:O6"/>
    <mergeCell ref="B1:O1"/>
    <mergeCell ref="B2:O2"/>
    <mergeCell ref="B3:O3"/>
    <mergeCell ref="E4:O4"/>
    <mergeCell ref="I6:I7"/>
    <mergeCell ref="G6:G7"/>
    <mergeCell ref="H6:H7"/>
    <mergeCell ref="F6:F7"/>
    <mergeCell ref="B4:C4"/>
    <mergeCell ref="B5:H5"/>
    <mergeCell ref="K13:K14"/>
    <mergeCell ref="L13:L14"/>
    <mergeCell ref="M13:M14"/>
    <mergeCell ref="N13:N14"/>
    <mergeCell ref="O13:O14"/>
    <mergeCell ref="F31:F32"/>
    <mergeCell ref="K62:K63"/>
    <mergeCell ref="L62:L63"/>
    <mergeCell ref="M62:M63"/>
    <mergeCell ref="N62:N63"/>
    <mergeCell ref="O62:O63"/>
    <mergeCell ref="J62:J63"/>
    <mergeCell ref="J13:J14"/>
    <mergeCell ref="M28:M29"/>
    <mergeCell ref="N28:N29"/>
    <mergeCell ref="O28:O29"/>
    <mergeCell ref="O15:O17"/>
    <mergeCell ref="L51:L52"/>
    <mergeCell ref="M51:M52"/>
    <mergeCell ref="N51:N52"/>
    <mergeCell ref="O51:O52"/>
    <mergeCell ref="K15:K17"/>
    <mergeCell ref="L15:L17"/>
    <mergeCell ref="M15:M17"/>
  </mergeCell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76"/>
  <sheetViews>
    <sheetView tabSelected="1" topLeftCell="J1" zoomScale="66" zoomScaleNormal="66" workbookViewId="0">
      <pane ySplit="7" topLeftCell="A24" activePane="bottomLeft" state="frozen"/>
      <selection activeCell="F1" sqref="F1"/>
      <selection pane="bottomLeft" activeCell="O24" sqref="O24"/>
    </sheetView>
  </sheetViews>
  <sheetFormatPr baseColWidth="10" defaultColWidth="11.44140625" defaultRowHeight="24" customHeight="1" x14ac:dyDescent="0.2"/>
  <cols>
    <col min="1" max="1" width="20" style="1" customWidth="1"/>
    <col min="2" max="2" width="25.109375" style="1" customWidth="1"/>
    <col min="3" max="3" width="57.5546875" style="1" customWidth="1"/>
    <col min="4" max="4" width="37.6640625" style="20" customWidth="1"/>
    <col min="5" max="5" width="34.88671875" style="20" customWidth="1"/>
    <col min="6" max="6" width="43.44140625" style="19" customWidth="1"/>
    <col min="7" max="7" width="29.44140625" style="1" customWidth="1"/>
    <col min="8" max="8" width="49.5546875" style="20" bestFit="1" customWidth="1"/>
    <col min="9" max="9" width="36" style="1" customWidth="1"/>
    <col min="10" max="10" width="36.33203125" style="133" customWidth="1"/>
    <col min="11" max="11" width="29.109375" style="133" customWidth="1"/>
    <col min="12" max="13" width="29.109375" style="1" customWidth="1"/>
    <col min="14" max="14" width="29.109375" style="133" customWidth="1"/>
    <col min="15" max="15" width="63" style="1" customWidth="1"/>
    <col min="16" max="57" width="11.44140625" style="159"/>
    <col min="58" max="16384" width="11.44140625" style="1"/>
  </cols>
  <sheetData>
    <row r="1" spans="1:15" s="159" customFormat="1" ht="24" customHeight="1" x14ac:dyDescent="0.25">
      <c r="B1" s="395" t="s">
        <v>0</v>
      </c>
      <c r="C1" s="395"/>
      <c r="D1" s="395"/>
      <c r="E1" s="395"/>
      <c r="F1" s="395"/>
      <c r="G1" s="395"/>
      <c r="H1" s="395"/>
      <c r="I1" s="395"/>
      <c r="J1" s="395"/>
      <c r="K1" s="395"/>
      <c r="L1" s="395"/>
      <c r="M1" s="395"/>
      <c r="N1" s="395"/>
      <c r="O1" s="395"/>
    </row>
    <row r="2" spans="1:15" s="159" customFormat="1" ht="24" customHeight="1" x14ac:dyDescent="0.25">
      <c r="B2" s="395" t="s">
        <v>38</v>
      </c>
      <c r="C2" s="395"/>
      <c r="D2" s="395"/>
      <c r="E2" s="395"/>
      <c r="F2" s="395"/>
      <c r="G2" s="395"/>
      <c r="H2" s="395"/>
      <c r="I2" s="395"/>
      <c r="J2" s="395"/>
      <c r="K2" s="395"/>
      <c r="L2" s="395"/>
      <c r="M2" s="395"/>
      <c r="N2" s="395"/>
      <c r="O2" s="395"/>
    </row>
    <row r="3" spans="1:15" s="159" customFormat="1" ht="24" customHeight="1" x14ac:dyDescent="0.25">
      <c r="B3" s="396" t="s">
        <v>37</v>
      </c>
      <c r="C3" s="396"/>
      <c r="D3" s="396"/>
      <c r="E3" s="396"/>
      <c r="F3" s="396"/>
      <c r="G3" s="396"/>
      <c r="H3" s="396"/>
      <c r="I3" s="396"/>
      <c r="J3" s="396"/>
      <c r="K3" s="396"/>
      <c r="L3" s="396"/>
      <c r="M3" s="396"/>
      <c r="N3" s="396"/>
      <c r="O3" s="396"/>
    </row>
    <row r="4" spans="1:15" ht="35.25" customHeight="1" x14ac:dyDescent="0.2">
      <c r="A4" s="14" t="s">
        <v>35</v>
      </c>
      <c r="B4" s="397" t="s">
        <v>329</v>
      </c>
      <c r="C4" s="398"/>
      <c r="D4" s="21" t="s">
        <v>36</v>
      </c>
      <c r="E4" s="397" t="s">
        <v>157</v>
      </c>
      <c r="F4" s="398"/>
      <c r="G4" s="398"/>
      <c r="H4" s="398"/>
      <c r="I4" s="398"/>
      <c r="J4" s="398"/>
      <c r="K4" s="398"/>
      <c r="L4" s="398"/>
      <c r="M4" s="398"/>
      <c r="N4" s="398"/>
      <c r="O4" s="402"/>
    </row>
    <row r="5" spans="1:15" ht="63.75" customHeight="1" x14ac:dyDescent="0.2">
      <c r="A5" s="15" t="s">
        <v>12</v>
      </c>
      <c r="B5" s="397" t="s">
        <v>13</v>
      </c>
      <c r="C5" s="398"/>
      <c r="D5" s="398"/>
      <c r="E5" s="398"/>
      <c r="F5" s="398"/>
      <c r="G5" s="398"/>
      <c r="H5" s="402"/>
      <c r="I5" s="218"/>
      <c r="J5" s="239" t="s">
        <v>14</v>
      </c>
      <c r="K5" s="378" t="s">
        <v>15</v>
      </c>
      <c r="L5" s="378"/>
      <c r="M5" s="378"/>
      <c r="N5" s="378"/>
      <c r="O5" s="378"/>
    </row>
    <row r="6" spans="1:15" s="16" customFormat="1" ht="24" customHeight="1" x14ac:dyDescent="0.3">
      <c r="A6" s="390" t="s">
        <v>19</v>
      </c>
      <c r="B6" s="390" t="s">
        <v>7</v>
      </c>
      <c r="C6" s="390" t="s">
        <v>133</v>
      </c>
      <c r="D6" s="390" t="s">
        <v>134</v>
      </c>
      <c r="E6" s="390" t="s">
        <v>135</v>
      </c>
      <c r="F6" s="390" t="s">
        <v>10</v>
      </c>
      <c r="G6" s="390" t="s">
        <v>11</v>
      </c>
      <c r="H6" s="527" t="s">
        <v>146</v>
      </c>
      <c r="I6" s="392" t="s">
        <v>570</v>
      </c>
      <c r="J6" s="501" t="s">
        <v>154</v>
      </c>
      <c r="K6" s="502"/>
      <c r="L6" s="502"/>
      <c r="M6" s="502"/>
      <c r="N6" s="502"/>
      <c r="O6" s="503"/>
    </row>
    <row r="7" spans="1:15" s="3" customFormat="1" ht="42.75" customHeight="1" x14ac:dyDescent="0.3">
      <c r="A7" s="391"/>
      <c r="B7" s="391"/>
      <c r="C7" s="391"/>
      <c r="D7" s="391"/>
      <c r="E7" s="391"/>
      <c r="F7" s="391"/>
      <c r="G7" s="391"/>
      <c r="H7" s="528"/>
      <c r="I7" s="393"/>
      <c r="J7" s="237" t="s">
        <v>152</v>
      </c>
      <c r="K7" s="293" t="s">
        <v>153</v>
      </c>
      <c r="L7" s="219" t="s">
        <v>40</v>
      </c>
      <c r="M7" s="219" t="s">
        <v>2</v>
      </c>
      <c r="N7" s="293" t="s">
        <v>3</v>
      </c>
      <c r="O7" s="219" t="s">
        <v>4</v>
      </c>
    </row>
    <row r="8" spans="1:15" s="3" customFormat="1" ht="64.5" customHeight="1" x14ac:dyDescent="0.3">
      <c r="A8" s="420">
        <v>1</v>
      </c>
      <c r="B8" s="420" t="s">
        <v>8</v>
      </c>
      <c r="C8" s="405" t="s">
        <v>121</v>
      </c>
      <c r="D8" s="199" t="s">
        <v>466</v>
      </c>
      <c r="E8" s="420" t="s">
        <v>9</v>
      </c>
      <c r="F8" s="157" t="s">
        <v>445</v>
      </c>
      <c r="G8" s="405" t="s">
        <v>39</v>
      </c>
      <c r="H8" s="301" t="s">
        <v>558</v>
      </c>
      <c r="I8" s="211" t="s">
        <v>214</v>
      </c>
      <c r="J8" s="238" t="s">
        <v>323</v>
      </c>
      <c r="K8" s="233">
        <f>4100/4100*100%</f>
        <v>1</v>
      </c>
      <c r="L8" s="294" t="s">
        <v>569</v>
      </c>
      <c r="M8" s="142" t="s">
        <v>158</v>
      </c>
      <c r="N8" s="232">
        <v>44377</v>
      </c>
      <c r="O8" s="199" t="s">
        <v>734</v>
      </c>
    </row>
    <row r="9" spans="1:15" s="3" customFormat="1" ht="77.25" customHeight="1" x14ac:dyDescent="0.3">
      <c r="A9" s="421"/>
      <c r="B9" s="421"/>
      <c r="C9" s="406"/>
      <c r="D9" s="199" t="s">
        <v>64</v>
      </c>
      <c r="E9" s="421"/>
      <c r="F9" s="215" t="s">
        <v>446</v>
      </c>
      <c r="G9" s="406"/>
      <c r="H9" s="301" t="s">
        <v>324</v>
      </c>
      <c r="I9" s="211" t="s">
        <v>214</v>
      </c>
      <c r="J9" s="238" t="s">
        <v>561</v>
      </c>
      <c r="K9" s="294">
        <f>8200/2</f>
        <v>4100</v>
      </c>
      <c r="L9" s="294" t="s">
        <v>325</v>
      </c>
      <c r="M9" s="294" t="s">
        <v>245</v>
      </c>
      <c r="N9" s="232">
        <v>44377</v>
      </c>
      <c r="O9" s="199" t="s">
        <v>735</v>
      </c>
    </row>
    <row r="10" spans="1:15" s="3" customFormat="1" ht="75.75" customHeight="1" x14ac:dyDescent="0.3">
      <c r="A10" s="421"/>
      <c r="B10" s="421"/>
      <c r="C10" s="406"/>
      <c r="D10" s="199" t="s">
        <v>82</v>
      </c>
      <c r="E10" s="421"/>
      <c r="F10" s="215" t="s">
        <v>447</v>
      </c>
      <c r="G10" s="406"/>
      <c r="H10" s="301" t="s">
        <v>450</v>
      </c>
      <c r="I10" s="211" t="s">
        <v>214</v>
      </c>
      <c r="J10" s="238" t="s">
        <v>581</v>
      </c>
      <c r="K10" s="234">
        <f>2890/2890*100%</f>
        <v>1</v>
      </c>
      <c r="L10" s="294" t="s">
        <v>634</v>
      </c>
      <c r="M10" s="142" t="s">
        <v>158</v>
      </c>
      <c r="N10" s="232">
        <v>44286</v>
      </c>
      <c r="O10" s="199" t="s">
        <v>736</v>
      </c>
    </row>
    <row r="11" spans="1:15" s="159" customFormat="1" ht="90" customHeight="1" x14ac:dyDescent="0.2">
      <c r="A11" s="421"/>
      <c r="B11" s="421"/>
      <c r="C11" s="406"/>
      <c r="D11" s="199" t="s">
        <v>467</v>
      </c>
      <c r="E11" s="421"/>
      <c r="F11" s="215" t="s">
        <v>448</v>
      </c>
      <c r="G11" s="406"/>
      <c r="H11" s="202" t="s">
        <v>296</v>
      </c>
      <c r="I11" s="211" t="s">
        <v>328</v>
      </c>
      <c r="J11" s="294" t="s">
        <v>294</v>
      </c>
      <c r="K11" s="234">
        <f>(348/355)*100%</f>
        <v>0.9802816901408451</v>
      </c>
      <c r="L11" s="142" t="s">
        <v>807</v>
      </c>
      <c r="M11" s="142" t="s">
        <v>158</v>
      </c>
      <c r="N11" s="232">
        <v>44377</v>
      </c>
      <c r="O11" s="158" t="s">
        <v>810</v>
      </c>
    </row>
    <row r="12" spans="1:15" s="159" customFormat="1" ht="96.75" customHeight="1" x14ac:dyDescent="0.2">
      <c r="A12" s="421"/>
      <c r="B12" s="421"/>
      <c r="C12" s="406"/>
      <c r="D12" s="213" t="s">
        <v>49</v>
      </c>
      <c r="E12" s="421"/>
      <c r="F12" s="212" t="s">
        <v>449</v>
      </c>
      <c r="G12" s="406"/>
      <c r="H12" s="202" t="s">
        <v>295</v>
      </c>
      <c r="I12" s="211" t="s">
        <v>328</v>
      </c>
      <c r="J12" s="294" t="s">
        <v>508</v>
      </c>
      <c r="K12" s="234">
        <f>(94/94)*100%</f>
        <v>1</v>
      </c>
      <c r="L12" s="142" t="s">
        <v>808</v>
      </c>
      <c r="M12" s="142" t="s">
        <v>158</v>
      </c>
      <c r="N12" s="232">
        <v>44377</v>
      </c>
      <c r="O12" s="158" t="s">
        <v>635</v>
      </c>
    </row>
    <row r="13" spans="1:15" ht="39.75" customHeight="1" x14ac:dyDescent="0.2">
      <c r="A13" s="376">
        <v>2</v>
      </c>
      <c r="B13" s="377" t="s">
        <v>41</v>
      </c>
      <c r="C13" s="378" t="s">
        <v>56</v>
      </c>
      <c r="D13" s="215" t="s">
        <v>47</v>
      </c>
      <c r="E13" s="375" t="s">
        <v>51</v>
      </c>
      <c r="F13" s="216" t="s">
        <v>52</v>
      </c>
      <c r="G13" s="451" t="s">
        <v>55</v>
      </c>
      <c r="H13" s="407" t="s">
        <v>434</v>
      </c>
      <c r="I13" s="525" t="s">
        <v>265</v>
      </c>
      <c r="J13" s="387" t="s">
        <v>471</v>
      </c>
      <c r="K13" s="422" t="s">
        <v>572</v>
      </c>
      <c r="L13" s="417" t="s">
        <v>435</v>
      </c>
      <c r="M13" s="439" t="s">
        <v>245</v>
      </c>
      <c r="N13" s="495">
        <v>44377</v>
      </c>
      <c r="O13" s="471" t="s">
        <v>739</v>
      </c>
    </row>
    <row r="14" spans="1:15" ht="64.5" customHeight="1" x14ac:dyDescent="0.2">
      <c r="A14" s="376"/>
      <c r="B14" s="377"/>
      <c r="C14" s="378"/>
      <c r="D14" s="275" t="s">
        <v>48</v>
      </c>
      <c r="E14" s="375"/>
      <c r="F14" s="273" t="s">
        <v>636</v>
      </c>
      <c r="G14" s="451"/>
      <c r="H14" s="409"/>
      <c r="I14" s="526"/>
      <c r="J14" s="474"/>
      <c r="K14" s="473"/>
      <c r="L14" s="419"/>
      <c r="M14" s="441"/>
      <c r="N14" s="496"/>
      <c r="O14" s="472"/>
    </row>
    <row r="15" spans="1:15" ht="34.200000000000003" x14ac:dyDescent="0.2">
      <c r="A15" s="376"/>
      <c r="B15" s="377"/>
      <c r="C15" s="378"/>
      <c r="D15" s="215" t="s">
        <v>49</v>
      </c>
      <c r="E15" s="375"/>
      <c r="F15" s="216" t="s">
        <v>53</v>
      </c>
      <c r="G15" s="451"/>
      <c r="H15" s="507" t="s">
        <v>272</v>
      </c>
      <c r="I15" s="448" t="s">
        <v>265</v>
      </c>
      <c r="J15" s="387" t="s">
        <v>275</v>
      </c>
      <c r="K15" s="422" t="s">
        <v>572</v>
      </c>
      <c r="L15" s="514" t="s">
        <v>274</v>
      </c>
      <c r="M15" s="439" t="s">
        <v>245</v>
      </c>
      <c r="N15" s="495">
        <v>44377</v>
      </c>
      <c r="O15" s="417" t="s">
        <v>738</v>
      </c>
    </row>
    <row r="16" spans="1:15" ht="45.6" x14ac:dyDescent="0.2">
      <c r="A16" s="376"/>
      <c r="B16" s="377"/>
      <c r="C16" s="378"/>
      <c r="D16" s="215" t="s">
        <v>50</v>
      </c>
      <c r="E16" s="375"/>
      <c r="F16" s="199" t="s">
        <v>54</v>
      </c>
      <c r="G16" s="451"/>
      <c r="H16" s="508"/>
      <c r="I16" s="449"/>
      <c r="J16" s="388"/>
      <c r="K16" s="423"/>
      <c r="L16" s="515"/>
      <c r="M16" s="440"/>
      <c r="N16" s="518"/>
      <c r="O16" s="418"/>
    </row>
    <row r="17" spans="1:15" ht="79.8" x14ac:dyDescent="0.2">
      <c r="A17" s="376"/>
      <c r="B17" s="377"/>
      <c r="C17" s="378"/>
      <c r="D17" s="216" t="s">
        <v>465</v>
      </c>
      <c r="E17" s="375"/>
      <c r="F17" s="216" t="s">
        <v>71</v>
      </c>
      <c r="G17" s="451"/>
      <c r="H17" s="509"/>
      <c r="I17" s="450"/>
      <c r="J17" s="474"/>
      <c r="K17" s="473"/>
      <c r="L17" s="516"/>
      <c r="M17" s="441"/>
      <c r="N17" s="496"/>
      <c r="O17" s="419"/>
    </row>
    <row r="18" spans="1:15" ht="79.8" x14ac:dyDescent="0.2">
      <c r="A18" s="422">
        <v>3</v>
      </c>
      <c r="B18" s="387" t="s">
        <v>42</v>
      </c>
      <c r="C18" s="387" t="s">
        <v>122</v>
      </c>
      <c r="D18" s="342" t="s">
        <v>57</v>
      </c>
      <c r="E18" s="385" t="s">
        <v>65</v>
      </c>
      <c r="F18" s="385" t="s">
        <v>66</v>
      </c>
      <c r="G18" s="387" t="s">
        <v>72</v>
      </c>
      <c r="H18" s="267" t="s">
        <v>621</v>
      </c>
      <c r="I18" s="318" t="s">
        <v>212</v>
      </c>
      <c r="J18" s="163" t="s">
        <v>609</v>
      </c>
      <c r="K18" s="268">
        <f>((1+1+0.96666)/3)/4</f>
        <v>0.24722166666666667</v>
      </c>
      <c r="L18" s="163" t="s">
        <v>610</v>
      </c>
      <c r="M18" s="163" t="s">
        <v>474</v>
      </c>
      <c r="N18" s="164">
        <v>44377</v>
      </c>
      <c r="O18" s="163" t="s">
        <v>730</v>
      </c>
    </row>
    <row r="19" spans="1:15" ht="105.75" customHeight="1" x14ac:dyDescent="0.2">
      <c r="A19" s="423"/>
      <c r="B19" s="388"/>
      <c r="C19" s="388"/>
      <c r="D19" s="343"/>
      <c r="E19" s="386"/>
      <c r="F19" s="386"/>
      <c r="G19" s="388"/>
      <c r="H19" s="267" t="s">
        <v>611</v>
      </c>
      <c r="I19" s="318" t="s">
        <v>612</v>
      </c>
      <c r="J19" s="163" t="s">
        <v>613</v>
      </c>
      <c r="K19" s="234">
        <f>+(100%)/4</f>
        <v>0.25</v>
      </c>
      <c r="L19" s="163" t="s">
        <v>614</v>
      </c>
      <c r="M19" s="163" t="s">
        <v>524</v>
      </c>
      <c r="N19" s="164">
        <v>44377</v>
      </c>
      <c r="O19" s="163" t="s">
        <v>731</v>
      </c>
    </row>
    <row r="20" spans="1:15" ht="130.5" customHeight="1" x14ac:dyDescent="0.2">
      <c r="A20" s="423"/>
      <c r="B20" s="388"/>
      <c r="C20" s="388"/>
      <c r="D20" s="343"/>
      <c r="E20" s="386"/>
      <c r="F20" s="386"/>
      <c r="G20" s="388"/>
      <c r="H20" s="267" t="s">
        <v>615</v>
      </c>
      <c r="I20" s="318" t="s">
        <v>622</v>
      </c>
      <c r="J20" s="163" t="s">
        <v>616</v>
      </c>
      <c r="K20" s="234">
        <f>15%</f>
        <v>0.15</v>
      </c>
      <c r="L20" s="163" t="s">
        <v>623</v>
      </c>
      <c r="M20" s="163" t="s">
        <v>524</v>
      </c>
      <c r="N20" s="164">
        <v>44377</v>
      </c>
      <c r="O20" s="163" t="s">
        <v>732</v>
      </c>
    </row>
    <row r="21" spans="1:15" ht="86.25" customHeight="1" x14ac:dyDescent="0.2">
      <c r="A21" s="423"/>
      <c r="B21" s="388"/>
      <c r="C21" s="388"/>
      <c r="D21" s="275" t="s">
        <v>48</v>
      </c>
      <c r="E21" s="386"/>
      <c r="F21" s="276" t="s">
        <v>67</v>
      </c>
      <c r="G21" s="388"/>
      <c r="H21" s="267" t="s">
        <v>624</v>
      </c>
      <c r="I21" s="318" t="s">
        <v>612</v>
      </c>
      <c r="J21" s="163" t="s">
        <v>625</v>
      </c>
      <c r="K21" s="234">
        <v>0.25</v>
      </c>
      <c r="L21" s="163" t="s">
        <v>626</v>
      </c>
      <c r="M21" s="163" t="s">
        <v>524</v>
      </c>
      <c r="N21" s="164">
        <v>44377</v>
      </c>
      <c r="O21" s="158" t="s">
        <v>729</v>
      </c>
    </row>
    <row r="22" spans="1:15" ht="105.75" customHeight="1" x14ac:dyDescent="0.2">
      <c r="A22" s="423"/>
      <c r="B22" s="388"/>
      <c r="C22" s="388"/>
      <c r="D22" s="275" t="s">
        <v>47</v>
      </c>
      <c r="E22" s="386"/>
      <c r="F22" s="262" t="s">
        <v>637</v>
      </c>
      <c r="G22" s="388"/>
      <c r="H22" s="267" t="s">
        <v>518</v>
      </c>
      <c r="I22" s="205" t="s">
        <v>212</v>
      </c>
      <c r="J22" s="163" t="s">
        <v>522</v>
      </c>
      <c r="K22" s="234">
        <f>+(100%)/4</f>
        <v>0.25</v>
      </c>
      <c r="L22" s="163" t="s">
        <v>618</v>
      </c>
      <c r="M22" s="163" t="s">
        <v>582</v>
      </c>
      <c r="N22" s="164">
        <v>44377</v>
      </c>
      <c r="O22" s="163" t="s">
        <v>733</v>
      </c>
    </row>
    <row r="23" spans="1:15" ht="91.5" customHeight="1" x14ac:dyDescent="0.2">
      <c r="A23" s="423"/>
      <c r="B23" s="388"/>
      <c r="C23" s="388"/>
      <c r="D23" s="275" t="s">
        <v>58</v>
      </c>
      <c r="E23" s="386"/>
      <c r="F23" s="221" t="s">
        <v>68</v>
      </c>
      <c r="G23" s="388"/>
      <c r="H23" s="288" t="s">
        <v>619</v>
      </c>
      <c r="I23" s="206" t="s">
        <v>212</v>
      </c>
      <c r="J23" s="163" t="s">
        <v>523</v>
      </c>
      <c r="K23" s="152">
        <v>0.25</v>
      </c>
      <c r="L23" s="163" t="s">
        <v>627</v>
      </c>
      <c r="M23" s="289" t="s">
        <v>524</v>
      </c>
      <c r="N23" s="164">
        <v>44377</v>
      </c>
      <c r="O23" s="163" t="s">
        <v>728</v>
      </c>
    </row>
    <row r="24" spans="1:15" ht="115.8" customHeight="1" x14ac:dyDescent="0.2">
      <c r="A24" s="423"/>
      <c r="B24" s="388"/>
      <c r="C24" s="388"/>
      <c r="D24" s="343" t="s">
        <v>64</v>
      </c>
      <c r="E24" s="386"/>
      <c r="F24" s="437" t="s">
        <v>69</v>
      </c>
      <c r="G24" s="388"/>
      <c r="H24" s="292" t="s">
        <v>528</v>
      </c>
      <c r="I24" s="207" t="s">
        <v>219</v>
      </c>
      <c r="J24" s="289" t="s">
        <v>585</v>
      </c>
      <c r="K24" s="152" t="s">
        <v>572</v>
      </c>
      <c r="L24" s="294" t="s">
        <v>684</v>
      </c>
      <c r="M24" s="132" t="s">
        <v>571</v>
      </c>
      <c r="N24" s="164">
        <v>44377</v>
      </c>
      <c r="O24" s="199" t="s">
        <v>822</v>
      </c>
    </row>
    <row r="25" spans="1:15" ht="78.75" customHeight="1" x14ac:dyDescent="0.2">
      <c r="A25" s="423"/>
      <c r="B25" s="388"/>
      <c r="C25" s="388"/>
      <c r="D25" s="343"/>
      <c r="E25" s="386"/>
      <c r="F25" s="438"/>
      <c r="G25" s="388"/>
      <c r="H25" s="292" t="s">
        <v>297</v>
      </c>
      <c r="I25" s="207" t="s">
        <v>219</v>
      </c>
      <c r="J25" s="289" t="s">
        <v>529</v>
      </c>
      <c r="K25" s="152">
        <f>463/888*100%</f>
        <v>0.52139639639639634</v>
      </c>
      <c r="L25" s="289" t="s">
        <v>720</v>
      </c>
      <c r="M25" s="291" t="s">
        <v>571</v>
      </c>
      <c r="N25" s="164">
        <v>44377</v>
      </c>
      <c r="O25" s="290" t="s">
        <v>721</v>
      </c>
    </row>
    <row r="26" spans="1:15" ht="66" customHeight="1" x14ac:dyDescent="0.2">
      <c r="A26" s="423"/>
      <c r="B26" s="388"/>
      <c r="C26" s="388"/>
      <c r="D26" s="343"/>
      <c r="E26" s="386"/>
      <c r="F26" s="438"/>
      <c r="G26" s="388"/>
      <c r="H26" s="292" t="s">
        <v>300</v>
      </c>
      <c r="I26" s="207" t="s">
        <v>219</v>
      </c>
      <c r="J26" s="289" t="s">
        <v>302</v>
      </c>
      <c r="K26" s="152">
        <f>22/22*100%</f>
        <v>1</v>
      </c>
      <c r="L26" s="289" t="s">
        <v>722</v>
      </c>
      <c r="M26" s="291" t="s">
        <v>571</v>
      </c>
      <c r="N26" s="164">
        <v>44377</v>
      </c>
      <c r="O26" s="290" t="s">
        <v>723</v>
      </c>
    </row>
    <row r="27" spans="1:15" ht="69" customHeight="1" x14ac:dyDescent="0.2">
      <c r="A27" s="423"/>
      <c r="B27" s="388"/>
      <c r="C27" s="388"/>
      <c r="D27" s="343"/>
      <c r="E27" s="386"/>
      <c r="F27" s="438"/>
      <c r="G27" s="388"/>
      <c r="H27" s="292" t="s">
        <v>303</v>
      </c>
      <c r="I27" s="207" t="s">
        <v>219</v>
      </c>
      <c r="J27" s="289" t="s">
        <v>304</v>
      </c>
      <c r="K27" s="289" t="s">
        <v>572</v>
      </c>
      <c r="L27" s="289" t="s">
        <v>724</v>
      </c>
      <c r="M27" s="291" t="s">
        <v>571</v>
      </c>
      <c r="N27" s="164">
        <v>44377</v>
      </c>
      <c r="O27" s="290" t="s">
        <v>725</v>
      </c>
    </row>
    <row r="28" spans="1:15" ht="63" customHeight="1" x14ac:dyDescent="0.2">
      <c r="A28" s="423"/>
      <c r="B28" s="388"/>
      <c r="C28" s="388"/>
      <c r="D28" s="342" t="s">
        <v>58</v>
      </c>
      <c r="E28" s="386"/>
      <c r="F28" s="438"/>
      <c r="G28" s="388"/>
      <c r="H28" s="417" t="s">
        <v>306</v>
      </c>
      <c r="I28" s="430" t="s">
        <v>305</v>
      </c>
      <c r="J28" s="387" t="s">
        <v>307</v>
      </c>
      <c r="K28" s="519">
        <f>1/1*100%</f>
        <v>1</v>
      </c>
      <c r="L28" s="420" t="s">
        <v>586</v>
      </c>
      <c r="M28" s="420" t="s">
        <v>158</v>
      </c>
      <c r="N28" s="475">
        <v>44377</v>
      </c>
      <c r="O28" s="417" t="s">
        <v>726</v>
      </c>
    </row>
    <row r="29" spans="1:15" ht="39" customHeight="1" x14ac:dyDescent="0.2">
      <c r="A29" s="423"/>
      <c r="B29" s="388"/>
      <c r="C29" s="388"/>
      <c r="D29" s="365"/>
      <c r="E29" s="386"/>
      <c r="F29" s="438"/>
      <c r="G29" s="388"/>
      <c r="H29" s="419"/>
      <c r="I29" s="432"/>
      <c r="J29" s="474"/>
      <c r="K29" s="520"/>
      <c r="L29" s="454"/>
      <c r="M29" s="454"/>
      <c r="N29" s="476"/>
      <c r="O29" s="419"/>
    </row>
    <row r="30" spans="1:15" ht="71.25" customHeight="1" x14ac:dyDescent="0.2">
      <c r="A30" s="423"/>
      <c r="B30" s="388"/>
      <c r="C30" s="388"/>
      <c r="D30" s="342" t="s">
        <v>60</v>
      </c>
      <c r="E30" s="386"/>
      <c r="F30" s="438"/>
      <c r="G30" s="388"/>
      <c r="H30" s="288" t="s">
        <v>400</v>
      </c>
      <c r="I30" s="207" t="s">
        <v>277</v>
      </c>
      <c r="J30" s="236" t="s">
        <v>535</v>
      </c>
      <c r="K30" s="235">
        <f>15/15*100%</f>
        <v>1</v>
      </c>
      <c r="L30" s="289" t="s">
        <v>480</v>
      </c>
      <c r="M30" s="291" t="s">
        <v>158</v>
      </c>
      <c r="N30" s="164">
        <v>44377</v>
      </c>
      <c r="O30" s="158" t="s">
        <v>727</v>
      </c>
    </row>
    <row r="31" spans="1:15" ht="86.25" customHeight="1" x14ac:dyDescent="0.2">
      <c r="A31" s="423"/>
      <c r="B31" s="388"/>
      <c r="C31" s="388"/>
      <c r="D31" s="365"/>
      <c r="E31" s="386"/>
      <c r="F31" s="438"/>
      <c r="G31" s="388"/>
      <c r="H31" s="325" t="s">
        <v>538</v>
      </c>
      <c r="I31" s="205" t="s">
        <v>277</v>
      </c>
      <c r="J31" s="236" t="s">
        <v>541</v>
      </c>
      <c r="K31" s="235">
        <f>31/31*100%</f>
        <v>1</v>
      </c>
      <c r="L31" s="289" t="s">
        <v>540</v>
      </c>
      <c r="M31" s="291" t="s">
        <v>158</v>
      </c>
      <c r="N31" s="164">
        <v>44377</v>
      </c>
      <c r="O31" s="158" t="s">
        <v>714</v>
      </c>
    </row>
    <row r="32" spans="1:15" ht="66.75" customHeight="1" x14ac:dyDescent="0.2">
      <c r="A32" s="423"/>
      <c r="B32" s="388"/>
      <c r="C32" s="388"/>
      <c r="D32" s="342" t="s">
        <v>61</v>
      </c>
      <c r="E32" s="386"/>
      <c r="F32" s="497"/>
      <c r="G32" s="388"/>
      <c r="H32" s="288" t="s">
        <v>283</v>
      </c>
      <c r="I32" s="207" t="s">
        <v>277</v>
      </c>
      <c r="J32" s="236" t="s">
        <v>279</v>
      </c>
      <c r="K32" s="291">
        <v>113</v>
      </c>
      <c r="L32" s="289" t="s">
        <v>278</v>
      </c>
      <c r="M32" s="289" t="s">
        <v>245</v>
      </c>
      <c r="N32" s="164">
        <v>44377</v>
      </c>
      <c r="O32" s="158" t="s">
        <v>715</v>
      </c>
    </row>
    <row r="33" spans="1:15" ht="56.25" customHeight="1" x14ac:dyDescent="0.2">
      <c r="A33" s="423"/>
      <c r="B33" s="388"/>
      <c r="C33" s="388"/>
      <c r="D33" s="343"/>
      <c r="E33" s="386"/>
      <c r="F33" s="437" t="s">
        <v>70</v>
      </c>
      <c r="G33" s="388"/>
      <c r="H33" s="288" t="s">
        <v>280</v>
      </c>
      <c r="I33" s="207" t="s">
        <v>277</v>
      </c>
      <c r="J33" s="236" t="s">
        <v>279</v>
      </c>
      <c r="K33" s="291">
        <v>13</v>
      </c>
      <c r="L33" s="289" t="s">
        <v>278</v>
      </c>
      <c r="M33" s="289" t="s">
        <v>245</v>
      </c>
      <c r="N33" s="164">
        <v>44377</v>
      </c>
      <c r="O33" s="158" t="s">
        <v>716</v>
      </c>
    </row>
    <row r="34" spans="1:15" ht="74.25" customHeight="1" x14ac:dyDescent="0.2">
      <c r="A34" s="423"/>
      <c r="B34" s="388"/>
      <c r="C34" s="388"/>
      <c r="D34" s="365"/>
      <c r="E34" s="386"/>
      <c r="F34" s="438"/>
      <c r="G34" s="388"/>
      <c r="H34" s="288" t="s">
        <v>282</v>
      </c>
      <c r="I34" s="207" t="s">
        <v>277</v>
      </c>
      <c r="J34" s="236" t="s">
        <v>279</v>
      </c>
      <c r="K34" s="291">
        <v>42</v>
      </c>
      <c r="L34" s="289" t="s">
        <v>278</v>
      </c>
      <c r="M34" s="289" t="s">
        <v>245</v>
      </c>
      <c r="N34" s="164">
        <v>44377</v>
      </c>
      <c r="O34" s="158" t="s">
        <v>717</v>
      </c>
    </row>
    <row r="35" spans="1:15" ht="69.75" customHeight="1" x14ac:dyDescent="0.2">
      <c r="A35" s="423"/>
      <c r="B35" s="388"/>
      <c r="C35" s="388"/>
      <c r="D35" s="215" t="s">
        <v>62</v>
      </c>
      <c r="E35" s="386"/>
      <c r="F35" s="438"/>
      <c r="G35" s="388"/>
      <c r="H35" s="288" t="s">
        <v>285</v>
      </c>
      <c r="I35" s="207" t="s">
        <v>277</v>
      </c>
      <c r="J35" s="236" t="s">
        <v>279</v>
      </c>
      <c r="K35" s="291">
        <v>11</v>
      </c>
      <c r="L35" s="289" t="s">
        <v>278</v>
      </c>
      <c r="M35" s="289" t="s">
        <v>245</v>
      </c>
      <c r="N35" s="164">
        <v>44377</v>
      </c>
      <c r="O35" s="158" t="s">
        <v>718</v>
      </c>
    </row>
    <row r="36" spans="1:15" ht="50.25" customHeight="1" x14ac:dyDescent="0.2">
      <c r="A36" s="423"/>
      <c r="B36" s="388"/>
      <c r="C36" s="388"/>
      <c r="D36" s="215" t="s">
        <v>63</v>
      </c>
      <c r="E36" s="386"/>
      <c r="F36" s="497"/>
      <c r="G36" s="388"/>
      <c r="H36" s="288" t="s">
        <v>288</v>
      </c>
      <c r="I36" s="207" t="s">
        <v>277</v>
      </c>
      <c r="J36" s="236" t="s">
        <v>279</v>
      </c>
      <c r="K36" s="291">
        <v>21</v>
      </c>
      <c r="L36" s="289" t="s">
        <v>278</v>
      </c>
      <c r="M36" s="289" t="s">
        <v>245</v>
      </c>
      <c r="N36" s="164">
        <v>44377</v>
      </c>
      <c r="O36" s="158" t="s">
        <v>719</v>
      </c>
    </row>
    <row r="37" spans="1:15" ht="102.75" customHeight="1" x14ac:dyDescent="0.2">
      <c r="A37" s="422">
        <v>4</v>
      </c>
      <c r="B37" s="387" t="s">
        <v>43</v>
      </c>
      <c r="C37" s="342" t="s">
        <v>73</v>
      </c>
      <c r="D37" s="215" t="s">
        <v>48</v>
      </c>
      <c r="E37" s="342" t="s">
        <v>75</v>
      </c>
      <c r="F37" s="215" t="s">
        <v>76</v>
      </c>
      <c r="G37" s="417" t="s">
        <v>79</v>
      </c>
      <c r="H37" s="288" t="s">
        <v>309</v>
      </c>
      <c r="I37" s="207" t="s">
        <v>311</v>
      </c>
      <c r="J37" s="236" t="s">
        <v>312</v>
      </c>
      <c r="K37" s="235">
        <f>1/1*100%</f>
        <v>1</v>
      </c>
      <c r="L37" s="163" t="s">
        <v>532</v>
      </c>
      <c r="M37" s="289" t="s">
        <v>313</v>
      </c>
      <c r="N37" s="164">
        <v>44377</v>
      </c>
      <c r="O37" s="163" t="s">
        <v>713</v>
      </c>
    </row>
    <row r="38" spans="1:15" ht="56.25" customHeight="1" x14ac:dyDescent="0.2">
      <c r="A38" s="423"/>
      <c r="B38" s="388"/>
      <c r="C38" s="343"/>
      <c r="D38" s="215" t="s">
        <v>49</v>
      </c>
      <c r="E38" s="343"/>
      <c r="F38" s="215" t="s">
        <v>77</v>
      </c>
      <c r="G38" s="418"/>
      <c r="H38" s="288" t="s">
        <v>314</v>
      </c>
      <c r="I38" s="207" t="s">
        <v>311</v>
      </c>
      <c r="J38" s="236" t="s">
        <v>316</v>
      </c>
      <c r="K38" s="235">
        <f>3/3*100%</f>
        <v>1</v>
      </c>
      <c r="L38" s="163" t="s">
        <v>533</v>
      </c>
      <c r="M38" s="289" t="s">
        <v>313</v>
      </c>
      <c r="N38" s="164">
        <v>44377</v>
      </c>
      <c r="O38" s="163" t="s">
        <v>712</v>
      </c>
    </row>
    <row r="39" spans="1:15" ht="102" customHeight="1" x14ac:dyDescent="0.2">
      <c r="A39" s="423"/>
      <c r="B39" s="388"/>
      <c r="C39" s="343"/>
      <c r="D39" s="215" t="s">
        <v>74</v>
      </c>
      <c r="E39" s="343"/>
      <c r="F39" s="215" t="s">
        <v>78</v>
      </c>
      <c r="G39" s="418"/>
      <c r="H39" s="417" t="s">
        <v>438</v>
      </c>
      <c r="I39" s="430" t="s">
        <v>311</v>
      </c>
      <c r="J39" s="387" t="s">
        <v>440</v>
      </c>
      <c r="K39" s="519">
        <f>3/3*100%</f>
        <v>1</v>
      </c>
      <c r="L39" s="471" t="s">
        <v>439</v>
      </c>
      <c r="M39" s="387" t="s">
        <v>313</v>
      </c>
      <c r="N39" s="475">
        <v>44377</v>
      </c>
      <c r="O39" s="417" t="s">
        <v>711</v>
      </c>
    </row>
    <row r="40" spans="1:15" ht="47.25" customHeight="1" x14ac:dyDescent="0.2">
      <c r="A40" s="473"/>
      <c r="B40" s="474"/>
      <c r="C40" s="365"/>
      <c r="D40" s="275" t="s">
        <v>639</v>
      </c>
      <c r="E40" s="365"/>
      <c r="F40" s="275" t="s">
        <v>638</v>
      </c>
      <c r="G40" s="419"/>
      <c r="H40" s="419"/>
      <c r="I40" s="432"/>
      <c r="J40" s="474"/>
      <c r="K40" s="520"/>
      <c r="L40" s="472"/>
      <c r="M40" s="474"/>
      <c r="N40" s="476"/>
      <c r="O40" s="419"/>
    </row>
    <row r="41" spans="1:15" s="159" customFormat="1" ht="120" customHeight="1" x14ac:dyDescent="0.2">
      <c r="A41" s="377">
        <v>5</v>
      </c>
      <c r="B41" s="379" t="s">
        <v>44</v>
      </c>
      <c r="C41" s="380" t="s">
        <v>80</v>
      </c>
      <c r="D41" s="383" t="s">
        <v>81</v>
      </c>
      <c r="E41" s="375" t="s">
        <v>90</v>
      </c>
      <c r="F41" s="381" t="s">
        <v>91</v>
      </c>
      <c r="G41" s="374" t="s">
        <v>96</v>
      </c>
      <c r="H41" s="168" t="s">
        <v>227</v>
      </c>
      <c r="I41" s="207" t="s">
        <v>224</v>
      </c>
      <c r="J41" s="238" t="s">
        <v>229</v>
      </c>
      <c r="K41" s="234">
        <f>5/5*100%</f>
        <v>1</v>
      </c>
      <c r="L41" s="178" t="s">
        <v>587</v>
      </c>
      <c r="M41" s="178" t="s">
        <v>158</v>
      </c>
      <c r="N41" s="164">
        <v>44377</v>
      </c>
      <c r="O41" s="158" t="s">
        <v>710</v>
      </c>
    </row>
    <row r="42" spans="1:15" ht="61.5" customHeight="1" x14ac:dyDescent="0.2">
      <c r="A42" s="377"/>
      <c r="B42" s="379"/>
      <c r="C42" s="380"/>
      <c r="D42" s="384"/>
      <c r="E42" s="375"/>
      <c r="F42" s="382"/>
      <c r="G42" s="374"/>
      <c r="H42" s="168" t="s">
        <v>223</v>
      </c>
      <c r="I42" s="207" t="s">
        <v>224</v>
      </c>
      <c r="J42" s="131" t="s">
        <v>589</v>
      </c>
      <c r="K42" s="235">
        <f>1/1*100%</f>
        <v>1</v>
      </c>
      <c r="L42" s="178" t="s">
        <v>225</v>
      </c>
      <c r="M42" s="178" t="s">
        <v>158</v>
      </c>
      <c r="N42" s="164">
        <v>44377</v>
      </c>
      <c r="O42" s="163" t="s">
        <v>708</v>
      </c>
    </row>
    <row r="43" spans="1:15" ht="45.6" x14ac:dyDescent="0.2">
      <c r="A43" s="377"/>
      <c r="B43" s="379"/>
      <c r="C43" s="380"/>
      <c r="D43" s="215" t="s">
        <v>82</v>
      </c>
      <c r="E43" s="375"/>
      <c r="F43" s="215" t="s">
        <v>92</v>
      </c>
      <c r="G43" s="374"/>
      <c r="H43" s="424" t="s">
        <v>491</v>
      </c>
      <c r="I43" s="430" t="s">
        <v>224</v>
      </c>
      <c r="J43" s="387" t="s">
        <v>489</v>
      </c>
      <c r="K43" s="519">
        <f>1/1*100%</f>
        <v>1</v>
      </c>
      <c r="L43" s="387" t="s">
        <v>488</v>
      </c>
      <c r="M43" s="387" t="s">
        <v>158</v>
      </c>
      <c r="N43" s="475">
        <v>44377</v>
      </c>
      <c r="O43" s="417" t="s">
        <v>795</v>
      </c>
    </row>
    <row r="44" spans="1:15" ht="22.8" x14ac:dyDescent="0.2">
      <c r="A44" s="377"/>
      <c r="B44" s="379"/>
      <c r="C44" s="380"/>
      <c r="D44" s="275" t="s">
        <v>58</v>
      </c>
      <c r="E44" s="375"/>
      <c r="F44" s="381" t="s">
        <v>93</v>
      </c>
      <c r="G44" s="374"/>
      <c r="H44" s="426"/>
      <c r="I44" s="432"/>
      <c r="J44" s="474"/>
      <c r="K44" s="520"/>
      <c r="L44" s="474"/>
      <c r="M44" s="474"/>
      <c r="N44" s="476"/>
      <c r="O44" s="419"/>
    </row>
    <row r="45" spans="1:15" ht="103.5" customHeight="1" x14ac:dyDescent="0.2">
      <c r="A45" s="377"/>
      <c r="B45" s="379"/>
      <c r="C45" s="380"/>
      <c r="D45" s="215" t="s">
        <v>83</v>
      </c>
      <c r="E45" s="375"/>
      <c r="F45" s="436"/>
      <c r="G45" s="374"/>
      <c r="H45" s="168" t="s">
        <v>266</v>
      </c>
      <c r="I45" s="207" t="s">
        <v>213</v>
      </c>
      <c r="J45" s="236" t="s">
        <v>268</v>
      </c>
      <c r="K45" s="235">
        <f>1/1*100%</f>
        <v>1</v>
      </c>
      <c r="L45" s="294" t="s">
        <v>709</v>
      </c>
      <c r="M45" s="178" t="s">
        <v>233</v>
      </c>
      <c r="N45" s="164">
        <v>44377</v>
      </c>
      <c r="O45" s="163" t="s">
        <v>669</v>
      </c>
    </row>
    <row r="46" spans="1:15" ht="121.5" customHeight="1" x14ac:dyDescent="0.2">
      <c r="A46" s="377"/>
      <c r="B46" s="379"/>
      <c r="C46" s="380"/>
      <c r="D46" s="297" t="s">
        <v>57</v>
      </c>
      <c r="E46" s="375"/>
      <c r="F46" s="436"/>
      <c r="G46" s="374"/>
      <c r="H46" s="292" t="s">
        <v>421</v>
      </c>
      <c r="I46" s="207" t="s">
        <v>213</v>
      </c>
      <c r="J46" s="236" t="s">
        <v>551</v>
      </c>
      <c r="K46" s="235">
        <f>1/1*100%</f>
        <v>1</v>
      </c>
      <c r="L46" s="289" t="s">
        <v>480</v>
      </c>
      <c r="M46" s="178" t="s">
        <v>158</v>
      </c>
      <c r="N46" s="164">
        <v>44377</v>
      </c>
      <c r="O46" s="163" t="s">
        <v>707</v>
      </c>
    </row>
    <row r="47" spans="1:15" ht="121.5" customHeight="1" x14ac:dyDescent="0.2">
      <c r="A47" s="377"/>
      <c r="B47" s="379"/>
      <c r="C47" s="380"/>
      <c r="D47" s="287" t="s">
        <v>84</v>
      </c>
      <c r="E47" s="375"/>
      <c r="F47" s="382"/>
      <c r="G47" s="374"/>
      <c r="H47" s="288" t="s">
        <v>250</v>
      </c>
      <c r="I47" s="207" t="s">
        <v>213</v>
      </c>
      <c r="J47" s="289" t="s">
        <v>631</v>
      </c>
      <c r="K47" s="272">
        <v>2</v>
      </c>
      <c r="L47" s="289" t="s">
        <v>632</v>
      </c>
      <c r="M47" s="289" t="s">
        <v>245</v>
      </c>
      <c r="N47" s="164">
        <v>44377</v>
      </c>
      <c r="O47" s="290" t="s">
        <v>706</v>
      </c>
    </row>
    <row r="48" spans="1:15" ht="126.75" customHeight="1" x14ac:dyDescent="0.2">
      <c r="A48" s="377"/>
      <c r="B48" s="379"/>
      <c r="C48" s="380"/>
      <c r="D48" s="287" t="s">
        <v>85</v>
      </c>
      <c r="E48" s="375"/>
      <c r="F48" s="375" t="s">
        <v>93</v>
      </c>
      <c r="G48" s="374"/>
      <c r="H48" s="288" t="s">
        <v>394</v>
      </c>
      <c r="I48" s="207" t="s">
        <v>224</v>
      </c>
      <c r="J48" s="236" t="s">
        <v>548</v>
      </c>
      <c r="K48" s="235">
        <f>1/1*100%</f>
        <v>1</v>
      </c>
      <c r="L48" s="289" t="s">
        <v>480</v>
      </c>
      <c r="M48" s="178" t="s">
        <v>158</v>
      </c>
      <c r="N48" s="164">
        <v>44377</v>
      </c>
      <c r="O48" s="163" t="s">
        <v>707</v>
      </c>
    </row>
    <row r="49" spans="1:15" ht="100.5" customHeight="1" x14ac:dyDescent="0.2">
      <c r="A49" s="377"/>
      <c r="B49" s="379"/>
      <c r="C49" s="380"/>
      <c r="D49" s="287" t="s">
        <v>86</v>
      </c>
      <c r="E49" s="375"/>
      <c r="F49" s="375"/>
      <c r="G49" s="374"/>
      <c r="H49" s="288" t="s">
        <v>319</v>
      </c>
      <c r="I49" s="207" t="s">
        <v>321</v>
      </c>
      <c r="J49" s="236" t="s">
        <v>545</v>
      </c>
      <c r="K49" s="235">
        <f>116/116*100%</f>
        <v>1</v>
      </c>
      <c r="L49" s="289" t="s">
        <v>322</v>
      </c>
      <c r="M49" s="291" t="s">
        <v>158</v>
      </c>
      <c r="N49" s="164">
        <v>44377</v>
      </c>
      <c r="O49" s="158" t="s">
        <v>702</v>
      </c>
    </row>
    <row r="50" spans="1:15" ht="114" customHeight="1" x14ac:dyDescent="0.2">
      <c r="A50" s="377"/>
      <c r="B50" s="379"/>
      <c r="C50" s="380"/>
      <c r="D50" s="287" t="s">
        <v>87</v>
      </c>
      <c r="E50" s="375"/>
      <c r="F50" s="165" t="s">
        <v>94</v>
      </c>
      <c r="G50" s="374"/>
      <c r="H50" s="168" t="s">
        <v>498</v>
      </c>
      <c r="I50" s="207" t="s">
        <v>321</v>
      </c>
      <c r="J50" s="236" t="s">
        <v>546</v>
      </c>
      <c r="K50" s="235">
        <f>5/5*100%</f>
        <v>1</v>
      </c>
      <c r="L50" s="289" t="s">
        <v>499</v>
      </c>
      <c r="M50" s="291" t="s">
        <v>158</v>
      </c>
      <c r="N50" s="164">
        <v>44377</v>
      </c>
      <c r="O50" s="290" t="s">
        <v>703</v>
      </c>
    </row>
    <row r="51" spans="1:15" ht="60.75" customHeight="1" x14ac:dyDescent="0.2">
      <c r="A51" s="377"/>
      <c r="B51" s="379"/>
      <c r="C51" s="380"/>
      <c r="D51" s="287" t="s">
        <v>88</v>
      </c>
      <c r="E51" s="375"/>
      <c r="F51" s="342" t="s">
        <v>95</v>
      </c>
      <c r="G51" s="374"/>
      <c r="H51" s="523" t="s">
        <v>326</v>
      </c>
      <c r="I51" s="430" t="s">
        <v>321</v>
      </c>
      <c r="J51" s="387" t="s">
        <v>515</v>
      </c>
      <c r="K51" s="498">
        <f>1/1*100%</f>
        <v>1</v>
      </c>
      <c r="L51" s="387" t="s">
        <v>704</v>
      </c>
      <c r="M51" s="422" t="s">
        <v>158</v>
      </c>
      <c r="N51" s="475">
        <v>44377</v>
      </c>
      <c r="O51" s="417" t="s">
        <v>705</v>
      </c>
    </row>
    <row r="52" spans="1:15" ht="63.75" customHeight="1" x14ac:dyDescent="0.2">
      <c r="A52" s="377"/>
      <c r="B52" s="379"/>
      <c r="C52" s="380"/>
      <c r="D52" s="287" t="s">
        <v>89</v>
      </c>
      <c r="E52" s="375"/>
      <c r="F52" s="343"/>
      <c r="G52" s="374"/>
      <c r="H52" s="524"/>
      <c r="I52" s="431"/>
      <c r="J52" s="388"/>
      <c r="K52" s="512"/>
      <c r="L52" s="388"/>
      <c r="M52" s="423"/>
      <c r="N52" s="513"/>
      <c r="O52" s="418"/>
    </row>
    <row r="53" spans="1:15" ht="135.75" customHeight="1" x14ac:dyDescent="0.2">
      <c r="A53" s="376">
        <v>6</v>
      </c>
      <c r="B53" s="377" t="s">
        <v>45</v>
      </c>
      <c r="C53" s="375" t="s">
        <v>97</v>
      </c>
      <c r="D53" s="375" t="s">
        <v>83</v>
      </c>
      <c r="E53" s="378" t="s">
        <v>99</v>
      </c>
      <c r="F53" s="287" t="s">
        <v>100</v>
      </c>
      <c r="G53" s="374" t="s">
        <v>111</v>
      </c>
      <c r="H53" s="184" t="s">
        <v>814</v>
      </c>
      <c r="I53" s="207" t="s">
        <v>318</v>
      </c>
      <c r="J53" s="289" t="s">
        <v>815</v>
      </c>
      <c r="K53" s="132">
        <v>1</v>
      </c>
      <c r="L53" s="289" t="s">
        <v>816</v>
      </c>
      <c r="M53" s="289" t="s">
        <v>245</v>
      </c>
      <c r="N53" s="164">
        <v>44286</v>
      </c>
      <c r="O53" s="199" t="s">
        <v>698</v>
      </c>
    </row>
    <row r="54" spans="1:15" ht="136.5" customHeight="1" x14ac:dyDescent="0.2">
      <c r="A54" s="376"/>
      <c r="B54" s="377"/>
      <c r="C54" s="375"/>
      <c r="D54" s="375"/>
      <c r="E54" s="378"/>
      <c r="F54" s="287" t="s">
        <v>101</v>
      </c>
      <c r="G54" s="374"/>
      <c r="H54" s="288" t="s">
        <v>552</v>
      </c>
      <c r="I54" s="207" t="s">
        <v>443</v>
      </c>
      <c r="J54" s="289" t="s">
        <v>553</v>
      </c>
      <c r="K54" s="234">
        <v>0.25</v>
      </c>
      <c r="L54" s="186" t="s">
        <v>556</v>
      </c>
      <c r="M54" s="289" t="s">
        <v>158</v>
      </c>
      <c r="N54" s="164">
        <v>44377</v>
      </c>
      <c r="O54" s="158" t="s">
        <v>699</v>
      </c>
    </row>
    <row r="55" spans="1:15" ht="76.5" customHeight="1" x14ac:dyDescent="0.2">
      <c r="A55" s="376"/>
      <c r="B55" s="377"/>
      <c r="C55" s="375"/>
      <c r="D55" s="375" t="s">
        <v>47</v>
      </c>
      <c r="E55" s="378"/>
      <c r="F55" s="287" t="s">
        <v>102</v>
      </c>
      <c r="G55" s="374"/>
      <c r="H55" s="387" t="s">
        <v>397</v>
      </c>
      <c r="I55" s="430" t="s">
        <v>443</v>
      </c>
      <c r="J55" s="387" t="s">
        <v>555</v>
      </c>
      <c r="K55" s="452" t="s">
        <v>572</v>
      </c>
      <c r="L55" s="477" t="s">
        <v>557</v>
      </c>
      <c r="M55" s="387" t="s">
        <v>158</v>
      </c>
      <c r="N55" s="475">
        <v>44377</v>
      </c>
      <c r="O55" s="405" t="s">
        <v>700</v>
      </c>
    </row>
    <row r="56" spans="1:15" ht="69" customHeight="1" x14ac:dyDescent="0.2">
      <c r="A56" s="376"/>
      <c r="B56" s="377"/>
      <c r="C56" s="375"/>
      <c r="D56" s="375"/>
      <c r="E56" s="378"/>
      <c r="F56" s="287" t="s">
        <v>103</v>
      </c>
      <c r="G56" s="374"/>
      <c r="H56" s="388"/>
      <c r="I56" s="431"/>
      <c r="J56" s="388"/>
      <c r="K56" s="458"/>
      <c r="L56" s="492"/>
      <c r="M56" s="388"/>
      <c r="N56" s="513"/>
      <c r="O56" s="406"/>
    </row>
    <row r="57" spans="1:15" ht="52.5" customHeight="1" x14ac:dyDescent="0.2">
      <c r="A57" s="376"/>
      <c r="B57" s="377"/>
      <c r="C57" s="375"/>
      <c r="D57" s="375" t="s">
        <v>64</v>
      </c>
      <c r="E57" s="378"/>
      <c r="F57" s="165" t="s">
        <v>104</v>
      </c>
      <c r="G57" s="374"/>
      <c r="H57" s="388"/>
      <c r="I57" s="431"/>
      <c r="J57" s="388"/>
      <c r="K57" s="458"/>
      <c r="L57" s="492"/>
      <c r="M57" s="388"/>
      <c r="N57" s="513"/>
      <c r="O57" s="406"/>
    </row>
    <row r="58" spans="1:15" s="159" customFormat="1" ht="48.75" customHeight="1" x14ac:dyDescent="0.2">
      <c r="A58" s="376"/>
      <c r="B58" s="377"/>
      <c r="C58" s="375"/>
      <c r="D58" s="375"/>
      <c r="E58" s="378"/>
      <c r="F58" s="140" t="s">
        <v>105</v>
      </c>
      <c r="G58" s="374"/>
      <c r="H58" s="388"/>
      <c r="I58" s="431"/>
      <c r="J58" s="388"/>
      <c r="K58" s="458"/>
      <c r="L58" s="492"/>
      <c r="M58" s="388"/>
      <c r="N58" s="513"/>
      <c r="O58" s="406"/>
    </row>
    <row r="59" spans="1:15" s="159" customFormat="1" ht="31.5" customHeight="1" x14ac:dyDescent="0.2">
      <c r="A59" s="376"/>
      <c r="B59" s="377"/>
      <c r="C59" s="375"/>
      <c r="D59" s="375" t="s">
        <v>58</v>
      </c>
      <c r="E59" s="378"/>
      <c r="F59" s="140" t="s">
        <v>106</v>
      </c>
      <c r="G59" s="374"/>
      <c r="H59" s="388"/>
      <c r="I59" s="431"/>
      <c r="J59" s="388"/>
      <c r="K59" s="458"/>
      <c r="L59" s="492"/>
      <c r="M59" s="388"/>
      <c r="N59" s="513"/>
      <c r="O59" s="406"/>
    </row>
    <row r="60" spans="1:15" ht="40.5" customHeight="1" x14ac:dyDescent="0.2">
      <c r="A60" s="376"/>
      <c r="B60" s="377"/>
      <c r="C60" s="375"/>
      <c r="D60" s="375"/>
      <c r="E60" s="378"/>
      <c r="F60" s="297" t="s">
        <v>107</v>
      </c>
      <c r="G60" s="374"/>
      <c r="H60" s="388"/>
      <c r="I60" s="431"/>
      <c r="J60" s="388"/>
      <c r="K60" s="458"/>
      <c r="L60" s="492"/>
      <c r="M60" s="388"/>
      <c r="N60" s="513"/>
      <c r="O60" s="488"/>
    </row>
    <row r="61" spans="1:15" ht="117.75" customHeight="1" x14ac:dyDescent="0.2">
      <c r="A61" s="376"/>
      <c r="B61" s="377"/>
      <c r="C61" s="375"/>
      <c r="D61" s="287" t="s">
        <v>57</v>
      </c>
      <c r="E61" s="378"/>
      <c r="F61" s="165" t="s">
        <v>108</v>
      </c>
      <c r="G61" s="374"/>
      <c r="H61" s="290" t="s">
        <v>806</v>
      </c>
      <c r="I61" s="224" t="s">
        <v>443</v>
      </c>
      <c r="J61" s="289" t="s">
        <v>805</v>
      </c>
      <c r="K61" s="152">
        <v>1</v>
      </c>
      <c r="L61" s="291" t="s">
        <v>804</v>
      </c>
      <c r="M61" s="289" t="s">
        <v>158</v>
      </c>
      <c r="N61" s="164">
        <v>44377</v>
      </c>
      <c r="O61" s="328" t="s">
        <v>812</v>
      </c>
    </row>
    <row r="62" spans="1:15" s="188" customFormat="1" ht="44.25" customHeight="1" x14ac:dyDescent="0.3">
      <c r="A62" s="376"/>
      <c r="B62" s="377"/>
      <c r="C62" s="375"/>
      <c r="D62" s="375" t="s">
        <v>98</v>
      </c>
      <c r="E62" s="378"/>
      <c r="F62" s="157" t="s">
        <v>109</v>
      </c>
      <c r="G62" s="374"/>
      <c r="H62" s="504" t="s">
        <v>562</v>
      </c>
      <c r="I62" s="430" t="s">
        <v>317</v>
      </c>
      <c r="J62" s="420" t="s">
        <v>493</v>
      </c>
      <c r="K62" s="498">
        <f>3/3*100%</f>
        <v>1</v>
      </c>
      <c r="L62" s="452" t="s">
        <v>492</v>
      </c>
      <c r="M62" s="420" t="s">
        <v>493</v>
      </c>
      <c r="N62" s="475">
        <v>44377</v>
      </c>
      <c r="O62" s="405" t="s">
        <v>701</v>
      </c>
    </row>
    <row r="63" spans="1:15" ht="57" customHeight="1" x14ac:dyDescent="0.2">
      <c r="A63" s="376"/>
      <c r="B63" s="377"/>
      <c r="C63" s="375"/>
      <c r="D63" s="375"/>
      <c r="E63" s="378"/>
      <c r="F63" s="287" t="s">
        <v>110</v>
      </c>
      <c r="G63" s="374"/>
      <c r="H63" s="505"/>
      <c r="I63" s="432"/>
      <c r="J63" s="454"/>
      <c r="K63" s="499"/>
      <c r="L63" s="453"/>
      <c r="M63" s="454"/>
      <c r="N63" s="476"/>
      <c r="O63" s="488"/>
    </row>
    <row r="64" spans="1:15" ht="89.25" customHeight="1" x14ac:dyDescent="0.2">
      <c r="A64" s="414">
        <v>7</v>
      </c>
      <c r="B64" s="377" t="s">
        <v>46</v>
      </c>
      <c r="C64" s="375" t="s">
        <v>112</v>
      </c>
      <c r="D64" s="215" t="s">
        <v>113</v>
      </c>
      <c r="E64" s="378" t="s">
        <v>115</v>
      </c>
      <c r="F64" s="417" t="s">
        <v>116</v>
      </c>
      <c r="G64" s="374" t="s">
        <v>120</v>
      </c>
      <c r="H64" s="288" t="s">
        <v>215</v>
      </c>
      <c r="I64" s="207" t="s">
        <v>231</v>
      </c>
      <c r="J64" s="236" t="s">
        <v>232</v>
      </c>
      <c r="K64" s="291" t="s">
        <v>572</v>
      </c>
      <c r="L64" s="291" t="s">
        <v>574</v>
      </c>
      <c r="M64" s="291" t="s">
        <v>516</v>
      </c>
      <c r="N64" s="164">
        <v>44377</v>
      </c>
      <c r="O64" s="290" t="s">
        <v>691</v>
      </c>
    </row>
    <row r="65" spans="1:15" ht="121.5" customHeight="1" x14ac:dyDescent="0.2">
      <c r="A65" s="415"/>
      <c r="B65" s="377"/>
      <c r="C65" s="375"/>
      <c r="D65" s="275" t="s">
        <v>58</v>
      </c>
      <c r="E65" s="378"/>
      <c r="F65" s="418"/>
      <c r="G65" s="374"/>
      <c r="H65" s="168" t="s">
        <v>290</v>
      </c>
      <c r="I65" s="207" t="s">
        <v>220</v>
      </c>
      <c r="J65" s="236" t="s">
        <v>575</v>
      </c>
      <c r="K65" s="132">
        <v>8</v>
      </c>
      <c r="L65" s="269" t="s">
        <v>290</v>
      </c>
      <c r="M65" s="132" t="s">
        <v>245</v>
      </c>
      <c r="N65" s="232">
        <v>44377</v>
      </c>
      <c r="O65" s="158" t="s">
        <v>692</v>
      </c>
    </row>
    <row r="66" spans="1:15" ht="136.5" customHeight="1" x14ac:dyDescent="0.2">
      <c r="A66" s="415"/>
      <c r="B66" s="377"/>
      <c r="C66" s="375"/>
      <c r="D66" s="275" t="s">
        <v>57</v>
      </c>
      <c r="E66" s="378"/>
      <c r="F66" s="419"/>
      <c r="G66" s="374"/>
      <c r="H66" s="288" t="s">
        <v>292</v>
      </c>
      <c r="I66" s="207" t="s">
        <v>220</v>
      </c>
      <c r="J66" s="236" t="s">
        <v>276</v>
      </c>
      <c r="K66" s="132">
        <v>21</v>
      </c>
      <c r="L66" s="158" t="s">
        <v>590</v>
      </c>
      <c r="M66" s="132" t="s">
        <v>245</v>
      </c>
      <c r="N66" s="250">
        <v>44377</v>
      </c>
      <c r="O66" s="158" t="s">
        <v>693</v>
      </c>
    </row>
    <row r="67" spans="1:15" ht="123" customHeight="1" x14ac:dyDescent="0.2">
      <c r="A67" s="415"/>
      <c r="B67" s="377"/>
      <c r="C67" s="375"/>
      <c r="D67" s="275" t="s">
        <v>57</v>
      </c>
      <c r="E67" s="378"/>
      <c r="F67" s="240" t="s">
        <v>117</v>
      </c>
      <c r="G67" s="413"/>
      <c r="H67" s="292" t="s">
        <v>593</v>
      </c>
      <c r="I67" s="206" t="s">
        <v>248</v>
      </c>
      <c r="J67" s="236" t="s">
        <v>504</v>
      </c>
      <c r="K67" s="234">
        <v>1</v>
      </c>
      <c r="L67" s="289" t="s">
        <v>591</v>
      </c>
      <c r="M67" s="291" t="s">
        <v>245</v>
      </c>
      <c r="N67" s="164">
        <v>44377</v>
      </c>
      <c r="O67" s="257" t="s">
        <v>694</v>
      </c>
    </row>
    <row r="68" spans="1:15" ht="69.75" customHeight="1" x14ac:dyDescent="0.2">
      <c r="A68" s="415"/>
      <c r="B68" s="377"/>
      <c r="C68" s="375"/>
      <c r="D68" s="275" t="s">
        <v>83</v>
      </c>
      <c r="E68" s="378"/>
      <c r="F68" s="342" t="s">
        <v>118</v>
      </c>
      <c r="G68" s="413"/>
      <c r="H68" s="301" t="s">
        <v>740</v>
      </c>
      <c r="I68" s="206" t="s">
        <v>248</v>
      </c>
      <c r="J68" s="289" t="s">
        <v>754</v>
      </c>
      <c r="K68" s="289" t="s">
        <v>576</v>
      </c>
      <c r="L68" s="289" t="s">
        <v>576</v>
      </c>
      <c r="M68" s="289" t="s">
        <v>245</v>
      </c>
      <c r="N68" s="289" t="s">
        <v>511</v>
      </c>
      <c r="O68" s="290" t="s">
        <v>791</v>
      </c>
    </row>
    <row r="69" spans="1:15" ht="42" customHeight="1" x14ac:dyDescent="0.2">
      <c r="A69" s="415"/>
      <c r="B69" s="377"/>
      <c r="C69" s="375"/>
      <c r="D69" s="342" t="s">
        <v>82</v>
      </c>
      <c r="E69" s="378"/>
      <c r="F69" s="343"/>
      <c r="G69" s="413"/>
      <c r="H69" s="301" t="s">
        <v>751</v>
      </c>
      <c r="I69" s="206" t="s">
        <v>248</v>
      </c>
      <c r="J69" s="289" t="s">
        <v>742</v>
      </c>
      <c r="K69" s="289">
        <v>1</v>
      </c>
      <c r="L69" s="289" t="s">
        <v>755</v>
      </c>
      <c r="M69" s="289" t="s">
        <v>502</v>
      </c>
      <c r="N69" s="289" t="s">
        <v>511</v>
      </c>
      <c r="O69" s="290" t="s">
        <v>756</v>
      </c>
    </row>
    <row r="70" spans="1:15" ht="42" customHeight="1" x14ac:dyDescent="0.2">
      <c r="A70" s="415"/>
      <c r="B70" s="377"/>
      <c r="C70" s="375"/>
      <c r="D70" s="343"/>
      <c r="E70" s="378"/>
      <c r="F70" s="343"/>
      <c r="G70" s="413"/>
      <c r="H70" s="301" t="s">
        <v>752</v>
      </c>
      <c r="I70" s="206" t="s">
        <v>248</v>
      </c>
      <c r="J70" s="289" t="s">
        <v>743</v>
      </c>
      <c r="K70" s="289">
        <v>1</v>
      </c>
      <c r="L70" s="289" t="s">
        <v>757</v>
      </c>
      <c r="M70" s="289" t="s">
        <v>502</v>
      </c>
      <c r="N70" s="289" t="s">
        <v>511</v>
      </c>
      <c r="O70" s="290" t="s">
        <v>758</v>
      </c>
    </row>
    <row r="71" spans="1:15" ht="42" customHeight="1" x14ac:dyDescent="0.2">
      <c r="A71" s="415"/>
      <c r="B71" s="377"/>
      <c r="C71" s="375"/>
      <c r="D71" s="343"/>
      <c r="E71" s="378"/>
      <c r="F71" s="343"/>
      <c r="G71" s="413"/>
      <c r="H71" s="301" t="s">
        <v>753</v>
      </c>
      <c r="I71" s="206" t="s">
        <v>248</v>
      </c>
      <c r="J71" s="289" t="s">
        <v>503</v>
      </c>
      <c r="K71" s="289">
        <v>0.48</v>
      </c>
      <c r="L71" s="289" t="s">
        <v>744</v>
      </c>
      <c r="M71" s="289" t="s">
        <v>502</v>
      </c>
      <c r="N71" s="289" t="s">
        <v>442</v>
      </c>
      <c r="O71" s="290" t="s">
        <v>759</v>
      </c>
    </row>
    <row r="72" spans="1:15" ht="42" customHeight="1" x14ac:dyDescent="0.2">
      <c r="A72" s="415"/>
      <c r="B72" s="377"/>
      <c r="C72" s="375"/>
      <c r="D72" s="343"/>
      <c r="E72" s="378"/>
      <c r="F72" s="343"/>
      <c r="G72" s="413"/>
      <c r="H72" s="301" t="s">
        <v>746</v>
      </c>
      <c r="I72" s="206" t="s">
        <v>248</v>
      </c>
      <c r="J72" s="289" t="s">
        <v>747</v>
      </c>
      <c r="K72" s="289">
        <v>1</v>
      </c>
      <c r="L72" s="289" t="s">
        <v>748</v>
      </c>
      <c r="M72" s="289" t="s">
        <v>502</v>
      </c>
      <c r="N72" s="289" t="s">
        <v>442</v>
      </c>
      <c r="O72" s="290" t="s">
        <v>760</v>
      </c>
    </row>
    <row r="73" spans="1:15" ht="42" customHeight="1" x14ac:dyDescent="0.2">
      <c r="A73" s="415"/>
      <c r="B73" s="377"/>
      <c r="C73" s="375"/>
      <c r="D73" s="365"/>
      <c r="E73" s="378"/>
      <c r="F73" s="343"/>
      <c r="G73" s="413"/>
      <c r="H73" s="301" t="s">
        <v>249</v>
      </c>
      <c r="I73" s="206" t="s">
        <v>248</v>
      </c>
      <c r="J73" s="289" t="s">
        <v>750</v>
      </c>
      <c r="K73" s="289">
        <v>1</v>
      </c>
      <c r="L73" s="289" t="s">
        <v>761</v>
      </c>
      <c r="M73" s="289" t="s">
        <v>245</v>
      </c>
      <c r="N73" s="289" t="s">
        <v>442</v>
      </c>
      <c r="O73" s="290" t="s">
        <v>578</v>
      </c>
    </row>
    <row r="74" spans="1:15" ht="188.25" customHeight="1" x14ac:dyDescent="0.2">
      <c r="A74" s="415"/>
      <c r="B74" s="377"/>
      <c r="C74" s="375"/>
      <c r="D74" s="275" t="s">
        <v>114</v>
      </c>
      <c r="E74" s="378"/>
      <c r="F74" s="365"/>
      <c r="G74" s="413"/>
      <c r="H74" s="296" t="s">
        <v>260</v>
      </c>
      <c r="I74" s="208" t="s">
        <v>217</v>
      </c>
      <c r="J74" s="242" t="s">
        <v>262</v>
      </c>
      <c r="K74" s="234">
        <f>54503442430/163671040025</f>
        <v>0.33300602490015857</v>
      </c>
      <c r="L74" s="286" t="s">
        <v>594</v>
      </c>
      <c r="M74" s="280" t="s">
        <v>245</v>
      </c>
      <c r="N74" s="164">
        <v>44012</v>
      </c>
      <c r="O74" s="163" t="s">
        <v>695</v>
      </c>
    </row>
    <row r="75" spans="1:15" ht="163.5" customHeight="1" x14ac:dyDescent="0.2">
      <c r="A75" s="415"/>
      <c r="B75" s="377"/>
      <c r="C75" s="375"/>
      <c r="D75" s="342" t="s">
        <v>641</v>
      </c>
      <c r="E75" s="378"/>
      <c r="F75" s="342" t="s">
        <v>119</v>
      </c>
      <c r="G75" s="413"/>
      <c r="H75" s="296" t="s">
        <v>597</v>
      </c>
      <c r="I75" s="208" t="s">
        <v>217</v>
      </c>
      <c r="J75" s="242" t="s">
        <v>255</v>
      </c>
      <c r="K75" s="132">
        <v>3</v>
      </c>
      <c r="L75" s="286" t="s">
        <v>594</v>
      </c>
      <c r="M75" s="285" t="s">
        <v>245</v>
      </c>
      <c r="N75" s="164">
        <v>44286</v>
      </c>
      <c r="O75" s="253" t="s">
        <v>696</v>
      </c>
    </row>
    <row r="76" spans="1:15" ht="180" customHeight="1" x14ac:dyDescent="0.2">
      <c r="A76" s="416"/>
      <c r="B76" s="377"/>
      <c r="C76" s="375"/>
      <c r="D76" s="365"/>
      <c r="E76" s="378"/>
      <c r="F76" s="365"/>
      <c r="G76" s="413"/>
      <c r="H76" s="199" t="s">
        <v>252</v>
      </c>
      <c r="I76" s="207" t="s">
        <v>217</v>
      </c>
      <c r="J76" s="242" t="s">
        <v>254</v>
      </c>
      <c r="K76" s="132">
        <v>19</v>
      </c>
      <c r="L76" s="294" t="s">
        <v>604</v>
      </c>
      <c r="M76" s="291" t="s">
        <v>245</v>
      </c>
      <c r="N76" s="164">
        <v>44012</v>
      </c>
      <c r="O76" s="257" t="s">
        <v>697</v>
      </c>
    </row>
  </sheetData>
  <autoFilter ref="A1:H69" xr:uid="{00000000-0009-0000-0000-000005000000}">
    <filterColumn colId="1" showButton="0"/>
    <filterColumn colId="2" showButton="0"/>
    <filterColumn colId="3" showButton="0"/>
    <filterColumn colId="4" showButton="0"/>
    <filterColumn colId="5" showButton="0"/>
    <filterColumn colId="6" showButton="0"/>
    <filterColumn colId="7" showButton="0"/>
  </autoFilter>
  <mergeCells count="139">
    <mergeCell ref="N28:N29"/>
    <mergeCell ref="O28:O29"/>
    <mergeCell ref="L43:L44"/>
    <mergeCell ref="M43:M44"/>
    <mergeCell ref="N43:N44"/>
    <mergeCell ref="O43:O44"/>
    <mergeCell ref="H55:H60"/>
    <mergeCell ref="I55:I60"/>
    <mergeCell ref="J55:J60"/>
    <mergeCell ref="K55:K60"/>
    <mergeCell ref="L55:L60"/>
    <mergeCell ref="M55:M60"/>
    <mergeCell ref="N55:N60"/>
    <mergeCell ref="O55:O60"/>
    <mergeCell ref="O51:O52"/>
    <mergeCell ref="K51:K52"/>
    <mergeCell ref="J51:J52"/>
    <mergeCell ref="H43:H44"/>
    <mergeCell ref="I43:I44"/>
    <mergeCell ref="J43:J44"/>
    <mergeCell ref="K43:K44"/>
    <mergeCell ref="N39:N40"/>
    <mergeCell ref="O39:O40"/>
    <mergeCell ref="H39:H40"/>
    <mergeCell ref="A64:A76"/>
    <mergeCell ref="B64:B76"/>
    <mergeCell ref="C64:C76"/>
    <mergeCell ref="E64:E76"/>
    <mergeCell ref="F64:F66"/>
    <mergeCell ref="G64:G76"/>
    <mergeCell ref="F68:F74"/>
    <mergeCell ref="D75:D76"/>
    <mergeCell ref="F75:F76"/>
    <mergeCell ref="D69:D73"/>
    <mergeCell ref="A37:A40"/>
    <mergeCell ref="B37:B40"/>
    <mergeCell ref="G53:G63"/>
    <mergeCell ref="F41:F42"/>
    <mergeCell ref="G41:G52"/>
    <mergeCell ref="A53:A63"/>
    <mergeCell ref="B53:B63"/>
    <mergeCell ref="C53:C63"/>
    <mergeCell ref="D53:D54"/>
    <mergeCell ref="E53:E63"/>
    <mergeCell ref="A41:A52"/>
    <mergeCell ref="B41:B52"/>
    <mergeCell ref="C41:C52"/>
    <mergeCell ref="D41:D42"/>
    <mergeCell ref="E41:E52"/>
    <mergeCell ref="D55:D56"/>
    <mergeCell ref="F48:F49"/>
    <mergeCell ref="F51:F52"/>
    <mergeCell ref="D57:D58"/>
    <mergeCell ref="D59:D60"/>
    <mergeCell ref="F44:F47"/>
    <mergeCell ref="C37:C40"/>
    <mergeCell ref="E37:E40"/>
    <mergeCell ref="G37:G40"/>
    <mergeCell ref="A13:A17"/>
    <mergeCell ref="B13:B17"/>
    <mergeCell ref="C13:C17"/>
    <mergeCell ref="E13:E17"/>
    <mergeCell ref="G13:G17"/>
    <mergeCell ref="D32:D34"/>
    <mergeCell ref="A18:A36"/>
    <mergeCell ref="B18:B36"/>
    <mergeCell ref="C18:C36"/>
    <mergeCell ref="D18:D20"/>
    <mergeCell ref="E18:E36"/>
    <mergeCell ref="F33:F36"/>
    <mergeCell ref="D28:D29"/>
    <mergeCell ref="A6:A7"/>
    <mergeCell ref="B6:B7"/>
    <mergeCell ref="C6:C7"/>
    <mergeCell ref="D6:D7"/>
    <mergeCell ref="E6:E7"/>
    <mergeCell ref="A8:A12"/>
    <mergeCell ref="B8:B12"/>
    <mergeCell ref="C8:C12"/>
    <mergeCell ref="E8:E12"/>
    <mergeCell ref="G8:G12"/>
    <mergeCell ref="B1:O1"/>
    <mergeCell ref="B2:O2"/>
    <mergeCell ref="B3:O3"/>
    <mergeCell ref="B4:C4"/>
    <mergeCell ref="E4:O4"/>
    <mergeCell ref="B5:H5"/>
    <mergeCell ref="K5:O5"/>
    <mergeCell ref="K62:K63"/>
    <mergeCell ref="L62:L63"/>
    <mergeCell ref="M62:M63"/>
    <mergeCell ref="N62:N63"/>
    <mergeCell ref="O62:O63"/>
    <mergeCell ref="I62:I63"/>
    <mergeCell ref="G6:G7"/>
    <mergeCell ref="H6:H7"/>
    <mergeCell ref="I6:I7"/>
    <mergeCell ref="J6:O6"/>
    <mergeCell ref="F6:F7"/>
    <mergeCell ref="H15:H17"/>
    <mergeCell ref="J15:J17"/>
    <mergeCell ref="F18:F20"/>
    <mergeCell ref="D62:D63"/>
    <mergeCell ref="H62:H63"/>
    <mergeCell ref="H13:H14"/>
    <mergeCell ref="I13:I14"/>
    <mergeCell ref="J13:J14"/>
    <mergeCell ref="K13:K14"/>
    <mergeCell ref="L13:L14"/>
    <mergeCell ref="M13:M14"/>
    <mergeCell ref="N13:N14"/>
    <mergeCell ref="O13:O14"/>
    <mergeCell ref="D30:D31"/>
    <mergeCell ref="F24:F32"/>
    <mergeCell ref="G18:G36"/>
    <mergeCell ref="D24:D27"/>
    <mergeCell ref="K15:K17"/>
    <mergeCell ref="L15:L17"/>
    <mergeCell ref="M15:M17"/>
    <mergeCell ref="N15:N17"/>
    <mergeCell ref="O15:O17"/>
    <mergeCell ref="I15:I17"/>
    <mergeCell ref="H28:H29"/>
    <mergeCell ref="I28:I29"/>
    <mergeCell ref="J28:J29"/>
    <mergeCell ref="K28:K29"/>
    <mergeCell ref="L28:L29"/>
    <mergeCell ref="M28:M29"/>
    <mergeCell ref="N51:N52"/>
    <mergeCell ref="I39:I40"/>
    <mergeCell ref="J39:J40"/>
    <mergeCell ref="K39:K40"/>
    <mergeCell ref="L39:L40"/>
    <mergeCell ref="M39:M40"/>
    <mergeCell ref="H51:H52"/>
    <mergeCell ref="J62:J63"/>
    <mergeCell ref="I51:I52"/>
    <mergeCell ref="L51:L52"/>
    <mergeCell ref="M51:M52"/>
  </mergeCell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Análisis de Contexto Interno </vt:lpstr>
      <vt:lpstr>Contexto Seccional</vt:lpstr>
      <vt:lpstr>Estrategias </vt:lpstr>
      <vt:lpstr>Plan de Acción 2021</vt:lpstr>
      <vt:lpstr>SEGUIMIENTO 1 TRIM</vt:lpstr>
      <vt:lpstr>SEGUIMIENTO 2 TRIM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COCO</cp:lastModifiedBy>
  <dcterms:created xsi:type="dcterms:W3CDTF">2020-02-13T14:21:15Z</dcterms:created>
  <dcterms:modified xsi:type="dcterms:W3CDTF">2021-08-10T16:46:11Z</dcterms:modified>
</cp:coreProperties>
</file>