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defaultThemeVersion="166925"/>
  <mc:AlternateContent xmlns:mc="http://schemas.openxmlformats.org/markup-compatibility/2006">
    <mc:Choice Requires="x15">
      <x15ac:absPath xmlns:x15ac="http://schemas.microsoft.com/office/spreadsheetml/2010/11/ac" url="https://d.docs.live.net/ef10e17a85f856fb/Escritorio/Trabajo Dra Luz Stella/"/>
    </mc:Choice>
  </mc:AlternateContent>
  <xr:revisionPtr revIDLastSave="0" documentId="8_{C2ACABF9-796C-4A14-8355-E478C93E5DD3}" xr6:coauthVersionLast="47" xr6:coauthVersionMax="47" xr10:uidLastSave="{00000000-0000-0000-0000-000000000000}"/>
  <bookViews>
    <workbookView xWindow="-98" yWindow="-98" windowWidth="19396" windowHeight="11596" firstSheet="12" activeTab="15" xr2:uid="{00000000-000D-0000-FFFF-FFFF00000000}"/>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Hoja2" sheetId="25" r:id="rId7"/>
    <sheet name="Tabla probabilidad" sheetId="5" r:id="rId8"/>
    <sheet name="Tabla Impacto " sheetId="21" r:id="rId9"/>
    <sheet name="Hoja1" sheetId="13" state="hidden" r:id="rId10"/>
    <sheet name="LISTA" sheetId="2" state="hidden" r:id="rId11"/>
    <sheet name="Tabla Valoración de Controles" sheetId="7" r:id="rId12"/>
    <sheet name="Matriz de Calor" sheetId="15" r:id="rId13"/>
    <sheet name="Seguimiento 1 Trimestre" sheetId="16" r:id="rId14"/>
    <sheet name="Seguimiento 2 Trimestre" sheetId="22" r:id="rId15"/>
    <sheet name="Seguimiento 3 Trimestre" sheetId="23" r:id="rId16"/>
    <sheet name="Seguimiento 4 Trimestre" sheetId="24" r:id="rId17"/>
  </sheets>
  <externalReferences>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5" i="24" l="1"/>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5" i="16"/>
  <c r="B50" i="16"/>
  <c r="B45" i="16"/>
  <c r="B40" i="16"/>
  <c r="B35" i="16"/>
  <c r="B30" i="16"/>
  <c r="B25" i="16"/>
  <c r="B20" i="16"/>
  <c r="B15" i="16"/>
  <c r="B10" i="16"/>
  <c r="M55" i="1" l="1"/>
  <c r="L55" i="1"/>
  <c r="M50" i="1"/>
  <c r="L50" i="1"/>
  <c r="M45" i="1"/>
  <c r="L45" i="1"/>
  <c r="M40" i="1"/>
  <c r="L40" i="1"/>
  <c r="M35" i="1"/>
  <c r="L35" i="1"/>
  <c r="M30" i="1"/>
  <c r="L30" i="1"/>
  <c r="M25" i="1"/>
  <c r="L25" i="1"/>
  <c r="M20" i="1"/>
  <c r="L20" i="1"/>
  <c r="M15" i="1"/>
  <c r="L15" i="1"/>
  <c r="I25" i="24" l="1"/>
  <c r="I25" i="23"/>
  <c r="I25" i="22"/>
  <c r="I35" i="24"/>
  <c r="I35" i="23"/>
  <c r="I35" i="22"/>
  <c r="I20" i="22"/>
  <c r="I20" i="24"/>
  <c r="I20" i="23"/>
  <c r="I40" i="22"/>
  <c r="I40" i="24"/>
  <c r="I40" i="23"/>
  <c r="I15" i="24"/>
  <c r="I15" i="23"/>
  <c r="I15" i="22"/>
  <c r="I45" i="24"/>
  <c r="I45" i="23"/>
  <c r="I45" i="22"/>
  <c r="I30" i="22"/>
  <c r="I30" i="24"/>
  <c r="I30" i="23"/>
  <c r="I55" i="22"/>
  <c r="I55" i="24"/>
  <c r="I55" i="23"/>
  <c r="I50" i="23"/>
  <c r="I50" i="22"/>
  <c r="I50" i="24"/>
  <c r="M10" i="1"/>
  <c r="L10" i="1"/>
  <c r="I10" i="22" l="1"/>
  <c r="I10" i="24"/>
  <c r="I10" i="23"/>
  <c r="B249" i="21" a="1"/>
  <c r="B249" i="21" s="1"/>
  <c r="G238" i="21" s="1"/>
  <c r="N25" i="16" l="1"/>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T37" i="1"/>
  <c r="Q37" i="1"/>
  <c r="T36" i="1"/>
  <c r="Q36" i="1"/>
  <c r="T35" i="1"/>
  <c r="Q35" i="1"/>
  <c r="J35" i="1"/>
  <c r="I35" i="1"/>
  <c r="T34" i="1"/>
  <c r="Q34" i="1"/>
  <c r="T33" i="1"/>
  <c r="Q33" i="1"/>
  <c r="T32" i="1"/>
  <c r="Q32" i="1"/>
  <c r="T31" i="1"/>
  <c r="Q31" i="1"/>
  <c r="T30" i="1"/>
  <c r="Q30" i="1"/>
  <c r="AD30" i="1" s="1"/>
  <c r="J30" i="1"/>
  <c r="Z31" i="1" s="1"/>
  <c r="I30" i="1"/>
  <c r="X33" i="1" l="1"/>
  <c r="X35" i="1"/>
  <c r="AD33" i="1"/>
  <c r="N35" i="1"/>
  <c r="H35" i="24"/>
  <c r="H35" i="22"/>
  <c r="H35" i="23"/>
  <c r="H30" i="24"/>
  <c r="H30" i="22"/>
  <c r="H30" i="23"/>
  <c r="X38" i="1"/>
  <c r="H35" i="16"/>
  <c r="AD31" i="1"/>
  <c r="AC31" i="1" s="1"/>
  <c r="X30" i="1"/>
  <c r="AD39" i="1"/>
  <c r="AC39" i="1" s="1"/>
  <c r="I35" i="16"/>
  <c r="J35" i="16"/>
  <c r="N30" i="1"/>
  <c r="AD32" i="1"/>
  <c r="AC32" i="1" s="1"/>
  <c r="H30" i="16"/>
  <c r="I30" i="16"/>
  <c r="X36" i="1"/>
  <c r="Z33" i="1"/>
  <c r="Y33" i="1" s="1"/>
  <c r="Z32" i="1"/>
  <c r="Y32" i="1" s="1"/>
  <c r="X37" i="1"/>
  <c r="X32" i="1"/>
  <c r="Z35" i="1"/>
  <c r="X31" i="1"/>
  <c r="Z39" i="1"/>
  <c r="Y39" i="1" s="1"/>
  <c r="Z30" i="1"/>
  <c r="Y30" i="1" s="1"/>
  <c r="Z36" i="1"/>
  <c r="Y36" i="1" s="1"/>
  <c r="AD36" i="1"/>
  <c r="AC36" i="1" s="1"/>
  <c r="AD34" i="1"/>
  <c r="AC34" i="1" s="1"/>
  <c r="Z34" i="1"/>
  <c r="Y34" i="1" s="1"/>
  <c r="AD35" i="1"/>
  <c r="AC35" i="1" s="1"/>
  <c r="Z37" i="1"/>
  <c r="Y37" i="1" s="1"/>
  <c r="Y31" i="1"/>
  <c r="Z38" i="1"/>
  <c r="Y38" i="1" s="1"/>
  <c r="AD38" i="1"/>
  <c r="AC38" i="1" s="1"/>
  <c r="AD37" i="1"/>
  <c r="AC37" i="1" s="1"/>
  <c r="X39" i="1"/>
  <c r="X34" i="1"/>
  <c r="AC30" i="1"/>
  <c r="AC33" i="1"/>
  <c r="J35" i="24" l="1"/>
  <c r="J35" i="22"/>
  <c r="J35" i="23"/>
  <c r="J30" i="24"/>
  <c r="J30" i="22"/>
  <c r="J30" i="23"/>
  <c r="AB35" i="1"/>
  <c r="AA35" i="1" s="1"/>
  <c r="J30" i="16"/>
  <c r="AB30" i="1"/>
  <c r="AA30" i="1" s="1"/>
  <c r="Y35" i="1"/>
  <c r="AF35" i="1"/>
  <c r="AE35" i="1" s="1"/>
  <c r="AF30" i="1"/>
  <c r="AE30" i="1" s="1"/>
  <c r="L30" i="24" l="1"/>
  <c r="L30" i="23"/>
  <c r="L30" i="22"/>
  <c r="L35" i="23"/>
  <c r="L35" i="22"/>
  <c r="L35" i="24"/>
  <c r="K30" i="23"/>
  <c r="K30" i="24"/>
  <c r="K30" i="22"/>
  <c r="K35" i="23"/>
  <c r="K35" i="24"/>
  <c r="K35" i="22"/>
  <c r="AG35" i="1"/>
  <c r="L35" i="16"/>
  <c r="K30" i="16"/>
  <c r="AG30" i="1"/>
  <c r="L30" i="16"/>
  <c r="K35" i="16"/>
  <c r="T25" i="1"/>
  <c r="T26" i="1"/>
  <c r="T27" i="1"/>
  <c r="T28" i="1"/>
  <c r="T29" i="1"/>
  <c r="Q25" i="1"/>
  <c r="Q26" i="1"/>
  <c r="Q27" i="1"/>
  <c r="Q28" i="1"/>
  <c r="AD28" i="1" s="1"/>
  <c r="AC28" i="1" s="1"/>
  <c r="Q29" i="1"/>
  <c r="AD29" i="1" s="1"/>
  <c r="AC29" i="1" s="1"/>
  <c r="J25" i="1"/>
  <c r="I25" i="1"/>
  <c r="T59" i="1"/>
  <c r="Q59" i="1"/>
  <c r="T58" i="1"/>
  <c r="Q58" i="1"/>
  <c r="T57" i="1"/>
  <c r="Q57" i="1"/>
  <c r="T56" i="1"/>
  <c r="Q56" i="1"/>
  <c r="T55" i="1"/>
  <c r="Q55" i="1"/>
  <c r="J55" i="1"/>
  <c r="I55" i="1"/>
  <c r="H55" i="24" l="1"/>
  <c r="H55" i="22"/>
  <c r="H55" i="23"/>
  <c r="M30" i="23"/>
  <c r="M30" i="24"/>
  <c r="M30" i="22"/>
  <c r="M35" i="23"/>
  <c r="M35" i="24"/>
  <c r="M35" i="22"/>
  <c r="H25" i="24"/>
  <c r="H25" i="22"/>
  <c r="H25" i="23"/>
  <c r="I15" i="16"/>
  <c r="I50" i="16"/>
  <c r="I25" i="16"/>
  <c r="I20" i="16"/>
  <c r="I55" i="16"/>
  <c r="H55" i="16"/>
  <c r="I40" i="16"/>
  <c r="AD27" i="1"/>
  <c r="AC27" i="1" s="1"/>
  <c r="AD26" i="1"/>
  <c r="AC26" i="1" s="1"/>
  <c r="I10" i="16"/>
  <c r="I45" i="16"/>
  <c r="N25" i="1"/>
  <c r="H25" i="16"/>
  <c r="AD25" i="1"/>
  <c r="AC25" i="1" s="1"/>
  <c r="M30" i="16"/>
  <c r="Z25" i="1"/>
  <c r="Y25" i="1" s="1"/>
  <c r="M35" i="16"/>
  <c r="AD59" i="1"/>
  <c r="AC59" i="1" s="1"/>
  <c r="X28" i="1"/>
  <c r="X27" i="1"/>
  <c r="Z29" i="1"/>
  <c r="Y29" i="1" s="1"/>
  <c r="X26" i="1"/>
  <c r="Z28" i="1"/>
  <c r="Y28" i="1" s="1"/>
  <c r="Z27" i="1"/>
  <c r="Y27" i="1" s="1"/>
  <c r="Z26" i="1"/>
  <c r="Y26" i="1" s="1"/>
  <c r="X25" i="1"/>
  <c r="X29" i="1"/>
  <c r="X59" i="1"/>
  <c r="X58" i="1"/>
  <c r="Z58" i="1"/>
  <c r="Y58" i="1" s="1"/>
  <c r="X56" i="1"/>
  <c r="X57" i="1"/>
  <c r="Z55" i="1"/>
  <c r="Y55" i="1" s="1"/>
  <c r="Z59" i="1"/>
  <c r="Y59" i="1" s="1"/>
  <c r="Z57" i="1"/>
  <c r="Y57" i="1" s="1"/>
  <c r="X55" i="1"/>
  <c r="N55" i="1"/>
  <c r="AD58" i="1"/>
  <c r="AC58" i="1" s="1"/>
  <c r="AD56" i="1"/>
  <c r="AC56" i="1" s="1"/>
  <c r="AD57" i="1"/>
  <c r="AC57" i="1" s="1"/>
  <c r="AD55" i="1"/>
  <c r="Z56" i="1"/>
  <c r="Y56" i="1" s="1"/>
  <c r="T54" i="1"/>
  <c r="Q54" i="1"/>
  <c r="T53" i="1"/>
  <c r="Q53" i="1"/>
  <c r="AD53" i="1" s="1"/>
  <c r="AC53" i="1" s="1"/>
  <c r="T52" i="1"/>
  <c r="Q52" i="1"/>
  <c r="T51" i="1"/>
  <c r="Q51" i="1"/>
  <c r="T50" i="1"/>
  <c r="Q50" i="1"/>
  <c r="J50" i="1"/>
  <c r="I50" i="1"/>
  <c r="J55" i="24" l="1"/>
  <c r="J55" i="22"/>
  <c r="J55" i="23"/>
  <c r="H50" i="24"/>
  <c r="H50" i="22"/>
  <c r="H50" i="23"/>
  <c r="J25" i="24"/>
  <c r="J25" i="22"/>
  <c r="J25" i="23"/>
  <c r="AF25" i="1"/>
  <c r="AE25" i="1" s="1"/>
  <c r="H50" i="16"/>
  <c r="J25" i="16"/>
  <c r="J55" i="16"/>
  <c r="AB25" i="1"/>
  <c r="AA25" i="1" s="1"/>
  <c r="Z54" i="1"/>
  <c r="Y54" i="1" s="1"/>
  <c r="AC55" i="1"/>
  <c r="AF55" i="1"/>
  <c r="AE55" i="1" s="1"/>
  <c r="AB55" i="1"/>
  <c r="AA55" i="1" s="1"/>
  <c r="AD52" i="1"/>
  <c r="AC52" i="1" s="1"/>
  <c r="AD51" i="1"/>
  <c r="AC51" i="1" s="1"/>
  <c r="AD54" i="1"/>
  <c r="AC54" i="1" s="1"/>
  <c r="N50" i="1"/>
  <c r="AD50" i="1"/>
  <c r="X53" i="1"/>
  <c r="Z51" i="1"/>
  <c r="Y51" i="1" s="1"/>
  <c r="X51" i="1"/>
  <c r="X52" i="1"/>
  <c r="Z53" i="1"/>
  <c r="Y53" i="1" s="1"/>
  <c r="Z52" i="1"/>
  <c r="Y52" i="1" s="1"/>
  <c r="X50" i="1"/>
  <c r="X54" i="1"/>
  <c r="Z50" i="1"/>
  <c r="L25" i="16" l="1"/>
  <c r="L25" i="23"/>
  <c r="L25" i="22"/>
  <c r="L25" i="24"/>
  <c r="L55" i="24"/>
  <c r="L55" i="23"/>
  <c r="L55" i="22"/>
  <c r="K55" i="23"/>
  <c r="K55" i="24"/>
  <c r="K55" i="22"/>
  <c r="K25" i="23"/>
  <c r="K25" i="24"/>
  <c r="K25" i="22"/>
  <c r="J50" i="23"/>
  <c r="J50" i="22"/>
  <c r="J50" i="24"/>
  <c r="K55" i="16"/>
  <c r="L55" i="16"/>
  <c r="J50" i="16"/>
  <c r="AG25" i="1"/>
  <c r="K25" i="16"/>
  <c r="AG55" i="1"/>
  <c r="AF50" i="1"/>
  <c r="AE50" i="1" s="1"/>
  <c r="AC50" i="1"/>
  <c r="AB50" i="1"/>
  <c r="AA50" i="1" s="1"/>
  <c r="Y50" i="1"/>
  <c r="M55" i="23" l="1"/>
  <c r="M55" i="24"/>
  <c r="M55" i="22"/>
  <c r="K50" i="23"/>
  <c r="K50" i="24"/>
  <c r="K50" i="22"/>
  <c r="M25" i="23"/>
  <c r="M25" i="24"/>
  <c r="M25" i="22"/>
  <c r="L50" i="23"/>
  <c r="L50" i="24"/>
  <c r="L50" i="22"/>
  <c r="K50" i="16"/>
  <c r="M25" i="16"/>
  <c r="L50" i="16"/>
  <c r="M55" i="16"/>
  <c r="AG50" i="1"/>
  <c r="M50" i="23" l="1"/>
  <c r="M50" i="22"/>
  <c r="M50" i="24"/>
  <c r="M50" i="16"/>
  <c r="T49" i="1"/>
  <c r="Q49" i="1"/>
  <c r="T48" i="1"/>
  <c r="Q48" i="1"/>
  <c r="T47" i="1"/>
  <c r="Q47" i="1"/>
  <c r="T46" i="1"/>
  <c r="Q46" i="1"/>
  <c r="T45" i="1"/>
  <c r="Q45" i="1"/>
  <c r="J45" i="1"/>
  <c r="I45" i="1"/>
  <c r="H45" i="24" l="1"/>
  <c r="H45" i="22"/>
  <c r="H45" i="23"/>
  <c r="H45" i="16"/>
  <c r="X48" i="1"/>
  <c r="Z49" i="1"/>
  <c r="Y49" i="1" s="1"/>
  <c r="X45" i="1"/>
  <c r="X49" i="1"/>
  <c r="X47" i="1"/>
  <c r="X46" i="1"/>
  <c r="AD46" i="1"/>
  <c r="AC46" i="1" s="1"/>
  <c r="AD48" i="1"/>
  <c r="AC48" i="1" s="1"/>
  <c r="AD47" i="1"/>
  <c r="AD49" i="1"/>
  <c r="AC49" i="1" s="1"/>
  <c r="AD45" i="1"/>
  <c r="AC45" i="1" s="1"/>
  <c r="Z47" i="1"/>
  <c r="Y47" i="1" s="1"/>
  <c r="Z45" i="1"/>
  <c r="Y45" i="1" s="1"/>
  <c r="N45" i="1"/>
  <c r="Z48" i="1"/>
  <c r="Y48" i="1" s="1"/>
  <c r="Z46" i="1"/>
  <c r="Y46" i="1" s="1"/>
  <c r="J45" i="24" l="1"/>
  <c r="J45" i="22"/>
  <c r="J45" i="23"/>
  <c r="J45" i="16"/>
  <c r="AF45" i="1"/>
  <c r="AE45" i="1" s="1"/>
  <c r="AC47" i="1"/>
  <c r="AB45" i="1"/>
  <c r="AA45" i="1" s="1"/>
  <c r="L45" i="23" l="1"/>
  <c r="L45" i="22"/>
  <c r="L45" i="24"/>
  <c r="K45" i="23"/>
  <c r="K45" i="24"/>
  <c r="K45" i="22"/>
  <c r="K45" i="16"/>
  <c r="L45" i="16"/>
  <c r="AG45" i="1"/>
  <c r="T44" i="1"/>
  <c r="Q44" i="1"/>
  <c r="T43" i="1"/>
  <c r="Q43" i="1"/>
  <c r="T42" i="1"/>
  <c r="Q42" i="1"/>
  <c r="T41" i="1"/>
  <c r="Q41" i="1"/>
  <c r="T40" i="1"/>
  <c r="Q40" i="1"/>
  <c r="J40" i="1"/>
  <c r="I40" i="1"/>
  <c r="M45" i="23" l="1"/>
  <c r="M45" i="24"/>
  <c r="M45" i="22"/>
  <c r="H40" i="24"/>
  <c r="H40" i="22"/>
  <c r="H40" i="23"/>
  <c r="H40" i="16"/>
  <c r="M45" i="16"/>
  <c r="X42" i="1"/>
  <c r="X41" i="1"/>
  <c r="Z42" i="1"/>
  <c r="Y42" i="1" s="1"/>
  <c r="Z44" i="1"/>
  <c r="Y44" i="1" s="1"/>
  <c r="X43" i="1"/>
  <c r="AD41" i="1"/>
  <c r="AC41" i="1" s="1"/>
  <c r="X40" i="1"/>
  <c r="X44" i="1"/>
  <c r="AD44" i="1"/>
  <c r="AC44" i="1" s="1"/>
  <c r="AD42" i="1"/>
  <c r="AC42" i="1" s="1"/>
  <c r="AD40" i="1"/>
  <c r="AC40" i="1" s="1"/>
  <c r="AD43" i="1"/>
  <c r="AC43" i="1" s="1"/>
  <c r="Z41" i="1"/>
  <c r="Y41" i="1" s="1"/>
  <c r="Z43" i="1"/>
  <c r="Y43" i="1" s="1"/>
  <c r="Z40" i="1"/>
  <c r="Y40" i="1" s="1"/>
  <c r="N40" i="1"/>
  <c r="T24" i="1"/>
  <c r="Q24" i="1"/>
  <c r="T23" i="1"/>
  <c r="Q23" i="1"/>
  <c r="T22" i="1"/>
  <c r="Q22" i="1"/>
  <c r="T21" i="1"/>
  <c r="Q21" i="1"/>
  <c r="T20" i="1"/>
  <c r="Q20" i="1"/>
  <c r="J20" i="1"/>
  <c r="I20" i="1"/>
  <c r="T19" i="1"/>
  <c r="Q19" i="1"/>
  <c r="T18" i="1"/>
  <c r="Q18" i="1"/>
  <c r="T17" i="1"/>
  <c r="Q17" i="1"/>
  <c r="T16" i="1"/>
  <c r="Q16" i="1"/>
  <c r="T15" i="1"/>
  <c r="Q15" i="1"/>
  <c r="J15" i="1"/>
  <c r="I15" i="1"/>
  <c r="H20" i="24" l="1"/>
  <c r="H20" i="22"/>
  <c r="H20" i="23"/>
  <c r="H15" i="24"/>
  <c r="H15" i="22"/>
  <c r="H15" i="23"/>
  <c r="J40" i="24"/>
  <c r="J40" i="22"/>
  <c r="J40" i="23"/>
  <c r="J40" i="16"/>
  <c r="H20" i="16"/>
  <c r="H15" i="16"/>
  <c r="Z19" i="1"/>
  <c r="Y19" i="1" s="1"/>
  <c r="Z15" i="1"/>
  <c r="Y15" i="1" s="1"/>
  <c r="Z17" i="1"/>
  <c r="Y17" i="1" s="1"/>
  <c r="Z18" i="1"/>
  <c r="Y18" i="1" s="1"/>
  <c r="Z16" i="1"/>
  <c r="Y16" i="1" s="1"/>
  <c r="Z24" i="1"/>
  <c r="Z21" i="1"/>
  <c r="Y21" i="1" s="1"/>
  <c r="Z22" i="1"/>
  <c r="Y22" i="1" s="1"/>
  <c r="Z20" i="1"/>
  <c r="Y20" i="1" s="1"/>
  <c r="Z23" i="1"/>
  <c r="Y23" i="1" s="1"/>
  <c r="X21" i="1"/>
  <c r="X23" i="1"/>
  <c r="X18" i="1"/>
  <c r="X15" i="1"/>
  <c r="X19" i="1"/>
  <c r="X22" i="1"/>
  <c r="X16" i="1"/>
  <c r="X17" i="1"/>
  <c r="X20" i="1"/>
  <c r="X24" i="1"/>
  <c r="AB40" i="1"/>
  <c r="AA40" i="1" s="1"/>
  <c r="AF40" i="1"/>
  <c r="AE40" i="1" s="1"/>
  <c r="N15" i="1"/>
  <c r="AD18" i="1"/>
  <c r="AD19" i="1"/>
  <c r="AD15" i="1"/>
  <c r="AD17" i="1"/>
  <c r="AD16" i="1"/>
  <c r="AD21" i="1"/>
  <c r="AD20" i="1"/>
  <c r="AD22" i="1"/>
  <c r="AD24" i="1"/>
  <c r="AD23" i="1"/>
  <c r="N20" i="1"/>
  <c r="Y24" i="1"/>
  <c r="L40" i="24" l="1"/>
  <c r="L40" i="23"/>
  <c r="L40" i="22"/>
  <c r="J20" i="24"/>
  <c r="J20" i="22"/>
  <c r="J20" i="23"/>
  <c r="J15" i="24"/>
  <c r="J15" i="22"/>
  <c r="J15" i="23"/>
  <c r="K40" i="23"/>
  <c r="K40" i="24"/>
  <c r="K40" i="22"/>
  <c r="J15" i="16"/>
  <c r="L40" i="16"/>
  <c r="K40" i="16"/>
  <c r="J20" i="16"/>
  <c r="AG40" i="1"/>
  <c r="AB20" i="1"/>
  <c r="AA20" i="1" s="1"/>
  <c r="AB15" i="1"/>
  <c r="AA15" i="1" s="1"/>
  <c r="K20" i="23" l="1"/>
  <c r="K20" i="24"/>
  <c r="K20" i="22"/>
  <c r="K15" i="23"/>
  <c r="K15" i="24"/>
  <c r="K15" i="22"/>
  <c r="M40" i="23"/>
  <c r="M40" i="22"/>
  <c r="M40" i="24"/>
  <c r="K15" i="16"/>
  <c r="K20" i="16"/>
  <c r="M40" i="16"/>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L15" i="23" l="1"/>
  <c r="L15" i="22"/>
  <c r="L15" i="24"/>
  <c r="L20" i="24"/>
  <c r="L20" i="23"/>
  <c r="L20" i="22"/>
  <c r="AG15" i="1"/>
  <c r="L15" i="16"/>
  <c r="AG20" i="1"/>
  <c r="L20" i="16"/>
  <c r="Z12" i="1"/>
  <c r="Z10" i="1"/>
  <c r="Y10" i="1" s="1"/>
  <c r="Z11" i="1"/>
  <c r="Z13" i="1"/>
  <c r="Z14" i="1"/>
  <c r="AC11" i="1"/>
  <c r="X13" i="1"/>
  <c r="X12" i="1"/>
  <c r="X14" i="1"/>
  <c r="AC10" i="1"/>
  <c r="X10" i="1"/>
  <c r="X11" i="1"/>
  <c r="I10" i="1"/>
  <c r="M20" i="23" l="1"/>
  <c r="M20" i="24"/>
  <c r="M20" i="22"/>
  <c r="M15" i="23"/>
  <c r="M15" i="24"/>
  <c r="M15" i="22"/>
  <c r="H10" i="24"/>
  <c r="H10" i="22"/>
  <c r="H10" i="23"/>
  <c r="M20" i="16"/>
  <c r="N10" i="1"/>
  <c r="H10" i="16"/>
  <c r="M15" i="16"/>
  <c r="AF10" i="1"/>
  <c r="AE10" i="1" s="1"/>
  <c r="Y13" i="1"/>
  <c r="Y12" i="1"/>
  <c r="Y11" i="1"/>
  <c r="Y14" i="1"/>
  <c r="AB10" i="1"/>
  <c r="AA10" i="1" s="1"/>
  <c r="L10" i="24" l="1"/>
  <c r="L10" i="23"/>
  <c r="L10" i="22"/>
  <c r="K10" i="23"/>
  <c r="K10" i="24"/>
  <c r="K10" i="22"/>
  <c r="J10" i="24"/>
  <c r="J10" i="22"/>
  <c r="J10" i="23"/>
  <c r="L10" i="16"/>
  <c r="J10" i="16"/>
  <c r="K10" i="16"/>
  <c r="AG10" i="1"/>
  <c r="M10" i="23" l="1"/>
  <c r="M10" i="24"/>
  <c r="M10" i="22"/>
  <c r="M10"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<sst xmlns="http://schemas.openxmlformats.org/spreadsheetml/2006/main" count="2905" uniqueCount="625">
  <si>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</si>
  <si>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</si>
  <si>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</si>
  <si>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</si>
  <si>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</si>
  <si>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</si>
  <si>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</si>
  <si>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</si>
  <si>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</si>
  <si>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</si>
  <si>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</si>
  <si>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</si>
  <si>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</si>
  <si>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</si>
  <si>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</si>
  <si>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</si>
  <si>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</si>
  <si>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</si>
  <si>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</si>
  <si>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</si>
  <si>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</si>
  <si>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</si>
  <si>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</si>
  <si>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</si>
  <si>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</si>
  <si>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</si>
  <si>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</si>
  <si>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</si>
  <si>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</si>
  <si>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</si>
  <si>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</si>
  <si>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</si>
  <si>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</si>
  <si>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</si>
  <si>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</si>
  <si>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</si>
  <si>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</si>
  <si>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</si>
  <si>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</si>
  <si>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</si>
  <si>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</si>
  <si>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</si>
  <si>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</si>
  <si>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</si>
  <si>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</si>
  <si>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</si>
  <si>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</si>
  <si>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</si>
  <si>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</si>
  <si>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</si>
  <si>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</si>
  <si>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</si>
  <si>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</si>
  <si>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</si>
  <si>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</si>
  <si>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</si>
  <si>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</si>
  <si>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</si>
  <si>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</si>
  <si>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</si>
  <si>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</si>
  <si>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</si>
  <si>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</si>
  <si>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</si>
  <si>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</si>
  <si>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</si>
  <si>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</si>
  <si>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</si>
  <si>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</si>
  <si>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</si>
  <si>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</si>
  <si>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</si>
  <si>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</si>
  <si>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</si>
  <si>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</si>
  <si>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</si>
  <si>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</si>
  <si>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</si>
  <si>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</si>
  <si>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</si>
  <si>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</si>
  <si>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</si>
  <si>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</si>
  <si>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</si>
  <si>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</si>
  <si>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</si>
  <si>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</si>
  <si>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</si>
  <si>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</si>
  <si>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</si>
  <si>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</si>
  <si>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</si>
  <si>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</si>
  <si>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</si>
  <si>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</si>
  <si>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</si>
  <si>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</si>
  <si>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</si>
  <si>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</si>
  <si>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</si>
  <si>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</si>
  <si>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</si>
  <si>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</si>
  <si>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</si>
  <si>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</si>
  <si>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</si>
  <si>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</si>
  <si>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</si>
  <si>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</si>
  <si>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</si>
  <si>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</si>
  <si>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</si>
  <si>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</si>
  <si>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</si>
  <si>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</si>
  <si>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</si>
  <si>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</si>
  <si>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</si>
  <si>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</si>
  <si>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</si>
  <si>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</si>
  <si>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</si>
  <si>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</si>
  <si>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</si>
  <si>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</si>
  <si>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</si>
  <si>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</si>
  <si>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</si>
  <si>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</si>
  <si>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</si>
  <si>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</si>
  <si>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</si>
  <si>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</si>
  <si>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</si>
  <si>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</si>
  <si>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</si>
  <si>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</si>
  <si>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</si>
  <si>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</si>
  <si>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</si>
  <si>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</si>
  <si>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</si>
  <si>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</si>
  <si>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</si>
  <si>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</si>
  <si>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</si>
  <si>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</si>
  <si>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</si>
  <si>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</si>
  <si>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</si>
  <si>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</si>
  <si>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</si>
  <si>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</si>
  <si>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</si>
  <si>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</si>
  <si>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</si>
  <si>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</si>
  <si>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</si>
  <si>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</si>
  <si>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</si>
  <si>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</si>
  <si>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</si>
  <si>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</si>
  <si>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</si>
  <si>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</si>
  <si>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</si>
  <si>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</si>
  <si>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</si>
  <si>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</si>
  <si>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</si>
  <si>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</si>
  <si>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</si>
  <si>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</si>
  <si>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</si>
  <si>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</si>
  <si>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</si>
  <si>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</si>
  <si>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</si>
  <si>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</si>
  <si>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</si>
  <si>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</si>
  <si>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</si>
  <si>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</si>
  <si>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ADMINISTRACIÓN DE JUSTICIA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</si>
  <si>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</si>
  <si>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</si>
  <si>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</si>
  <si>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</si>
  <si>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</si>
  <si>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</si>
  <si>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</si>
  <si>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</si>
  <si>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</si>
  <si>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</si>
  <si>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</si>
  <si>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</si>
  <si>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</si>
  <si>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</si>
  <si>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</si>
  <si>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ESPECIALIDAD:</t>
  </si>
  <si>
    <t xml:space="preserve">PROCESO </t>
  </si>
  <si>
    <t>ADMINISTRACIÓN DE JUSTICIA Y ACCIONES CONSTITUCIONALES</t>
  </si>
  <si>
    <t>DEPENDENCIA JUDICIAL CERTIFICADA:</t>
  </si>
  <si>
    <t>DESPACHOS JUDICIALES</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</si>
  <si>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</si>
  <si>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</si>
  <si>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</si>
  <si>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</si>
  <si>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</si>
  <si>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</si>
  <si>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</si>
  <si>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</si>
  <si>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</si>
  <si>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</si>
  <si>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Sociales  y culturales (cultura, religión, demografía, responsabilidad social, orden público.)</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</si>
  <si>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</si>
  <si>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</si>
  <si>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</si>
  <si>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</si>
  <si>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</si>
  <si>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</si>
  <si>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</si>
  <si>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</si>
  <si>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Recursos financieros (presupuesto de funcionamiento, recursos de inversión</t>
  </si>
  <si>
    <t>Personal
( competencia del personal, disponibilidad, suficiencia, seguridad
y salud ocupacional.)</t>
  </si>
  <si>
    <t xml:space="preserve">Tecnológicos </t>
  </si>
  <si>
    <t>Elementos de trabajo (papel, equipos)</t>
  </si>
  <si>
    <t>Otros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</si>
  <si>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</si>
  <si>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</si>
  <si>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</si>
  <si>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</si>
  <si>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</si>
  <si>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</si>
  <si>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</si>
  <si>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</si>
  <si>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</si>
  <si>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</si>
  <si>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</si>
  <si>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</si>
  <si>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</si>
  <si>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</si>
  <si>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</si>
  <si>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</si>
  <si>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</si>
  <si>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</si>
  <si>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</si>
  <si>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</si>
  <si>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</si>
  <si>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</si>
  <si>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</si>
  <si>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</si>
  <si>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</si>
  <si>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</si>
  <si>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</si>
  <si>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</si>
  <si>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</si>
  <si>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</si>
  <si>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</si>
  <si>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</si>
  <si>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</si>
  <si>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</si>
  <si>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</si>
  <si>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</si>
  <si>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</si>
  <si>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</si>
  <si>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</si>
  <si>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</si>
  <si>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</si>
  <si>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</si>
  <si>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</si>
  <si>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</si>
  <si>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</si>
  <si>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</si>
  <si>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</si>
  <si>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</si>
  <si>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</si>
  <si>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</si>
  <si>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</si>
  <si>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</si>
  <si>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</si>
  <si>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</si>
  <si>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</si>
  <si>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</si>
  <si>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</si>
  <si>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</si>
  <si>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</si>
  <si>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</si>
  <si>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</si>
  <si>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</si>
  <si>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</si>
  <si>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</si>
  <si>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</si>
  <si>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</si>
  <si>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</si>
  <si>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</si>
  <si>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</si>
  <si>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</si>
  <si>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</si>
  <si>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</si>
  <si>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</si>
  <si>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</si>
  <si>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</si>
  <si>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</si>
  <si>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</si>
  <si>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</si>
  <si>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</si>
  <si>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</si>
  <si>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</si>
  <si>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</si>
  <si>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</si>
  <si>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</si>
  <si>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</si>
  <si>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</si>
  <si>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</si>
  <si>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</si>
  <si>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</si>
  <si>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</si>
  <si>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</si>
  <si>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</si>
  <si>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</si>
  <si>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</si>
  <si>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</si>
  <si>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</si>
  <si>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</si>
  <si>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</si>
  <si>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</si>
  <si>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</si>
  <si>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</si>
  <si>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</si>
  <si>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</si>
  <si>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Planear con antelación  y  programar  la audiencias según  la complejidad de la audiencia</t>
  </si>
  <si>
    <t>Revisión periódica de las comunicaciones por parte del centro de servicio ante de ser enviadas</t>
  </si>
  <si>
    <t xml:space="preserve">Soporte periódico del área tecnólogica </t>
  </si>
  <si>
    <t>Incumplimiento de las metas establecidas</t>
  </si>
  <si>
    <t>Posibilidad de Incumplimiento de las metas establecidas debido al alto de volumen  de trámites procesales</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</si>
  <si>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</si>
  <si>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</si>
  <si>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Alto de volumen  de los trámites procesales</t>
  </si>
  <si>
    <t>Usuarios, productos y prácticas organizacionales</t>
  </si>
  <si>
    <t xml:space="preserve">Unificar procesos del mismo tipo para reducir el tiempo de las diligencias judiciales y agilizar el acceso a la justicia </t>
  </si>
  <si>
    <t>Seguimiento periódico al Plan de Acción y Planeador establecido por el despacho judicial.</t>
  </si>
  <si>
    <t>Administración de Justicia</t>
  </si>
  <si>
    <r>
      <t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t>
    </r>
    <r>
      <rPr>
        <b/>
        <sz val="11"/>
        <color rgb="FF00B050"/>
        <rFont val="Calibri"/>
        <family val="2"/>
        <scheme val="minor"/>
      </rPr>
      <t>4.Carencia de internet y  conectividad adecuada para los  equipos en las sedes judiciales y salas de audiencias.</t>
    </r>
    <r>
      <rPr>
        <sz val="11"/>
        <color theme="1"/>
        <rFont val="Calibri"/>
        <family val="2"/>
        <scheme val="minor"/>
      </rPr>
      <t xml:space="preserve">
5.Desactualización de la información suministrada por el usuario para la debida citación.
</t>
    </r>
  </si>
  <si>
    <r>
      <t xml:space="preserve">1.Imprecisión al establecer lineamientos de planeaciòn  para el desarrollo de las tareas propias del despacho.
2.Deficiencia en las competencias necesarias del personal del despacho. 
</t>
    </r>
    <r>
      <rPr>
        <b/>
        <sz val="11"/>
        <color rgb="FF00B050"/>
        <rFont val="Calibri"/>
        <family val="2"/>
        <scheme val="minor"/>
      </rPr>
      <t>3.Insuficiencia de equipos y soporte tecnológicos para el trabajo presencial y  virtual.</t>
    </r>
    <r>
      <rPr>
        <sz val="11"/>
        <color theme="1"/>
        <rFont val="Calibri"/>
        <family val="2"/>
        <scheme val="minor"/>
      </rPr>
      <t xml:space="preserve">
4.Complejidad de los procesos judiciales.
</t>
    </r>
    <r>
      <rPr>
        <b/>
        <sz val="11"/>
        <color rgb="FF00B050"/>
        <rFont val="Calibri"/>
        <family val="2"/>
        <scheme val="minor"/>
      </rPr>
      <t>5.Insuficiencia de personal para la carga laboral presentada</t>
    </r>
    <r>
      <rPr>
        <sz val="11"/>
        <color theme="1"/>
        <rFont val="Calibri"/>
        <family val="2"/>
        <scheme val="minor"/>
      </rPr>
      <t xml:space="preserve">.
</t>
    </r>
  </si>
  <si>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</si>
  <si>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</si>
  <si>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</si>
  <si>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</si>
  <si>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</si>
  <si>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</si>
  <si>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</si>
  <si>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</si>
  <si>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</si>
  <si>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</si>
  <si>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</si>
  <si>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</si>
  <si>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</si>
  <si>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</si>
  <si>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</si>
  <si>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</si>
  <si>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</si>
  <si>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</si>
  <si>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</si>
  <si>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 xml:space="preserve">Carencia en transparencia, etica y valores . </t>
  </si>
  <si>
    <t xml:space="preserve">Posibilidad de actos indebidos de  los servidores judiciales debido a  la carencia en transparencia, etica y valores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</si>
  <si>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</si>
  <si>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Informes de Gestión seguimiento a la contratación, rendición de cuentas, Auditorias Internas, Externas de Control Interno y de entes de control.</t>
  </si>
  <si>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</si>
  <si>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</si>
  <si>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</si>
  <si>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</si>
  <si>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</si>
  <si>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</si>
  <si>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</si>
  <si>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</si>
  <si>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</si>
  <si>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</si>
  <si>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</si>
  <si>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</si>
  <si>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</si>
  <si>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</si>
  <si>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</si>
  <si>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</si>
  <si>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</si>
  <si>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</si>
  <si>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</si>
  <si>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</si>
  <si>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</si>
  <si>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</si>
  <si>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</si>
  <si>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</si>
  <si>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</si>
  <si>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</si>
  <si>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</si>
  <si>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r>
      <t xml:space="preserve">1. Errores en la información registrada en los aplicativos Justicia XXI WEB y SIERJU-BI
</t>
    </r>
    <r>
      <rPr>
        <b/>
        <sz val="11"/>
        <color rgb="FF00B050"/>
        <rFont val="Calibri"/>
        <family val="2"/>
        <scheme val="minor"/>
      </rPr>
      <t xml:space="preserve">2.Insuficiencia de personal para la carga laboral presentada. 
</t>
    </r>
    <r>
      <rPr>
        <sz val="11"/>
        <color theme="1"/>
        <rFont val="Calibri"/>
        <family val="2"/>
        <scheme val="minor"/>
      </rPr>
      <t xml:space="preserve">3.Fallas en la funcionalidad de los aplicativos    
4.Incremento de solicitudes  por la  alta demanda judiciales 
5.Inadecuado control de verificación del registro de la información </t>
    </r>
  </si>
  <si>
    <t xml:space="preserve">Revisión y validación de la información por parte de la Secretaría , Consejo Seccional, las  Unidades de Desarrollo y Análisis Estadístico y de Administración de la Carrera Judicial. </t>
  </si>
  <si>
    <t xml:space="preserve">Asignación de personal por descongestión </t>
  </si>
  <si>
    <t>Seguimientos de control  periódicos para el registro de la información</t>
  </si>
  <si>
    <t>Reportar periódicamente los incidentes de fallas  técnicas de los aplicativos utilizados</t>
  </si>
  <si>
    <t xml:space="preserve">Cambios en la  planeación  y redistribución de funciones asignadas al personal </t>
  </si>
  <si>
    <t>Falencia en la gestión, control y seguimiento del proceso de reparto</t>
  </si>
  <si>
    <t>Posibilidad de incumplimiento de las metas establecidas debido a la falencia en la gestión, control y seguimiento del proceso de reparto</t>
  </si>
  <si>
    <t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t>
  </si>
  <si>
    <t xml:space="preserve">Establecimiento de lineamientos y politicas claras de planeación y revisión del procedimiento establecido del proceso de reparto </t>
  </si>
  <si>
    <t xml:space="preserve">Asignación de personal por descongestión y/o adecuados lineamientos de planeación  y redistribución de funciones asignadas al personal </t>
  </si>
  <si>
    <t>Revisión periódica del administrador del sistema cumpla lo previsto en el Acuerdo que regula el órden de los Despachos para el reparto.</t>
  </si>
  <si>
    <t>Revisión  periódica de las compensaciones de reparto correspondientes y del reparto de las demandas  y/o acciones Constitucionales  entre los Despachos competentes, dentro del término establecido. .</t>
  </si>
  <si>
    <t>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t>
  </si>
  <si>
    <t xml:space="preserve">Inadecuada comunicación de las notificaciones judiciales </t>
  </si>
  <si>
    <t xml:space="preserve">Posibilidad de incumplimiento de las metas establecidas debido a la inadecuada comunicación de las notificaciones judiciales </t>
  </si>
  <si>
    <t xml:space="preserve">Verificación de recepción de correos electrónicos por Secretaría,  </t>
  </si>
  <si>
    <t xml:space="preserve">Seguimientos de control  periódicas de las notificaciones judiciales enviadas </t>
  </si>
  <si>
    <t>Revisión permanente de los datos consignados en el acta de reparto para confirmar que coincidan con el expediente.</t>
  </si>
  <si>
    <t xml:space="preserve">Revisión permanente de recepción de correos electrónicos por Secretaría y actualización de datos de las partes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</si>
  <si>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</si>
  <si>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</si>
  <si>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</si>
  <si>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</si>
  <si>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</si>
  <si>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</si>
  <si>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</si>
  <si>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</si>
  <si>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</si>
  <si>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</si>
  <si>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</si>
  <si>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Despachos Judiciales </t>
  </si>
  <si>
    <t>EVENTOS INTERNOS AMBIENTALES</t>
  </si>
  <si>
    <t xml:space="preserve">Efectos ambientales internos que puedan afectar la entidad y por ende causando un impacto al medio ambiente </t>
  </si>
  <si>
    <t>Eventos Ambientales Internos</t>
  </si>
  <si>
    <t>10 de mayo 2021</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</si>
  <si>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</si>
  <si>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</si>
  <si>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</si>
  <si>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</si>
  <si>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</si>
  <si>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</si>
  <si>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</si>
  <si>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</si>
  <si>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</si>
  <si>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</si>
  <si>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</si>
  <si>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</si>
  <si>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</si>
  <si>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</si>
  <si>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</si>
  <si>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</si>
  <si>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</si>
  <si>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</si>
  <si>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</si>
  <si>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</si>
  <si>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</si>
  <si>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</si>
  <si>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</si>
  <si>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</si>
  <si>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</si>
  <si>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</si>
  <si>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</si>
  <si>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</si>
  <si>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</si>
  <si>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</si>
  <si>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</si>
  <si>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</si>
  <si>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</si>
  <si>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</si>
  <si>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</si>
  <si>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</si>
  <si>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</si>
  <si>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</si>
  <si>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</si>
  <si>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</si>
  <si>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</si>
  <si>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</si>
  <si>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</si>
  <si>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</si>
  <si>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</si>
  <si>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</si>
  <si>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</si>
  <si>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</si>
  <si>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</si>
  <si>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</si>
  <si>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</si>
  <si>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Suspensión o no realización de las Audiencias Programadas</t>
  </si>
  <si>
    <t>Inconsistencias en el reparto</t>
  </si>
  <si>
    <t>Error en las notificaciones judiicales</t>
  </si>
  <si>
    <t>Pérdida de documentos</t>
  </si>
  <si>
    <t>Corrupción</t>
  </si>
  <si>
    <t>Interrupción o demora en el Servicio Público de Administrar  Justicia</t>
  </si>
  <si>
    <t>Inaplicabilidad de la normavidad ambiental vigente</t>
  </si>
  <si>
    <t xml:space="preserve">Inexactitud en el registro de la gestion de los procesos misionales y actuaciones administrativa </t>
  </si>
  <si>
    <t>Incumplimiento de los objetivos y metas trazadas para el cumplimiento de los términos legales.</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</si>
  <si>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</si>
  <si>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</si>
  <si>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</si>
  <si>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</si>
  <si>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</si>
  <si>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</si>
  <si>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</si>
  <si>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Archivo de  control y seguimiento de vencimientos de términos</t>
  </si>
  <si>
    <t>DESPACHO JUDICIAL</t>
  </si>
  <si>
    <t>g</t>
  </si>
  <si>
    <t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t>
  </si>
  <si>
    <t>Pilar estratégico  4. c) Disminuir los tiempos  procesales por  jurisdicción , especialidad y nivel  de competencia . Pilar  Estratégico  5. 5. Crear alertas y reglas en el correo electrónico que permitan responder oportuna e integramente las peticiones y requerimientos de los usuarios.
 6. Asignar equitativamente en los empleados de la Oficina de Apoyo y del Juzgado la revisión de cada uno de los canales de comunicación.
7.Priorizar el impulso de los procesos más antiguos en procura de proporcionar respuesta oportuna a la demanda de justicia</t>
  </si>
  <si>
    <t xml:space="preserve">Juzgados Civiles del Circuito de Ejecución de Sentencias de Cali y su Oficina  de Apoyo </t>
  </si>
  <si>
    <t xml:space="preserve">Pilar Estratégico  5. 1. Realizar atención a las partes interesadas internas y externas  por los canales digitales de la Oficina de Apoyo y los que cada despacho judicial tenga activados,es decir, los habilitados por  la Rama Judicial (micrositio de la págia web, correos institucionales). Ampliar y divulgar canales de comunicación con las partes interesadas externas (citas presenciales, correo electrónico, micrositio, telefonos).  
2.Divulgar en el micrositio del Juzgado los distintos canales de comunicación. 5. Crear alertas y reglas en el correo electrónico que permitan responder oportuna e integramente las peticiones. 1. Programación de audiencias acorde con lo dispuesto en los artículos 448 y ss. del CGP.
2. Planificar audiencias concentradas 
3.Privilegiar el uso de las tecnologías para la realización de audiencias conforme a la reglamentación que expida el Consejo Superior de la Judicatura, en las plataformas ahí señaladas.
4. Diligenciar el cronograma de audiencias que se encuentra en el micrositio de cada juzgado. 
5. Definir causas de audiencias no realizadas o salidas no conformes y adoptar planes de mejoramiento. 
6. Conocer e implementar las diferentes herramientas tecnológicas dispuestas para la prestación del servicios de justicia, la realización de audiencias virtuales y la gestión del expediente judicial. </t>
  </si>
  <si>
    <t xml:space="preserve">Pilar  Estratégico  6. Calidad  de la Justicia. 1. Realizar la planificación anual Plan de Acción y ajustar el contexto de la organización cuando se requiera.
2. Identificación, analisis, valoración y calificación de los riesgos asociados al proceso.
3. Reporte y Análisis de la Estadisticas del despacho.
4. Atendar las Auditoriás Internas y Externas programadas por parte de la Coordinación Nacional del SIGCMA.
5. Seguimiento a las no conformidades de Auditorias Internas y Externas.
6. Realizar planes de mejoramiento de las acciones de gestión(Acciones preventivas y/o correctivas).
7. Evidenciar acciones de mejora al interior de la Oficina de Apoyo y de los despachos judiciales.
8. Suministro de información para la elaboración del Informe de revisión para la Alta Dirección. 1. Realizar capacitaciónes y seguimientos periódico por parte del lider del proceso, en aras del cumplimiento del SIGCMA 
2.Realizar reuniones trimestrales de planeación, seguimiento y evaluación de la gestión del Juzgado.
3. Participar en las reuniones programada por el Comité Nacional del SIGCMA, Comité de lideres y profesionales del SIGCMA. 1. Realizar inducción y/o reinducción en el SIGCMA  a los servidores judiciales del despacho juidicial.
2. Realizar evaluación y seguimiento de la  eficacia de la inducción y reinducción a los servidores judiciales del despacho juidicial.
3.Programar  a los servidores judiciales del despacho para asistir a todos las capacitaciones programadas por el SIGCMA  en el año 2021.
4.Coordinar la asistencia a los diplomados en HSEQ,  estructuras de alto nivel  y Norma Técnica y Guía Técnica de la Rama Judicial a los servidores judiciales del despacho.
5.Promover la unificación de criterios sobre la aplicación de modificaciones en la legislación y la jurisprudencia 
6.Definir y asignar responsables para los roles de líderes de proceso y de profesionales de enlace para el funcionamiento del SIGCMA.       </t>
  </si>
  <si>
    <t>Comité SIGCMA</t>
  </si>
  <si>
    <t xml:space="preserve">Pilar  Estratégico  1. Participar en la capacitación por parte de Servisof S.A. y alimentar la plataforma.1. Identificar la actividades que se realizan en los juzgados (ejemplo: audiencias)
2. Determinar las mecanimos o herramientas tecnológicas utilizados en cada una de las actividades del puntos anterior. (Tanto ciudadanos, como para servidores judiciales)
3. Documentar los instructivos de acuerdo con los resultados del numeral 2.
4. Determinar mecanismos para socializar los instructivos (a ciudadanos y a servidores judiciales).Pilar  Estratégico  3. </t>
  </si>
  <si>
    <t xml:space="preserve">Pilar  Estratégico  1. Juzgados Civiles del Circuito de Ejecución de Sentencias de Cali y su Oficina  de Apoyo.    Pilar  Estratégico  3 CSJ. </t>
  </si>
  <si>
    <t xml:space="preserve">1. Identificar inventario inicial en el año 2021, así como los egresos efectivos del año anterior. </t>
  </si>
  <si>
    <t xml:space="preserve">2.Determinar salidas efectivas por trimestre en cada despacho judicial de acuerdo con las condiciones específicas de cada juzgado </t>
  </si>
  <si>
    <t>3. Consolidacion de las estadisticas trimestralmente.</t>
  </si>
  <si>
    <t>4. Reporte a la plataforma Sierju- BI.</t>
  </si>
  <si>
    <t>Pilar  Estratégico  7</t>
  </si>
  <si>
    <t>Juez</t>
  </si>
  <si>
    <t>Pilar  Estratégico 5.                   6. Conocer e implementar las diferentes herramientas tecnológicas dispuestas para la prestación del servicios de justicia, la realización de audiencias virtuales y la gestión del expediente judicial. Pilar  Estratégico  6.  1.Tramitar el expediente judicial de manera digital con cero uso de papel.
2. Implementar las herramientas tecnólogicas microsoft Oficce 365  (Teams, Lifesize y  Planeer) para la mejor prestación del servicio de justicia.</t>
  </si>
  <si>
    <t>Juzgados Civiles del Circuito de Ejecución de Sentencias de Cali y su Oficina  de Apoyo</t>
  </si>
  <si>
    <r>
      <t xml:space="preserve">1. Falta de implementación del expediente electrónico en todas las dependencias y juzgados
2.Falta de software institucional para el control en el archivo de documentos tanto físicos como virtuales.
</t>
    </r>
    <r>
      <rPr>
        <sz val="11"/>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
5. Carencia de organización documental</t>
    </r>
  </si>
  <si>
    <t>Pilar Estrategico 1.  1.Participar en la capacitación por parte de Servisof S.A. y alimentar la plataforma. 1. Identificar la actividades que se realizan en los juzgados (ejemplo: audiencias)
2. Determinar las mecanimos o herramientas tecnológicas utilizados en cada una de las actividades del puntos anterior. (Tanto ciudadanos, como para servidores judiciales)
3. Documentar los instructivos de acuerdo con los resultados del numeral 2.
4. Determinar mecanismos para socializar los instructivos (a ciudadanos y a servidores judiciales). Pilar Estrategicos 6. 1.Tramitar el expediente judicial de manera digital con cero uso de papel.
2. Implementar las herramientas tecnólogicas microsoft Oficce 365  (Teams, Lifesize y  Planeer) para la mejor prestación del servicio de justicia.</t>
  </si>
  <si>
    <t>2. Divulgación de los procedimientos y plan anticorrupción por medio de las reuniones del despacho judiciales y de los Cómites del SIGCMA</t>
  </si>
  <si>
    <t>3. Divulgación de Valores y Principios propios de la entidad en la reuniones establecidas por el despacho.</t>
  </si>
  <si>
    <t>4. Divulgación del Código de Etica de Buen Gobierno.</t>
  </si>
  <si>
    <t>5. Divulgación de la Ley 1474 del 2011 Ley Anticorrupccion y la Ley 1712 del 2014 Ley de Transparencia por medio de reuniones del despacho judiciales y de los Cómites del SIGCMA</t>
  </si>
  <si>
    <t xml:space="preserve">Pilar Estrategico 7.                           1. Identificación y seguimiento al Mapa de Riesgos trimestralmente. </t>
  </si>
  <si>
    <t>Pilasr Estrategico 1. Participar en la capacitación por parte de Servisof S.A. y alimentar la plataforma.1. Identificar la actividades que se realizan en los juzgados (ejemplo: audiencias)
2. Determinar las mecanimos o herramientas tecnológicas utilizados en cada una de las actividades del puntos anterior. (Tanto ciudadanos, como para servidores judiciales)
3. Documentar los instructivos de acuerdo con los resultados del numeral 2.
4. Determinar mecanismos para socializar los instructivos (a ciudadanos y a servidores judiciales).  Pilsr Estrategico 6. 1.Tramitar el expediente judicial de manera digital con cero uso de papel.
2. Implementar las herramientas tecnólogicas microsoft Oficce 365  (Teams, Lifesize y  Planeer) para la mejor prestación del servicio de justicia. 1.Realizar actas de seguimiento trimestral de los Servidores Judiciales referente a su gestión en el despacho judicial.
2. Calificacion empleados de carrera.</t>
  </si>
  <si>
    <t xml:space="preserve">Pilar Estrategico 6. 1. Realizar inducción y/o reinducción en el SIGCMA  a los servidores judiciales del despacho juidicial.
2. Realizar evaluación y seguimiento de la  eficacia de la inducción y reinducción a los servidores judiciales del despacho juidicial.
3.Programar  a los servidores judiciales del despacho para asistir a todos las capacitaciones programadas por el SIGCMA  en el año 2021.
4.Coordinar la asistencia a los diplomados en HSEQ,  estructuras de alto nivel  y Norma Técnica y Guía Técnica de la Rama Judicial a los servidores judiciales del despacho.
5.Promover la unificación de criterios sobre la aplicación de modificaciones en la legislación y la jurisprudencia 
6.Definir y asignar responsables para los roles de líderes de proceso y de profesionales de enlace para el funcionamiento del SIGCMA.
</t>
  </si>
  <si>
    <t>Factor tiempo para realizar reuniones, debido a las actividades propias de los Juzgados y la Oficina de Apoyo, así como el aforo establecido en los Acuerdos 11709 del 8 de enero y 11670 de 2021</t>
  </si>
  <si>
    <t>Costos de capacitaciones, reuniones y socializaciones del SIGCMA con los servidores pùblicos de la Oficina de Apoyo y de los Despachos.</t>
  </si>
  <si>
    <t xml:space="preserve">No hay personal suficiente para la carga laboral. Nota; El trabajo ha incrementado como resultados de los cambios de la modalidad presencial a teletrabajo. </t>
  </si>
  <si>
    <t>Se crearon Juzgados de Descongestion en varias distritos judiciales,  pero no en Cali.</t>
  </si>
  <si>
    <t>Debilidades en el conocimiento relativo al SIGCMA para los servidores judiciales que no han tenido oportunidad de participar en las capacitaciones del Icontec</t>
  </si>
  <si>
    <t>Extensión en los horarios laborales, lo que afecta el bienestar físico y emocional en los servidores judiciales.</t>
  </si>
  <si>
    <t>No hay uniformidad en el conocimiento digital por parte de todos los servidores judiciales. (manejo de plataformas internas y externas, seguridad, etc.)</t>
  </si>
  <si>
    <t>No se han unificado criterios respecto al manejo de la operación por medios tecnológicos.</t>
  </si>
  <si>
    <t>Manejo de la nueva plataforma Mercurio para efecto de la digitalizacion y consulta de expedientes</t>
  </si>
  <si>
    <t>Realizar reuniones de capacitación por Microsof Teams en coordinación con el jefe de soporte tecnológico y el representante legal de la firma Servisof SA</t>
  </si>
  <si>
    <t>Dejar de utilizar los expediente hibridos para utilizar únicamente la plataforma Mercurio</t>
  </si>
  <si>
    <t>Hay documentos desactualizados, en especial en razón a la situación de pandemia.</t>
  </si>
  <si>
    <t xml:space="preserve">No se cuenta con equipos requeridos como: scanners. 
El software requiere ser actualizado: sistemas operativos (Office, entre otros)                                                                                          El suministro de aires acondicionados
</t>
  </si>
  <si>
    <t>Debido a la situación de teletrabajo, los servidores judiciales deben utilizar para el trabajo sus equipos personales. Esto ha generado dificultades.                                                                                                   Falta de escritorios, mesas y sillas ergonómicas</t>
  </si>
  <si>
    <t>No todos los expedientes están digitalizados lo que genera dificultades para el desarrollo del trabajo de forma remota.</t>
  </si>
  <si>
    <t>Planificador (calendario) de todas las actividades del SIGCMA durante el año</t>
  </si>
  <si>
    <t>Socializaciones y capacitaciones SIGCMA</t>
  </si>
  <si>
    <t>videos, fotografias, streaming</t>
  </si>
  <si>
    <t>Expediente digital</t>
  </si>
  <si>
    <t>Página Rama Judicial, mejora No. 2</t>
  </si>
  <si>
    <t>Actualización de documentación</t>
  </si>
  <si>
    <t>x</t>
  </si>
  <si>
    <t xml:space="preserve">Continuó el uso de la matriz de términos, que permitió establecer ingresos y egresos, asi como prioridades. De igual manera, la Oficina Apoyo redistribuyó  funciones conforme a la necesidad del servicio, el aforo permitido por el Consejo Seccional de la Judicatura y la migración al expediente digital. </t>
  </si>
  <si>
    <t>Se realizaron reuniones de sensibilización y socialización de documentos relacionados con los factores de riesgo en la organización.</t>
  </si>
  <si>
    <t>Se participó en las capacitaciones programadas por la Coordinación Nacional del SIGCMA y conforme lo aprendido, se elaboró el plan de acción 2021, se ajustó el contexto interno y se evaluaron las mejoras planteadas en el año 2020.</t>
  </si>
  <si>
    <t>Se participó en las capacitaciones programadas por  la empresa contratista Servisof y la Presidencia del Tribunal Superior de Cali, para la implementación de la plataforma Mercurio. Se continuó usando el One Drive para almacenar la información y tramitar el expediente digital. Se continuó realizando la trazabilidad del proceso en Justicia XXI. Se registró en el Sierju BI la estádistica del trimestre.</t>
  </si>
  <si>
    <t>Se reportó la estádistica del trimestre enero-marzo 2021 en el Sierju BI. Se determinaron los valores correspondientes a los indicadores de los ingresos y egresos del trimestre enero-marzo 2021</t>
  </si>
  <si>
    <t>Se notificaron las providencias a través del micrositio de la página web de la Rama Judicial. Se cargaron al One Drive las providencias digitales. Se utilizaron los correos electrónicos institucionales de la Oficina de Apoyo para notificar las providencias relacionadas con las acciones constitucionales. Se digitalizaron los procesos ejecutivos en la plataforma Mercurio.</t>
  </si>
  <si>
    <t>Se registraron en el Sistema Justicia XXI todas las actuaciones relacionadas con los procesos misionales. Se cargaron en la plataforma Mercurio todas las actuaciones guardadas en el One Drive y se digitalizaron los procesos ejecutivos. Se hicieron diversas jornadas de busqueda de expedientes y organización de los archivos físicos. Se guardaron y redireccionaron los escritos de las partes interesadas que fueron recibidos por correo electrónico.</t>
  </si>
  <si>
    <t xml:space="preserve">A pesar que continuó la declaratoria de estado de emergencia por la pandemia por Covid19 y un aforo que no permitió en un 100% el trabajo presencial, se reforzó el de casa acudiendo a las  tecnologias, trabajo remoto y uso de plataformas que permiten la gestión del expediente digital. </t>
  </si>
  <si>
    <t>Se realizó la programación de audiencias y se publicaron a diario los link para participar en cada una de ellas. Se migró a la plataforma Life size. Se publicaron en el micrositio de la página web de la Rama Judicial las actas de las audiencias.</t>
  </si>
  <si>
    <t>Se realizó la programación de audiencias y se publicaron a diario los link para participar en cada una de ellas. Se publicaron en el micrositio de la página web de la Rama Judicial las actas de las audiencias.</t>
  </si>
  <si>
    <t>Se continuó participando en las capacitaciones programadas por  la empresa contratista Servisof y la Presidencia del Tribunal Superior de Cali, para la implementación de la plataforma Mercurio. Se continuó usando el One Drive para almacenar la información y tramitar el expediente digital. Se continuó realizando la trazabilidad del proceso en Justicia XXI. Se registró en el Sierju BI la estádistica del trimestre. Se elaboró un listado de inconsistencias que se encontraron en la digitalización de los expedientes en la plataforma Mercurio.</t>
  </si>
  <si>
    <t>Se reportó la estádistica del trimestre abril-junio 2021 en el Sierju BI. Se determinaron los valores correspondientes a los indicadores de los ingresos y egresos del trimestre abril-junio 2021</t>
  </si>
  <si>
    <t>Se participó en las capacitaciones programadas por la Coordinación Nacional del SIGCMA y conforme lo aprendido, se elaboró la matriz de riesgos. Se realizaron varias reuniones con el Comité SIGCMA de la especialidad para diligenciar la matriz.</t>
  </si>
  <si>
    <t xml:space="preserve">Se notificaron las providencias a través del micrositio de la página web de la Rama Judicial. Se cargaron al One Drive las providencias digitales. Se utilizaron los correos electrónicos institucionales de la Oficina de Apoyo para notificar las providencias relacionadas con las acciones constitucionales. </t>
  </si>
  <si>
    <t>Se detectaron las inconsistencias en la digitalización de los procesos ejecutivos en la plataforma Mercurio.</t>
  </si>
  <si>
    <t>Se realizaron reuniones para elaborar la matriz de riesgos de la  organización.</t>
  </si>
  <si>
    <t xml:space="preserve">A pesar del paro nacional, se logró el trabajo en  casa acudiendo a las  tecnologias, trabajo remoto y uso de plataformas que permiten la gestión del expediente digital. </t>
  </si>
  <si>
    <t>Se participó en los talleres programados por la Coordinación Nacional del SIGCMA sobre medio ambiente y en la reunión de conmemoración del día del Medio Ambiente.</t>
  </si>
  <si>
    <t>Con la gestión del expediente digital se redujo significativamente el uso de papel y con el trabajo en casa el consumo de energía y agua.</t>
  </si>
  <si>
    <t>Modificación de la normatividad vigente.</t>
  </si>
  <si>
    <t>Actualización del marco normativo.</t>
  </si>
  <si>
    <t>Modificacion y fortalecimiento de la estructura organizacional de la Rama Judicial o del régimen de Carrera Judicial.</t>
  </si>
  <si>
    <t>Implementación de buenas practicas en la Jurisdicción Ordinaria,  a fin de  agilizar las actuaciones procesales acorde a los nuevos cambios normativos.</t>
  </si>
  <si>
    <t>Aplicabilidad de nuevas normas como consencuencia del COVID-19.</t>
  </si>
  <si>
    <t>Asignación presupuestal no ajustada a las necesidades reales de la Rama Judicial.</t>
  </si>
  <si>
    <t>Planeación a partir de las necesidades reales.</t>
  </si>
  <si>
    <t>Afectacion en la economia incrementa la criminalidad generada por el desempleo, ocasionando una mayor demanda y congestión judicial.</t>
  </si>
  <si>
    <t>Incremento del presupuesto asignado a la Rama Judicial para el desarrollo misional de la administración de justicia.</t>
  </si>
  <si>
    <t>No realización de audiencias presenciales por falta de recursos económicos para acudir a las sedes judiciales y desconocimiento de los lineamientos de la prestación del servicio virtual.</t>
  </si>
  <si>
    <t>Incremento de la credibilidad y confianza en la administracion de justicia en la comunidad.</t>
  </si>
  <si>
    <t>Afectación del orden público generando la imposibilidad de ingresar a las sedes ocasionando una mayor demanda judicial y congestión judicial.</t>
  </si>
  <si>
    <t>Servicio de acompañamiento de la Policía Nacional para desarrollar diligencias judiciales y la necesidad de asignar seguridad privada permanente a las sedes que carezcan de ella.</t>
  </si>
  <si>
    <t> Alianzas estratégicas ofertadas por el sector académico.</t>
  </si>
  <si>
    <t>Insuficiencia de los medios tecnológicos y conectividad en las depedencias de la Rama Judicial</t>
  </si>
  <si>
    <t>Ampliación de los canales virtuales y su socialización acorde con las politicas de MinTics.</t>
  </si>
  <si>
    <t xml:space="preserve">Escalar ante la Agencia Nacional de Defensa Jurídica del Estado la necesidad de la creación de un aplicativo de diligenciamiento obligatorio por todas las autoridades que cumplan funciones públicas, relativo a los procesos que han promovido o promuevan en su contra. </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</si>
  <si>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</si>
  <si>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Ausencia de portal único de información del Estado (Ramas del poder, órganos autónomos y demás entes especiales), que garantice la consulta de información en línea de toda la información oficial. -Gobierno en Línea).</t>
  </si>
  <si>
    <t>Avance paulatino en la ampliación de la cobertura del programa Gobierno en Línea que integre toda la información que debe ser de conocimiento público.</t>
  </si>
  <si>
    <t>Desactualización en cambios normativos y jurisprudenciales</t>
  </si>
  <si>
    <t>Capacitaciones de los cambios normativos por las plataformas digitales en las diferentes jurisdicciones.</t>
  </si>
  <si>
    <t>La declaratoria de Pandemia por contagio de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</si>
  <si>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</si>
  <si>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</si>
  <si>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2019 -2022, donde se busca fortalecer el modelo de desarrollo economico, ambiental y social. Economía Circular.</t>
  </si>
  <si>
    <t>Inadecuada disposición de residuos e inservibles  frente a la legislación ambiental vigente en la materia, acorde con las políticas del Gobierno Nacional y Local.</t>
  </si>
  <si>
    <t>Realización de jornadas de concientización sobre la importancia del carácter imperativo sobre el manejo y disposición de los residuos e inservibles.</t>
  </si>
  <si>
    <t xml:space="preserve">Contemplación de los fenomenos naturales (inundación, quema de bosques, sismo, vendavales).
</t>
  </si>
  <si>
    <t>Con la pandemia del COVID - 19 se han fomentado nuevas estrategias para impartir justicia, que contribuyen a la disminución de los impactos ambientales que genera el desarrollo de éstas actividades en sitio.</t>
  </si>
  <si>
    <t>Estratégicos :(direccionamiento estratégico, planeación institucional,
liderazgo, trabajo en equipo)</t>
  </si>
  <si>
    <t>Reuniones realizadas por Microsof Teams.</t>
  </si>
  <si>
    <t>Fondo de Económico del Comité del SIGCMA de los Juzgados Civiles del Circuito de Ejecucion de Sentencias de Cali.</t>
  </si>
  <si>
    <t>Se acude a la cooperación institucional (universidades) para vincular judicantes y practicantes.</t>
  </si>
  <si>
    <t>kkk</t>
  </si>
  <si>
    <t>Se realizan socializaciones con el equipo de trabajo los jueves cada 15 días. Se alimenta constantemente el micrositio de la página web de la Rama Judicial, para que las partes interesadas internas y extrernas conozcan la documentación  del SIGCMA.</t>
  </si>
  <si>
    <t>Los servidores judiciales participan en las actividades y charlas programadas por la ARL y la Coordinación del Sistema de Gestión de Seguridad Social en el Trabajo.</t>
  </si>
  <si>
    <t>Los servidores judiciales participan en las capacitaciones programadas por el Area de Sistemas de la Dirección Ejecutiva Seccional de Administración de Justicia y el contratista de Servisoft (plataforma Mercurio)</t>
  </si>
  <si>
    <t>Proceso
( capacidad, diseño, ejecución, proveedores, entradas, salidas,
gestión del conocimiento)</t>
  </si>
  <si>
    <t>La conexión a internet de los servidores  públicos que realizan teletrabajo no es suministrada por el CSJ, sino por cada uno de ellos.</t>
  </si>
  <si>
    <t>Desde el inicio de la pandemia se cargaron los expedientes de acciones constitucionales y procesos ejecutivos a través del One Drive del correo institucional; no obstante, con la aplicación Mercurio los servidores judiciales deben cargar en esa plataforma los documentos que ya se habían digitalizado, es decir, más de 50.000 documentos.</t>
  </si>
  <si>
    <t xml:space="preserve">Documentación (Actualización, coherencia, aplicabilidad) </t>
  </si>
  <si>
    <t xml:space="preserve">Actualización de protocolos, manual de funciones, actas de reunión, procedimientos, etc. </t>
  </si>
  <si>
    <t>Infraestructura física ( suficiencia, comodidad)</t>
  </si>
  <si>
    <t>Videos institucionales, ubicados en el micrositio de la página web de la Rama Judicial, para informar a la comunidad de los procesos misionales, estratégicos y de apoyo, lo que incluye la actualización constante del micrositio.</t>
  </si>
  <si>
    <t>Micrositio página web Rama Judicial</t>
  </si>
  <si>
    <t>Elaboración de guías para el manejo de medios tecnológicos para ciudadanos y servidores judiciales en los Juzgados Civiles del Circuito de Ejecución de Sentencias  (Teams, lifesize, consulta de estado)</t>
  </si>
  <si>
    <t>Plan de acción, micrositio página web Rama Judicial, protocolo de audiencias</t>
  </si>
  <si>
    <t>Calendario de outlook, cortana y micrositio página web Rama  Judicial - SIGCMA</t>
  </si>
  <si>
    <t>Página Rama Judicial, mejora No. 9</t>
  </si>
  <si>
    <t>Durante el trimestre se participó en las auditorias internas programadas por el Coordinador Nacional del SIGCMA. Se elaboró el reporte trimestral de la estadistica correspon diente a julio a septiembre de 2021, en el SIERJU.  Se unificaron providencias.</t>
  </si>
  <si>
    <t xml:space="preserve"> Se continuó usando el One Drive para almacenar la información y tramitar el expediente digital. Se continuó realizando la trazabilidad del proceso en Justicia XXI.  Se elaboró un listado de inconsistencias que se encontraron en la digitalización de los expedientes en la plataforma Mercurio.</t>
  </si>
  <si>
    <t>Se reportó la estádistica del trimestre julio-septiembre 2021 en el Sierju BI. Se determinaron los valores correspondientes a los indicadores de los ingresos y egresos del trimestre julio-septiembre 2021</t>
  </si>
  <si>
    <t>Se detectaron las inconsistencias en la digitalización de los procesos ejecutivos en la plataforma Mercurio. Se realizaron las audiencias programadas a través de la plataforma Lifesize. Se cargaron las providencias en el One Drive y en la plataforma Mercurio</t>
  </si>
  <si>
    <t>Se efectuó el seguimiento del tercer trismestre de 2021 a la Matriz de Riesgos.</t>
  </si>
  <si>
    <t>Pilar Estrategico 1. Participar en la capacitación por parte de Servisof S.A. y alimentar la plataforma.1. Identificar la actividades que se realizan en los juzgados (ejemplo: audiencias)
2. Determinar las mecanimos o herramientas tecnológicas utilizados en cada una de las actividades del puntos anterior. (Tanto ciudadanos, como para servidores judiciales)
3. Documentar los instructivos de acuerdo con los resultados del numeral 2.
4. Determinar mecanismos para socializar los instructivos (a ciudadanos y a servidores judiciales).  Pilsr Estrategico 6. 1.Tramitar el expediente judicial de manera digital con cero uso de papel.
2. Implementar las herramientas tecnólogicas microsoft Oficce 365  (Teams, Lifesize y  Planeer) para la mejor prestación del servicio de justicia. 1.Realizar actas de seguimiento trimestral de los Servidores Judiciales referente a su gestión en el despacho judicial.
2. Calificacion empleados de carrera.</t>
  </si>
  <si>
    <t xml:space="preserve">Se acudió al uso de las  tecnologias, trabajo remoto (en casa) y uso de plataformas que permiten la gestión del expediente digital. </t>
  </si>
  <si>
    <t>Se participó en las  capacitaciones sobre auditorias internas programados por la Coordinación Nacional del SIGCMA. Se iniciaron los diplomados en HSEQ y Gestión Ambienta.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</si>
</sst>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b/>
      <sz val="10"/>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1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0" fillId="0" borderId="13" xfId="0" applyBorder="1" applyAlignment="1">
      <alignment horizontal="lef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56" fillId="0" borderId="0" xfId="0" applyFont="1" applyAlignment="1" applyProtection="1">
      <alignment horizontal="center" vertical="center"/>
      <protection locked="0"/>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2" fillId="0" borderId="13" xfId="0" applyFont="1" applyBorder="1" applyAlignment="1">
      <alignment horizontal="center" vertical="center" wrapText="1"/>
    </xf>
    <xf numFmtId="0" fontId="60" fillId="0" borderId="13" xfId="0" applyFont="1" applyBorder="1" applyAlignment="1">
      <alignment vertical="center" wrapText="1"/>
    </xf>
    <xf numFmtId="0" fontId="63" fillId="22" borderId="79" xfId="0" applyFont="1" applyFill="1" applyBorder="1" applyAlignment="1">
      <alignment horizontal="center" vertical="top" wrapText="1" readingOrder="1"/>
    </xf>
    <xf numFmtId="0" fontId="63"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8" fillId="0" borderId="13" xfId="0" applyFont="1" applyBorder="1" applyAlignment="1">
      <alignment horizontal="center" vertical="top" wrapText="1" readingOrder="1"/>
    </xf>
    <xf numFmtId="0" fontId="47" fillId="0" borderId="13" xfId="0" applyFont="1" applyBorder="1" applyAlignment="1">
      <alignment horizontal="center" vertical="top" wrapText="1" readingOrder="1"/>
    </xf>
    <xf numFmtId="0" fontId="61" fillId="0" borderId="13" xfId="0" applyFont="1" applyBorder="1" applyAlignment="1">
      <alignment horizontal="center"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6" fillId="7" borderId="0" xfId="0" applyFont="1" applyFill="1" applyAlignment="1">
      <alignment horizontal="center" vertical="center" wrapText="1" readingOrder="1"/>
    </xf>
    <xf numFmtId="0" fontId="67" fillId="8" borderId="51" xfId="0" applyFont="1" applyFill="1" applyBorder="1" applyAlignment="1">
      <alignment horizontal="center" vertical="center" wrapText="1" readingOrder="1"/>
    </xf>
    <xf numFmtId="0" fontId="67" fillId="0" borderId="51" xfId="0" applyFont="1" applyBorder="1" applyAlignment="1">
      <alignment horizontal="center" vertical="center" wrapText="1" readingOrder="1"/>
    </xf>
    <xf numFmtId="0" fontId="67" fillId="0" borderId="51" xfId="0" applyFont="1" applyBorder="1" applyAlignment="1">
      <alignment horizontal="justify" vertical="center" wrapText="1" readingOrder="1"/>
    </xf>
    <xf numFmtId="0" fontId="67" fillId="9" borderId="52" xfId="0" applyFont="1" applyFill="1" applyBorder="1" applyAlignment="1">
      <alignment horizontal="center" vertical="center" wrapText="1" readingOrder="1"/>
    </xf>
    <xf numFmtId="0" fontId="67" fillId="0" borderId="52" xfId="0" applyFont="1" applyBorder="1" applyAlignment="1">
      <alignment horizontal="center" vertical="center" wrapText="1" readingOrder="1"/>
    </xf>
    <xf numFmtId="0" fontId="67" fillId="0" borderId="52" xfId="0" applyFont="1" applyBorder="1" applyAlignment="1">
      <alignment horizontal="justify" vertical="center" wrapText="1" readingOrder="1"/>
    </xf>
    <xf numFmtId="0" fontId="67" fillId="10" borderId="52" xfId="0" applyFont="1" applyFill="1" applyBorder="1" applyAlignment="1">
      <alignment horizontal="center" vertical="center" wrapText="1" readingOrder="1"/>
    </xf>
    <xf numFmtId="0" fontId="67" fillId="11" borderId="52" xfId="0" applyFont="1" applyFill="1" applyBorder="1" applyAlignment="1">
      <alignment horizontal="center" vertical="center" wrapText="1" readingOrder="1"/>
    </xf>
    <xf numFmtId="0" fontId="68"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0" fillId="7" borderId="0" xfId="0" applyFont="1" applyFill="1" applyAlignment="1">
      <alignment horizontal="center" vertical="center" wrapText="1" readingOrder="1"/>
    </xf>
    <xf numFmtId="0" fontId="71" fillId="8" borderId="51" xfId="0" applyFont="1" applyFill="1" applyBorder="1" applyAlignment="1">
      <alignment horizontal="center" vertical="center" wrapText="1" readingOrder="1"/>
    </xf>
    <xf numFmtId="0" fontId="71" fillId="0" borderId="51" xfId="0" applyFont="1" applyBorder="1" applyAlignment="1">
      <alignment horizontal="justify" vertical="center" wrapText="1" readingOrder="1"/>
    </xf>
    <xf numFmtId="9" fontId="71" fillId="0" borderId="51" xfId="0" applyNumberFormat="1" applyFont="1" applyBorder="1" applyAlignment="1">
      <alignment horizontal="center" vertical="center" wrapText="1" readingOrder="1"/>
    </xf>
    <xf numFmtId="0" fontId="71" fillId="9" borderId="52" xfId="0" applyFont="1" applyFill="1" applyBorder="1" applyAlignment="1">
      <alignment horizontal="center" vertical="center" wrapText="1" readingOrder="1"/>
    </xf>
    <xf numFmtId="0" fontId="71" fillId="0" borderId="52" xfId="0" applyFont="1" applyBorder="1" applyAlignment="1">
      <alignment horizontal="justify" vertical="center" wrapText="1" readingOrder="1"/>
    </xf>
    <xf numFmtId="9" fontId="71" fillId="0" borderId="52" xfId="0" applyNumberFormat="1" applyFont="1" applyBorder="1" applyAlignment="1">
      <alignment horizontal="center" vertical="center" wrapText="1" readingOrder="1"/>
    </xf>
    <xf numFmtId="0" fontId="71" fillId="10" borderId="52" xfId="0" applyFont="1" applyFill="1" applyBorder="1" applyAlignment="1">
      <alignment horizontal="center" vertical="center" wrapText="1" readingOrder="1"/>
    </xf>
    <xf numFmtId="0" fontId="71" fillId="11" borderId="52" xfId="0" applyFont="1" applyFill="1" applyBorder="1" applyAlignment="1">
      <alignment horizontal="center" vertical="center" wrapText="1" readingOrder="1"/>
    </xf>
    <xf numFmtId="0" fontId="72"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7"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75" fillId="0" borderId="13" xfId="0" applyFont="1" applyBorder="1" applyAlignment="1">
      <alignment horizontal="left" vertical="center" wrapText="1"/>
    </xf>
    <xf numFmtId="0" fontId="75" fillId="0" borderId="0" xfId="0" applyFont="1" applyAlignment="1">
      <alignment horizontal="left" vertical="center" wrapText="1"/>
    </xf>
    <xf numFmtId="0" fontId="0" fillId="0" borderId="0" xfId="0" applyAlignment="1">
      <alignment vertical="center" wrapText="1"/>
    </xf>
    <xf numFmtId="0" fontId="76" fillId="3" borderId="0" xfId="0" applyFont="1" applyFill="1" applyBorder="1"/>
    <xf numFmtId="0" fontId="76"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2" fillId="0" borderId="92" xfId="0" applyFont="1" applyBorder="1" applyAlignment="1" applyProtection="1">
      <alignment horizontal="left" vertical="top" wrapText="1"/>
      <protection locked="0"/>
    </xf>
    <xf numFmtId="0" fontId="62" fillId="0" borderId="13" xfId="0" applyFont="1" applyBorder="1" applyAlignment="1" applyProtection="1">
      <alignment vertical="center" wrapText="1"/>
      <protection locked="0"/>
    </xf>
    <xf numFmtId="0" fontId="62" fillId="0" borderId="13" xfId="0" applyFont="1" applyBorder="1" applyAlignment="1" applyProtection="1">
      <alignment horizontal="left" vertical="top" wrapText="1"/>
      <protection locked="0"/>
    </xf>
    <xf numFmtId="0" fontId="62"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4" fillId="3" borderId="48" xfId="0" applyFont="1" applyFill="1" applyBorder="1" applyAlignment="1">
      <alignment vertical="top" wrapText="1"/>
    </xf>
    <xf numFmtId="0" fontId="76" fillId="3" borderId="0" xfId="0" applyFont="1" applyFill="1"/>
    <xf numFmtId="0" fontId="76" fillId="0" borderId="0" xfId="0" applyFont="1"/>
    <xf numFmtId="0" fontId="82"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2" fillId="4" borderId="98" xfId="0" applyFont="1" applyFill="1" applyBorder="1" applyAlignment="1" applyProtection="1">
      <alignment vertical="center" wrapText="1"/>
      <protection locked="0"/>
    </xf>
    <xf numFmtId="0" fontId="82" fillId="4" borderId="98" xfId="0" applyFont="1" applyFill="1" applyBorder="1" applyAlignment="1" applyProtection="1">
      <alignment vertical="center"/>
      <protection locked="0"/>
    </xf>
    <xf numFmtId="0" fontId="82" fillId="4" borderId="98" xfId="0" applyFont="1" applyFill="1" applyBorder="1" applyAlignment="1">
      <alignment horizontal="center" vertical="center" wrapText="1"/>
    </xf>
    <xf numFmtId="0" fontId="82" fillId="4" borderId="98" xfId="0" applyFont="1" applyFill="1" applyBorder="1" applyAlignment="1" applyProtection="1">
      <alignment horizontal="center" vertical="center" wrapText="1"/>
      <protection locked="0"/>
    </xf>
    <xf numFmtId="0" fontId="82" fillId="23" borderId="98" xfId="0" applyFont="1" applyFill="1" applyBorder="1" applyAlignment="1" applyProtection="1">
      <alignment horizontal="center" vertical="center" textRotation="90"/>
      <protection locked="0"/>
    </xf>
    <xf numFmtId="0" fontId="83" fillId="4" borderId="98" xfId="0" applyFont="1" applyFill="1" applyBorder="1" applyAlignment="1">
      <alignment horizontal="center" vertical="center" wrapText="1"/>
    </xf>
    <xf numFmtId="0" fontId="84" fillId="3" borderId="0" xfId="0" applyFont="1" applyFill="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xf numFmtId="0" fontId="85" fillId="24" borderId="0" xfId="0" applyFont="1" applyFill="1"/>
    <xf numFmtId="0" fontId="85"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2" fillId="4" borderId="98" xfId="0" applyFont="1" applyFill="1" applyBorder="1" applyAlignment="1" applyProtection="1">
      <alignment horizontal="center" vertical="center" wrapText="1"/>
      <protection locked="0"/>
    </xf>
    <xf numFmtId="0" fontId="81"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wrapText="1"/>
    </xf>
    <xf numFmtId="0" fontId="60" fillId="0" borderId="13" xfId="0" applyFont="1" applyBorder="1" applyAlignment="1">
      <alignment vertical="top" wrapText="1" readingOrder="1"/>
    </xf>
    <xf numFmtId="0" fontId="60" fillId="0" borderId="13" xfId="0" applyFont="1" applyBorder="1" applyAlignment="1">
      <alignment horizontal="left" vertical="top" wrapText="1" readingOrder="1"/>
    </xf>
    <xf numFmtId="0" fontId="8" fillId="0" borderId="13" xfId="0" applyFont="1" applyBorder="1" applyAlignment="1">
      <alignment vertical="top" wrapText="1" readingOrder="1"/>
    </xf>
    <xf numFmtId="0" fontId="61" fillId="0" borderId="13" xfId="0" applyFont="1" applyBorder="1" applyAlignment="1">
      <alignment vertical="top" wrapText="1"/>
    </xf>
    <xf numFmtId="0" fontId="61" fillId="0" borderId="13" xfId="0" applyFont="1" applyBorder="1" applyAlignment="1">
      <alignment vertical="center" wrapText="1"/>
    </xf>
    <xf numFmtId="0" fontId="60" fillId="0" borderId="13" xfId="0" applyFont="1" applyBorder="1" applyAlignment="1">
      <alignment horizontal="left" vertical="center" wrapText="1"/>
    </xf>
    <xf numFmtId="0" fontId="61" fillId="0" borderId="13" xfId="0" applyFont="1" applyBorder="1" applyAlignment="1">
      <alignment horizontal="left" vertical="center" wrapText="1"/>
    </xf>
    <xf numFmtId="0" fontId="8" fillId="0" borderId="82" xfId="0" applyFont="1" applyBorder="1" applyAlignment="1">
      <alignment horizontal="left" vertical="center" wrapText="1"/>
    </xf>
    <xf numFmtId="0" fontId="8" fillId="0" borderId="13" xfId="0" applyFont="1" applyBorder="1" applyAlignment="1">
      <alignment horizontal="left" vertical="center" wrapText="1"/>
    </xf>
    <xf numFmtId="0" fontId="60" fillId="0" borderId="13" xfId="0" applyFont="1" applyBorder="1" applyAlignment="1">
      <alignment horizontal="left"/>
    </xf>
    <xf numFmtId="0" fontId="0" fillId="0" borderId="13" xfId="0" applyBorder="1" applyAlignment="1">
      <alignment horizontal="center" vertical="center" wrapText="1"/>
    </xf>
    <xf numFmtId="0" fontId="61" fillId="0" borderId="13" xfId="0" applyFont="1" applyBorder="1" applyAlignment="1">
      <alignment horizontal="center" vertical="center" wrapText="1" readingOrder="1"/>
    </xf>
    <xf numFmtId="0" fontId="0" fillId="0" borderId="13" xfId="0" applyBorder="1" applyAlignment="1">
      <alignment horizontal="center" vertical="center"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4"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61" fillId="0" borderId="78" xfId="0" applyFont="1" applyBorder="1" applyAlignment="1">
      <alignment horizontal="center" vertical="center" wrapText="1" readingOrder="1"/>
    </xf>
    <xf numFmtId="0" fontId="61" fillId="0" borderId="60" xfId="0" applyFont="1" applyBorder="1" applyAlignment="1">
      <alignment horizontal="center" vertical="center" wrapText="1" readingOrder="1"/>
    </xf>
    <xf numFmtId="0" fontId="61" fillId="0" borderId="82"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left" vertical="center" wrapText="1"/>
    </xf>
    <xf numFmtId="0" fontId="73"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73" fillId="0" borderId="82" xfId="0" applyFont="1" applyBorder="1" applyAlignment="1">
      <alignment horizontal="center" vertical="center" wrapText="1"/>
    </xf>
    <xf numFmtId="0" fontId="0" fillId="0" borderId="60" xfId="0" applyBorder="1" applyAlignment="1">
      <alignment horizontal="left" vertical="center" wrapText="1"/>
    </xf>
    <xf numFmtId="0" fontId="27" fillId="0" borderId="13" xfId="0" applyFont="1"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4" fillId="4" borderId="2" xfId="0" applyFont="1" applyFill="1" applyBorder="1" applyAlignment="1">
      <alignment horizontal="center" vertical="center"/>
    </xf>
    <xf numFmtId="0" fontId="74"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9" fillId="0" borderId="0" xfId="0" applyFont="1" applyAlignment="1">
      <alignment horizontal="center" vertical="center"/>
    </xf>
    <xf numFmtId="0" fontId="65"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79" fillId="0" borderId="67" xfId="0" applyFont="1" applyBorder="1" applyAlignment="1">
      <alignment horizontal="center" vertical="center" wrapText="1"/>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20" xfId="0" applyFont="1" applyBorder="1" applyAlignment="1">
      <alignment horizontal="center" vertical="center"/>
    </xf>
    <xf numFmtId="0" fontId="79" fillId="0" borderId="0" xfId="0" applyFont="1" applyAlignment="1">
      <alignment horizontal="center" vertical="center"/>
    </xf>
    <xf numFmtId="0" fontId="79" fillId="0" borderId="21" xfId="0" applyFont="1" applyBorder="1" applyAlignment="1">
      <alignment horizontal="center" vertical="center"/>
    </xf>
    <xf numFmtId="0" fontId="79" fillId="0" borderId="43" xfId="0" applyFont="1" applyBorder="1" applyAlignment="1">
      <alignment horizontal="center" vertical="center"/>
    </xf>
    <xf numFmtId="0" fontId="79" fillId="0" borderId="44" xfId="0" applyFont="1" applyBorder="1" applyAlignment="1">
      <alignment horizontal="center" vertical="center"/>
    </xf>
    <xf numFmtId="0" fontId="79" fillId="0" borderId="45" xfId="0" applyFont="1" applyBorder="1" applyAlignment="1">
      <alignment horizontal="center" vertical="center"/>
    </xf>
    <xf numFmtId="0" fontId="80" fillId="16" borderId="70" xfId="0" applyFont="1" applyFill="1" applyBorder="1" applyAlignment="1">
      <alignment horizontal="center" vertical="center" wrapText="1" readingOrder="1"/>
    </xf>
    <xf numFmtId="0" fontId="80" fillId="16" borderId="71" xfId="0" applyFont="1" applyFill="1" applyBorder="1" applyAlignment="1">
      <alignment horizontal="center" vertical="center" wrapText="1" readingOrder="1"/>
    </xf>
    <xf numFmtId="0" fontId="80" fillId="16" borderId="72" xfId="0" applyFont="1" applyFill="1" applyBorder="1" applyAlignment="1">
      <alignment horizontal="center" vertical="center" wrapText="1" readingOrder="1"/>
    </xf>
    <xf numFmtId="0" fontId="80" fillId="16" borderId="73" xfId="0" applyFont="1" applyFill="1" applyBorder="1" applyAlignment="1">
      <alignment horizontal="center" vertical="center" wrapText="1" readingOrder="1"/>
    </xf>
    <xf numFmtId="0" fontId="80" fillId="16" borderId="0" xfId="0" applyFont="1" applyFill="1" applyAlignment="1">
      <alignment horizontal="center" vertical="center" wrapText="1" readingOrder="1"/>
    </xf>
    <xf numFmtId="0" fontId="80" fillId="16" borderId="74" xfId="0" applyFont="1" applyFill="1" applyBorder="1" applyAlignment="1">
      <alignment horizontal="center" vertical="center" wrapText="1" readingOrder="1"/>
    </xf>
    <xf numFmtId="0" fontId="80" fillId="16" borderId="75" xfId="0" applyFont="1" applyFill="1" applyBorder="1" applyAlignment="1">
      <alignment horizontal="center" vertical="center" wrapText="1" readingOrder="1"/>
    </xf>
    <xf numFmtId="0" fontId="80" fillId="16" borderId="76" xfId="0" applyFont="1" applyFill="1" applyBorder="1" applyAlignment="1">
      <alignment horizontal="center" vertical="center" wrapText="1" readingOrder="1"/>
    </xf>
    <xf numFmtId="0" fontId="80"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9" fillId="0" borderId="20" xfId="0" applyFont="1" applyBorder="1" applyAlignment="1">
      <alignment horizontal="center" vertical="center" wrapText="1"/>
    </xf>
    <xf numFmtId="0" fontId="80" fillId="15" borderId="70" xfId="0" applyFont="1" applyFill="1" applyBorder="1" applyAlignment="1">
      <alignment horizontal="center" vertical="center" wrapText="1" readingOrder="1"/>
    </xf>
    <xf numFmtId="0" fontId="80" fillId="15" borderId="71" xfId="0" applyFont="1" applyFill="1" applyBorder="1" applyAlignment="1">
      <alignment horizontal="center" vertical="center" wrapText="1" readingOrder="1"/>
    </xf>
    <xf numFmtId="0" fontId="80" fillId="15" borderId="73" xfId="0" applyFont="1" applyFill="1" applyBorder="1" applyAlignment="1">
      <alignment horizontal="center" vertical="center" wrapText="1" readingOrder="1"/>
    </xf>
    <xf numFmtId="0" fontId="80" fillId="15" borderId="0" xfId="0" applyFont="1" applyFill="1" applyAlignment="1">
      <alignment horizontal="center" vertical="center" wrapText="1" readingOrder="1"/>
    </xf>
    <xf numFmtId="0" fontId="80" fillId="15" borderId="75" xfId="0" applyFont="1" applyFill="1" applyBorder="1" applyAlignment="1">
      <alignment horizontal="center" vertical="center" wrapText="1" readingOrder="1"/>
    </xf>
    <xf numFmtId="0" fontId="80"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79" fillId="0" borderId="0" xfId="0" applyFont="1" applyBorder="1" applyAlignment="1">
      <alignment horizontal="center" vertical="center"/>
    </xf>
    <xf numFmtId="0" fontId="80" fillId="25" borderId="70" xfId="0" applyFont="1" applyFill="1" applyBorder="1" applyAlignment="1">
      <alignment horizontal="center" vertical="center" wrapText="1" readingOrder="1"/>
    </xf>
    <xf numFmtId="0" fontId="80" fillId="25" borderId="71" xfId="0" applyFont="1" applyFill="1" applyBorder="1" applyAlignment="1">
      <alignment horizontal="center" vertical="center" wrapText="1" readingOrder="1"/>
    </xf>
    <xf numFmtId="0" fontId="80" fillId="25" borderId="73" xfId="0" applyFont="1" applyFill="1" applyBorder="1" applyAlignment="1">
      <alignment horizontal="center" vertical="center" wrapText="1" readingOrder="1"/>
    </xf>
    <xf numFmtId="0" fontId="80" fillId="25" borderId="0" xfId="0" applyFont="1" applyFill="1" applyAlignment="1">
      <alignment horizontal="center" vertical="center" wrapText="1" readingOrder="1"/>
    </xf>
    <xf numFmtId="0" fontId="80" fillId="25" borderId="74" xfId="0" applyFont="1" applyFill="1" applyBorder="1" applyAlignment="1">
      <alignment horizontal="center" vertical="center" wrapText="1" readingOrder="1"/>
    </xf>
    <xf numFmtId="0" fontId="80" fillId="25" borderId="75" xfId="0" applyFont="1" applyFill="1" applyBorder="1" applyAlignment="1">
      <alignment horizontal="center" vertical="center" wrapText="1" readingOrder="1"/>
    </xf>
    <xf numFmtId="0" fontId="80" fillId="25" borderId="76" xfId="0" applyFont="1" applyFill="1" applyBorder="1" applyAlignment="1">
      <alignment horizontal="center" vertical="center" wrapText="1" readingOrder="1"/>
    </xf>
    <xf numFmtId="0" fontId="80" fillId="25" borderId="77" xfId="0" applyFont="1" applyFill="1" applyBorder="1" applyAlignment="1">
      <alignment horizontal="center" vertical="center" wrapText="1" readingOrder="1"/>
    </xf>
    <xf numFmtId="0" fontId="80" fillId="8" borderId="70" xfId="0" applyFont="1" applyFill="1" applyBorder="1" applyAlignment="1">
      <alignment horizontal="center" vertical="center" wrapText="1" readingOrder="1"/>
    </xf>
    <xf numFmtId="0" fontId="80" fillId="8" borderId="71" xfId="0" applyFont="1" applyFill="1" applyBorder="1" applyAlignment="1">
      <alignment horizontal="center" vertical="center" wrapText="1" readingOrder="1"/>
    </xf>
    <xf numFmtId="0" fontId="80" fillId="8" borderId="73" xfId="0" applyFont="1" applyFill="1" applyBorder="1" applyAlignment="1">
      <alignment horizontal="center" vertical="center" wrapText="1" readingOrder="1"/>
    </xf>
    <xf numFmtId="0" fontId="80" fillId="8" borderId="0" xfId="0" applyFont="1" applyFill="1" applyAlignment="1">
      <alignment horizontal="center" vertical="center" wrapText="1" readingOrder="1"/>
    </xf>
    <xf numFmtId="0" fontId="80" fillId="8" borderId="74" xfId="0" applyFont="1" applyFill="1" applyBorder="1" applyAlignment="1">
      <alignment horizontal="center" vertical="center" wrapText="1" readingOrder="1"/>
    </xf>
    <xf numFmtId="0" fontId="80" fillId="8" borderId="75" xfId="0" applyFont="1" applyFill="1" applyBorder="1" applyAlignment="1">
      <alignment horizontal="center" vertical="center" wrapText="1" readingOrder="1"/>
    </xf>
    <xf numFmtId="0" fontId="80" fillId="8" borderId="76" xfId="0" applyFont="1" applyFill="1" applyBorder="1" applyAlignment="1">
      <alignment horizontal="center" vertical="center" wrapText="1" readingOrder="1"/>
    </xf>
    <xf numFmtId="0" fontId="80"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9" fillId="0" borderId="68" xfId="0" applyFont="1" applyBorder="1" applyAlignment="1">
      <alignment horizontal="center" vertical="center" wrapText="1"/>
    </xf>
    <xf numFmtId="0" fontId="82" fillId="4" borderId="95" xfId="0" applyFont="1" applyFill="1" applyBorder="1" applyAlignment="1">
      <alignment horizontal="center" vertical="center"/>
    </xf>
    <xf numFmtId="0" fontId="82" fillId="4" borderId="96" xfId="0" applyFont="1" applyFill="1" applyBorder="1" applyAlignment="1">
      <alignment horizontal="center" vertical="center"/>
    </xf>
    <xf numFmtId="0" fontId="82" fillId="4" borderId="97" xfId="0" applyFont="1" applyFill="1" applyBorder="1" applyAlignment="1">
      <alignment horizontal="center" vertical="center"/>
    </xf>
    <xf numFmtId="0" fontId="82" fillId="23" borderId="98" xfId="0" applyFont="1" applyFill="1" applyBorder="1" applyAlignment="1" applyProtection="1">
      <alignment horizontal="center" vertical="center" wrapText="1"/>
      <protection locked="0"/>
    </xf>
    <xf numFmtId="0" fontId="82" fillId="4" borderId="98" xfId="0" applyFont="1" applyFill="1" applyBorder="1" applyAlignment="1" applyProtection="1">
      <alignment horizontal="center" vertical="center" wrapText="1"/>
      <protection locked="0"/>
    </xf>
    <xf numFmtId="0" fontId="81" fillId="4" borderId="2" xfId="0" applyFont="1" applyFill="1" applyBorder="1" applyAlignment="1">
      <alignment horizontal="center" vertical="center" wrapText="1"/>
    </xf>
    <xf numFmtId="0" fontId="81" fillId="4" borderId="94"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93" xfId="0" applyFont="1" applyFill="1" applyBorder="1" applyAlignment="1">
      <alignment horizontal="center" vertical="center" wrapText="1"/>
    </xf>
    <xf numFmtId="0" fontId="83" fillId="4" borderId="99" xfId="0" applyFont="1" applyFill="1" applyBorder="1" applyAlignment="1">
      <alignment horizontal="center" vertical="center" wrapText="1"/>
    </xf>
    <xf numFmtId="0" fontId="83" fillId="4" borderId="100"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3" fillId="4" borderId="97" xfId="0" applyFont="1" applyFill="1" applyBorder="1" applyAlignment="1">
      <alignment horizontal="center" vertical="center" wrapText="1"/>
    </xf>
    <xf numFmtId="0" fontId="82" fillId="4" borderId="95" xfId="0" applyFont="1" applyFill="1" applyBorder="1" applyAlignment="1" applyProtection="1">
      <alignment horizontal="center" vertical="center" wrapText="1"/>
      <protection locked="0"/>
    </xf>
    <xf numFmtId="0" fontId="83" fillId="4" borderId="96" xfId="0" applyFont="1" applyFill="1" applyBorder="1" applyAlignment="1">
      <alignment horizontal="center" vertical="center" wrapText="1"/>
    </xf>
    <xf numFmtId="0" fontId="85" fillId="24" borderId="101" xfId="0" applyFont="1" applyFill="1" applyBorder="1" applyAlignment="1">
      <alignment horizontal="center"/>
    </xf>
    <xf numFmtId="0" fontId="85" fillId="24" borderId="102" xfId="0" applyFont="1" applyFill="1" applyBorder="1" applyAlignment="1">
      <alignment horizontal="center"/>
    </xf>
    <xf numFmtId="1" fontId="86" fillId="0" borderId="103" xfId="0" applyNumberFormat="1" applyFont="1" applyBorder="1" applyAlignment="1" applyProtection="1">
      <alignment horizontal="center" vertical="center" wrapText="1"/>
      <protection locked="0"/>
    </xf>
    <xf numFmtId="1" fontId="86" fillId="0" borderId="105" xfId="0" applyNumberFormat="1" applyFont="1" applyBorder="1" applyAlignment="1" applyProtection="1">
      <alignment horizontal="center" vertical="center" wrapText="1"/>
      <protection locked="0"/>
    </xf>
    <xf numFmtId="1" fontId="86" fillId="0" borderId="106" xfId="0" applyNumberFormat="1" applyFont="1" applyBorder="1" applyAlignment="1" applyProtection="1">
      <alignment horizontal="center" vertical="center" wrapText="1"/>
      <protection locked="0"/>
    </xf>
    <xf numFmtId="0" fontId="86" fillId="0" borderId="104" xfId="0" applyFont="1" applyBorder="1" applyAlignment="1" applyProtection="1">
      <alignment horizontal="left" vertical="center" wrapText="1"/>
      <protection locked="0"/>
    </xf>
    <xf numFmtId="0" fontId="86" fillId="0" borderId="78" xfId="0" applyFont="1" applyBorder="1" applyAlignment="1" applyProtection="1">
      <alignment horizontal="left" vertical="center" wrapText="1"/>
      <protection locked="0"/>
    </xf>
    <xf numFmtId="0" fontId="86" fillId="0" borderId="107" xfId="0" applyFont="1" applyBorder="1" applyAlignment="1" applyProtection="1">
      <alignment horizontal="left" vertical="center" wrapText="1"/>
      <protection locked="0"/>
    </xf>
    <xf numFmtId="0" fontId="86" fillId="0" borderId="104" xfId="0" applyFont="1" applyBorder="1" applyAlignment="1" applyProtection="1">
      <alignment horizontal="center" vertical="center" wrapText="1"/>
      <protection locked="0"/>
    </xf>
    <xf numFmtId="0" fontId="86" fillId="0" borderId="78" xfId="0" applyFont="1" applyBorder="1" applyAlignment="1" applyProtection="1">
      <alignment horizontal="center" vertical="center" wrapText="1"/>
      <protection locked="0"/>
    </xf>
    <xf numFmtId="0" fontId="86" fillId="0" borderId="107" xfId="0" applyFont="1" applyBorder="1" applyAlignment="1" applyProtection="1">
      <alignment horizontal="center" vertical="center" wrapText="1"/>
      <protection locked="0"/>
    </xf>
    <xf numFmtId="14" fontId="32" fillId="0" borderId="104" xfId="0" applyNumberFormat="1"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32" fillId="0" borderId="104" xfId="0" applyFont="1" applyBorder="1" applyAlignment="1">
      <alignment horizontal="center"/>
    </xf>
    <xf numFmtId="0" fontId="86" fillId="0" borderId="104" xfId="0" applyFont="1" applyBorder="1" applyAlignment="1" applyProtection="1">
      <alignment horizontal="center" vertical="center"/>
      <protection locked="0"/>
    </xf>
    <xf numFmtId="0" fontId="86" fillId="0" borderId="78" xfId="0" applyFont="1" applyBorder="1" applyAlignment="1" applyProtection="1">
      <alignment horizontal="center" vertical="center"/>
      <protection locked="0"/>
    </xf>
    <xf numFmtId="0" fontId="86" fillId="0" borderId="107" xfId="0" applyFont="1" applyBorder="1" applyAlignment="1" applyProtection="1">
      <alignment horizontal="center" vertical="center"/>
      <protection locked="0"/>
    </xf>
    <xf numFmtId="0" fontId="86" fillId="0" borderId="92" xfId="0" applyFont="1" applyBorder="1" applyAlignment="1" applyProtection="1">
      <alignment horizontal="center" vertical="center"/>
      <protection locked="0"/>
    </xf>
    <xf numFmtId="0" fontId="86" fillId="0" borderId="13" xfId="0" applyFont="1" applyBorder="1" applyAlignment="1" applyProtection="1">
      <alignment horizontal="center" vertical="center"/>
      <protection locked="0"/>
    </xf>
    <xf numFmtId="0" fontId="86" fillId="0" borderId="65"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86" fillId="0" borderId="92" xfId="0" applyNumberFormat="1" applyFont="1" applyBorder="1" applyAlignment="1">
      <alignment horizontal="center" vertical="center"/>
    </xf>
    <xf numFmtId="0" fontId="86" fillId="0" borderId="13" xfId="0" applyFont="1" applyBorder="1" applyAlignment="1">
      <alignment horizontal="center" vertical="center"/>
    </xf>
    <xf numFmtId="0" fontId="86" fillId="0" borderId="65" xfId="0" applyFont="1" applyBorder="1" applyAlignment="1">
      <alignment horizontal="center" vertical="center"/>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61" fillId="3" borderId="13" xfId="0" applyFont="1" applyFill="1" applyBorder="1" applyAlignment="1">
      <alignment horizontal="left" vertical="center" wrapText="1" readingOrder="1"/>
    </xf>
    <xf numFmtId="0" fontId="61" fillId="0" borderId="82" xfId="0" applyFont="1" applyBorder="1" applyAlignment="1">
      <alignment horizontal="left" vertical="center" wrapText="1" readingOrder="1"/>
    </xf>
    <xf numFmtId="0" fontId="61" fillId="0" borderId="60" xfId="0" applyFont="1" applyBorder="1" applyAlignment="1">
      <alignment horizontal="left" vertical="center" wrapText="1" readingOrder="1"/>
    </xf>
    <xf numFmtId="0" fontId="60" fillId="0" borderId="13" xfId="0" applyFont="1" applyBorder="1" applyAlignment="1">
      <alignment wrapText="1"/>
    </xf>
    <xf numFmtId="0" fontId="8" fillId="3" borderId="13" xfId="0" applyFont="1" applyFill="1" applyBorder="1" applyAlignment="1">
      <alignment vertical="top" wrapText="1"/>
    </xf>
    <xf numFmtId="0" fontId="8" fillId="3" borderId="13" xfId="0" applyFont="1" applyFill="1" applyBorder="1" applyAlignment="1">
      <alignment vertical="center" wrapText="1"/>
    </xf>
    <xf numFmtId="0" fontId="61" fillId="0" borderId="78" xfId="0" applyFont="1" applyBorder="1" applyAlignment="1">
      <alignment horizontal="left" vertical="center" wrapText="1" readingOrder="1"/>
    </xf>
    <xf numFmtId="0" fontId="61" fillId="0" borderId="13" xfId="0" applyFont="1" applyBorder="1" applyAlignment="1">
      <alignment vertical="center" wrapText="1" readingOrder="1"/>
    </xf>
    <xf numFmtId="0" fontId="8" fillId="3" borderId="13" xfId="0" applyFont="1" applyFill="1" applyBorder="1" applyAlignment="1">
      <alignment horizontal="left" vertical="center" wrapText="1"/>
    </xf>
    <xf numFmtId="0" fontId="8" fillId="0" borderId="13" xfId="0" applyFont="1" applyBorder="1" applyAlignment="1">
      <alignment vertical="center" wrapText="1"/>
    </xf>
    <xf numFmtId="0" fontId="8" fillId="0" borderId="13" xfId="0" applyFont="1" applyBorder="1" applyAlignment="1">
      <alignment horizontal="left" vertical="top" wrapText="1" readingOrder="1"/>
    </xf>
    <xf numFmtId="0" fontId="60" fillId="0" borderId="13" xfId="0" applyFont="1" applyBorder="1" applyAlignment="1">
      <alignment horizontal="center" vertical="top" wrapText="1" readingOrder="1"/>
    </xf>
    <xf numFmtId="0" fontId="61" fillId="0" borderId="13" xfId="0" applyFont="1" applyBorder="1" applyAlignment="1">
      <alignment horizontal="left" vertical="center" wrapText="1" readingOrder="1"/>
    </xf>
    <xf numFmtId="0" fontId="62" fillId="0" borderId="13" xfId="0" applyFont="1" applyBorder="1" applyAlignment="1">
      <alignment horizontal="center" wrapText="1"/>
    </xf>
    <xf numFmtId="0" fontId="88" fillId="0" borderId="13" xfId="0" applyFont="1" applyBorder="1" applyAlignment="1">
      <alignment horizontal="center" wrapText="1"/>
    </xf>
  </cellXfs>
  <cellStyles count="3">
    <cellStyle name="Normal" xfId="0" builtinId="0"/>
    <cellStyle name="Normal - Style1 2" xfId="1" xr:uid="{00000000-0005-0000-0000-000001000000}"/>
    <cellStyle name="Normal 2 2" xfId="2" xr:uid="{00000000-0005-0000-0000-000002000000}"/>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7445375" y="260350"/>
          <a:ext cx="73024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914210" y="445294"/>
          <a:ext cx="2886074" cy="235744"/>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271</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7077076" y="447675"/>
          <a:ext cx="2886074" cy="66675"/>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3325">
      <pivotArea field="1" type="button" dataOnly="0" labelOnly="1" outline="0" axis="axisRow" fieldPosition="1"/>
    </format>
    <format dxfId="3324">
      <pivotArea dataOnly="0" labelOnly="1" outline="0" fieldPosition="0">
        <references count="1">
          <reference field="0" count="1">
            <x v="0"/>
          </reference>
        </references>
      </pivotArea>
    </format>
    <format dxfId="3323">
      <pivotArea dataOnly="0" labelOnly="1" outline="0" fieldPosition="0">
        <references count="1">
          <reference field="0" count="1">
            <x v="1"/>
          </reference>
        </references>
      </pivotArea>
    </format>
    <format dxfId="3322">
      <pivotArea dataOnly="0" labelOnly="1" outline="0" fieldPosition="0">
        <references count="2">
          <reference field="0" count="1" selected="0">
            <x v="0"/>
          </reference>
          <reference field="1" count="5">
            <x v="0"/>
            <x v="6"/>
            <x v="7"/>
            <x v="8"/>
            <x v="9"/>
          </reference>
        </references>
      </pivotArea>
    </format>
    <format dxfId="3321">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7:C247" totalsRowShown="0" headerRowDxfId="3320" dataDxfId="3319">
  <autoFilter ref="B237:C247" xr:uid="{00000000-0009-0000-0100-000002000000}"/>
  <tableColumns count="2">
    <tableColumn id="1" xr3:uid="{00000000-0010-0000-0000-000001000000}" name="Criterios" dataDxfId="3318"/>
    <tableColumn id="2" xr3:uid="{00000000-0010-0000-0000-000002000000}" name="Subcriterios" dataDxfId="331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8"/>
  <sheetViews>
    <sheetView showGridLines="0" topLeftCell="A11" workbookViewId="0">
      <selection activeCell="C6" sqref="C6"/>
    </sheetView>
  </sheetViews>
  <sheetFormatPr baseColWidth="10" defaultColWidth="11.3984375" defaultRowHeight="14.25" x14ac:dyDescent="0.45"/>
  <cols>
    <col min="1" max="1" width="28.1328125" customWidth="1"/>
    <col min="2" max="2" width="18" customWidth="1"/>
    <col min="3" max="3" width="14.1328125" style="86" customWidth="1"/>
    <col min="4" max="8" width="12.3984375" customWidth="1"/>
  </cols>
  <sheetData>
    <row r="1" spans="1:9" ht="42" customHeight="1" x14ac:dyDescent="0.65">
      <c r="A1" s="266" t="s">
        <v>187</v>
      </c>
      <c r="B1" s="266"/>
      <c r="C1" s="266"/>
      <c r="D1" s="266"/>
      <c r="E1" s="266"/>
      <c r="F1" s="266"/>
    </row>
    <row r="5" spans="1:9" x14ac:dyDescent="0.45">
      <c r="D5" s="95"/>
      <c r="E5" s="95"/>
      <c r="F5" s="95"/>
      <c r="G5" s="95"/>
      <c r="H5" s="95"/>
    </row>
    <row r="6" spans="1:9" x14ac:dyDescent="0.45">
      <c r="D6" s="95"/>
      <c r="E6" s="95"/>
      <c r="F6" s="95"/>
      <c r="G6" s="95"/>
      <c r="H6" s="95"/>
    </row>
    <row r="7" spans="1:9" ht="33.4" x14ac:dyDescent="1">
      <c r="A7" s="267" t="s">
        <v>228</v>
      </c>
      <c r="B7" s="267"/>
      <c r="C7" s="267"/>
      <c r="D7" s="267"/>
      <c r="E7" s="267"/>
      <c r="F7" s="267"/>
      <c r="G7" s="267"/>
      <c r="H7" s="267"/>
      <c r="I7" s="267"/>
    </row>
    <row r="9" spans="1:9" s="87" customFormat="1" ht="81.75" customHeight="1" x14ac:dyDescent="0.35">
      <c r="A9" s="88" t="s">
        <v>229</v>
      </c>
      <c r="B9" s="268" t="s">
        <v>186</v>
      </c>
      <c r="C9" s="268"/>
      <c r="D9" s="268"/>
      <c r="E9" s="268"/>
      <c r="F9" s="268"/>
      <c r="G9" s="268"/>
      <c r="H9" s="268"/>
      <c r="I9" s="268"/>
    </row>
    <row r="10" spans="1:9" s="87" customFormat="1" ht="16.7" customHeight="1" x14ac:dyDescent="0.35">
      <c r="A10" s="93"/>
      <c r="B10" s="94"/>
      <c r="C10" s="94"/>
      <c r="D10" s="93"/>
      <c r="E10" s="92"/>
    </row>
    <row r="11" spans="1:9" s="87" customFormat="1" ht="84" customHeight="1" x14ac:dyDescent="0.35">
      <c r="A11" s="88" t="s">
        <v>185</v>
      </c>
      <c r="B11" s="89" t="s">
        <v>184</v>
      </c>
      <c r="C11" s="265" t="s">
        <v>183</v>
      </c>
      <c r="D11" s="265"/>
      <c r="E11" s="265"/>
      <c r="F11" s="265"/>
      <c r="G11" s="265"/>
      <c r="H11" s="265"/>
      <c r="I11" s="265"/>
    </row>
    <row r="12" spans="1:9" ht="32.25" customHeight="1" x14ac:dyDescent="0.45">
      <c r="A12" s="91"/>
    </row>
    <row r="13" spans="1:9" ht="32.25" customHeight="1" x14ac:dyDescent="0.45">
      <c r="A13" s="90" t="s">
        <v>186</v>
      </c>
      <c r="B13" s="265"/>
      <c r="C13" s="265"/>
      <c r="D13" s="265"/>
      <c r="E13" s="265"/>
      <c r="F13" s="265"/>
      <c r="G13" s="265"/>
      <c r="H13" s="265"/>
      <c r="I13" s="265"/>
    </row>
    <row r="14" spans="1:9" s="87" customFormat="1" ht="69" customHeight="1" x14ac:dyDescent="0.35">
      <c r="A14" s="90" t="s">
        <v>182</v>
      </c>
      <c r="B14" s="265"/>
      <c r="C14" s="265"/>
      <c r="D14" s="265"/>
      <c r="E14" s="265"/>
      <c r="F14" s="265"/>
      <c r="G14" s="265"/>
      <c r="H14" s="265"/>
      <c r="I14" s="265"/>
    </row>
    <row r="15" spans="1:9" s="87" customFormat="1" ht="54" customHeight="1" x14ac:dyDescent="0.35">
      <c r="A15" s="90" t="s">
        <v>181</v>
      </c>
      <c r="B15" s="265"/>
      <c r="C15" s="265"/>
      <c r="D15" s="265"/>
      <c r="E15" s="265"/>
      <c r="F15" s="265"/>
      <c r="G15" s="265"/>
      <c r="H15" s="265"/>
      <c r="I15" s="265"/>
    </row>
    <row r="16" spans="1:9" s="87" customFormat="1" ht="54" customHeight="1" x14ac:dyDescent="0.35">
      <c r="A16" s="88" t="s">
        <v>180</v>
      </c>
      <c r="B16" s="265" t="s">
        <v>179</v>
      </c>
      <c r="C16" s="265"/>
      <c r="D16" s="265"/>
      <c r="E16" s="265"/>
      <c r="F16" s="265"/>
      <c r="G16" s="265"/>
      <c r="H16" s="265"/>
      <c r="I16" s="265"/>
    </row>
    <row r="18" spans="1:9" s="87" customFormat="1" ht="54.75" customHeight="1" x14ac:dyDescent="0.35">
      <c r="A18" s="88" t="s">
        <v>178</v>
      </c>
      <c r="B18" s="264" t="s">
        <v>430</v>
      </c>
      <c r="C18" s="264"/>
      <c r="D18" s="264"/>
      <c r="E18" s="264"/>
      <c r="F18" s="264"/>
      <c r="G18" s="264"/>
      <c r="H18" s="264"/>
      <c r="I18" s="26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61"/>
  <sheetViews>
    <sheetView topLeftCell="J4" workbookViewId="0">
      <selection activeCell="Q15" sqref="Q15"/>
    </sheetView>
  </sheetViews>
  <sheetFormatPr baseColWidth="10" defaultRowHeight="14.25" x14ac:dyDescent="0.45"/>
  <cols>
    <col min="2" max="2" width="25.59765625" customWidth="1"/>
    <col min="6" max="6" width="27.3984375" customWidth="1"/>
    <col min="7" max="7" width="24.73046875" style="152" customWidth="1"/>
    <col min="8" max="8" width="11.3984375" style="152"/>
    <col min="9" max="9" width="18.265625" style="152" customWidth="1"/>
    <col min="10" max="12" width="11.3984375" style="152"/>
    <col min="17" max="17" width="21.59765625" customWidth="1"/>
    <col min="18" max="18" width="17.59765625" bestFit="1" customWidth="1"/>
    <col min="19" max="19" width="23.86328125" bestFit="1" customWidth="1"/>
    <col min="21" max="21" width="15.59765625" bestFit="1" customWidth="1"/>
    <col min="22" max="22" width="25.265625" bestFit="1" customWidth="1"/>
    <col min="24" max="24" width="21" bestFit="1" customWidth="1"/>
  </cols>
  <sheetData>
    <row r="1" spans="2:26" x14ac:dyDescent="0.45">
      <c r="G1" s="152" t="s">
        <v>23</v>
      </c>
      <c r="H1" s="152" t="s">
        <v>15</v>
      </c>
    </row>
    <row r="4" spans="2:26" x14ac:dyDescent="0.45">
      <c r="B4" t="s">
        <v>231</v>
      </c>
      <c r="C4" t="s">
        <v>166</v>
      </c>
      <c r="F4" t="s">
        <v>52</v>
      </c>
      <c r="G4" s="151" t="s">
        <v>256</v>
      </c>
      <c r="H4" s="151">
        <v>0.2</v>
      </c>
      <c r="I4" s="151"/>
      <c r="K4" s="151"/>
      <c r="Q4" t="s">
        <v>257</v>
      </c>
      <c r="R4" s="151">
        <v>0.5</v>
      </c>
      <c r="S4" s="152" t="s">
        <v>111</v>
      </c>
      <c r="T4" s="151">
        <v>0.3</v>
      </c>
      <c r="U4" s="152" t="s">
        <v>124</v>
      </c>
      <c r="V4" s="151">
        <v>0.4</v>
      </c>
      <c r="W4" s="152" t="s">
        <v>127</v>
      </c>
    </row>
    <row r="5" spans="2:26" x14ac:dyDescent="0.45">
      <c r="B5" t="s">
        <v>232</v>
      </c>
      <c r="C5" t="s">
        <v>166</v>
      </c>
      <c r="F5" t="s">
        <v>53</v>
      </c>
      <c r="G5" s="151" t="s">
        <v>256</v>
      </c>
      <c r="H5" s="151">
        <v>0.2</v>
      </c>
      <c r="I5" s="151"/>
      <c r="K5" s="151"/>
      <c r="Q5" t="s">
        <v>258</v>
      </c>
      <c r="R5" s="151">
        <v>0.45</v>
      </c>
      <c r="S5" s="152" t="s">
        <v>111</v>
      </c>
      <c r="T5" s="151">
        <v>0.36</v>
      </c>
      <c r="U5" s="152" t="s">
        <v>124</v>
      </c>
      <c r="V5" s="151">
        <v>0.4</v>
      </c>
      <c r="W5" s="152" t="s">
        <v>127</v>
      </c>
    </row>
    <row r="6" spans="2:26" x14ac:dyDescent="0.45">
      <c r="B6" t="s">
        <v>233</v>
      </c>
      <c r="C6" t="s">
        <v>127</v>
      </c>
      <c r="F6" t="s">
        <v>54</v>
      </c>
      <c r="G6" s="151" t="s">
        <v>113</v>
      </c>
      <c r="H6" s="151">
        <v>0.6</v>
      </c>
      <c r="I6" s="151" t="s">
        <v>289</v>
      </c>
      <c r="K6" s="151"/>
      <c r="Q6" t="s">
        <v>259</v>
      </c>
      <c r="R6" s="151">
        <v>0.4</v>
      </c>
      <c r="S6" s="152" t="s">
        <v>111</v>
      </c>
      <c r="T6" s="151">
        <v>0.36</v>
      </c>
      <c r="U6" s="152" t="s">
        <v>124</v>
      </c>
      <c r="V6" s="151">
        <v>0.4</v>
      </c>
      <c r="W6" s="152" t="s">
        <v>127</v>
      </c>
    </row>
    <row r="7" spans="2:26" x14ac:dyDescent="0.45">
      <c r="B7" t="s">
        <v>234</v>
      </c>
      <c r="C7" t="s">
        <v>230</v>
      </c>
      <c r="G7" s="151"/>
      <c r="I7" s="151"/>
      <c r="K7" s="151"/>
      <c r="Q7" t="s">
        <v>260</v>
      </c>
      <c r="R7" s="151">
        <v>0.35</v>
      </c>
      <c r="S7" s="152" t="s">
        <v>113</v>
      </c>
      <c r="T7" s="151">
        <v>0.42</v>
      </c>
      <c r="U7" s="152" t="s">
        <v>124</v>
      </c>
      <c r="V7" s="151">
        <v>0.4</v>
      </c>
      <c r="W7" s="152" t="s">
        <v>127</v>
      </c>
    </row>
    <row r="8" spans="2:26" x14ac:dyDescent="0.45">
      <c r="B8" t="s">
        <v>235</v>
      </c>
      <c r="C8" t="s">
        <v>161</v>
      </c>
      <c r="G8" s="151"/>
      <c r="I8" s="151"/>
      <c r="K8" s="151"/>
      <c r="Q8" t="s">
        <v>261</v>
      </c>
      <c r="R8" s="151">
        <v>0.35</v>
      </c>
      <c r="S8" s="152" t="s">
        <v>113</v>
      </c>
      <c r="T8" s="151">
        <v>0.6</v>
      </c>
      <c r="U8" s="152" t="s">
        <v>124</v>
      </c>
      <c r="V8" s="151">
        <v>0.26</v>
      </c>
      <c r="W8" s="152" t="s">
        <v>127</v>
      </c>
    </row>
    <row r="9" spans="2:26" x14ac:dyDescent="0.45">
      <c r="B9" t="s">
        <v>237</v>
      </c>
      <c r="C9" t="s">
        <v>166</v>
      </c>
      <c r="G9" s="151"/>
      <c r="I9" s="151"/>
      <c r="K9" s="151"/>
      <c r="Q9" t="s">
        <v>262</v>
      </c>
      <c r="R9" s="151">
        <v>0.3</v>
      </c>
      <c r="S9" s="152" t="s">
        <v>113</v>
      </c>
      <c r="T9" s="151">
        <v>0.6</v>
      </c>
      <c r="U9" s="152" t="s">
        <v>124</v>
      </c>
      <c r="V9" s="151">
        <v>0.3</v>
      </c>
      <c r="W9" s="152" t="s">
        <v>127</v>
      </c>
    </row>
    <row r="10" spans="2:26" x14ac:dyDescent="0.45">
      <c r="B10" t="s">
        <v>238</v>
      </c>
      <c r="C10" t="s">
        <v>127</v>
      </c>
    </row>
    <row r="11" spans="2:26" x14ac:dyDescent="0.45">
      <c r="B11" t="s">
        <v>239</v>
      </c>
      <c r="C11" t="s">
        <v>127</v>
      </c>
      <c r="F11" t="s">
        <v>231</v>
      </c>
      <c r="G11" s="152" t="s">
        <v>110</v>
      </c>
      <c r="H11" s="151">
        <v>0.1</v>
      </c>
      <c r="I11" s="152" t="s">
        <v>256</v>
      </c>
      <c r="J11" s="151">
        <v>0.2</v>
      </c>
      <c r="K11" s="152" t="s">
        <v>166</v>
      </c>
    </row>
    <row r="12" spans="2:26" x14ac:dyDescent="0.45">
      <c r="B12" t="s">
        <v>240</v>
      </c>
      <c r="C12" t="s">
        <v>230</v>
      </c>
      <c r="F12" t="s">
        <v>232</v>
      </c>
      <c r="G12" s="152" t="s">
        <v>110</v>
      </c>
      <c r="H12" s="151">
        <v>0.1</v>
      </c>
      <c r="I12" s="152" t="s">
        <v>124</v>
      </c>
      <c r="J12" s="151">
        <v>0.4</v>
      </c>
      <c r="K12" s="152" t="s">
        <v>166</v>
      </c>
      <c r="Q12" t="s">
        <v>14</v>
      </c>
      <c r="R12" t="s">
        <v>290</v>
      </c>
      <c r="S12" s="152" t="s">
        <v>18</v>
      </c>
      <c r="T12" t="s">
        <v>31</v>
      </c>
      <c r="U12" s="152" t="s">
        <v>32</v>
      </c>
      <c r="V12" t="s">
        <v>291</v>
      </c>
      <c r="W12" s="152" t="s">
        <v>15</v>
      </c>
      <c r="X12" t="s">
        <v>23</v>
      </c>
      <c r="Y12" s="152" t="s">
        <v>15</v>
      </c>
      <c r="Z12" t="s">
        <v>292</v>
      </c>
    </row>
    <row r="13" spans="2:26" x14ac:dyDescent="0.45">
      <c r="B13" t="s">
        <v>241</v>
      </c>
      <c r="C13" t="s">
        <v>161</v>
      </c>
      <c r="F13" t="s">
        <v>233</v>
      </c>
      <c r="G13" s="152" t="s">
        <v>110</v>
      </c>
      <c r="H13" s="151">
        <v>0.1</v>
      </c>
      <c r="I13" s="152" t="s">
        <v>127</v>
      </c>
      <c r="J13" s="151">
        <v>0.6</v>
      </c>
      <c r="K13" s="152" t="s">
        <v>127</v>
      </c>
      <c r="Q13" t="s">
        <v>110</v>
      </c>
      <c r="R13" t="s">
        <v>256</v>
      </c>
      <c r="S13" t="s">
        <v>166</v>
      </c>
      <c r="T13" t="s">
        <v>52</v>
      </c>
      <c r="U13" t="s">
        <v>56</v>
      </c>
      <c r="V13" t="s">
        <v>110</v>
      </c>
      <c r="W13" s="150">
        <v>0.1</v>
      </c>
      <c r="X13" t="s">
        <v>256</v>
      </c>
      <c r="Y13" s="150">
        <v>0.2</v>
      </c>
      <c r="Z13" t="s">
        <v>166</v>
      </c>
    </row>
    <row r="14" spans="2:26" x14ac:dyDescent="0.45">
      <c r="B14" t="s">
        <v>242</v>
      </c>
      <c r="C14" t="s">
        <v>127</v>
      </c>
      <c r="F14" t="s">
        <v>234</v>
      </c>
      <c r="G14" s="152" t="s">
        <v>110</v>
      </c>
      <c r="H14" s="151">
        <v>0.1</v>
      </c>
      <c r="I14" s="152" t="s">
        <v>130</v>
      </c>
      <c r="J14" s="151">
        <v>0.8</v>
      </c>
      <c r="K14" s="152" t="s">
        <v>163</v>
      </c>
      <c r="Q14" t="s">
        <v>110</v>
      </c>
      <c r="R14" t="s">
        <v>124</v>
      </c>
      <c r="S14" t="s">
        <v>166</v>
      </c>
      <c r="T14" t="s">
        <v>52</v>
      </c>
      <c r="U14" t="s">
        <v>56</v>
      </c>
      <c r="V14" t="s">
        <v>110</v>
      </c>
      <c r="W14" s="150">
        <v>0.1</v>
      </c>
      <c r="X14" t="s">
        <v>124</v>
      </c>
      <c r="Y14" s="150">
        <v>0.4</v>
      </c>
      <c r="Z14" t="s">
        <v>166</v>
      </c>
    </row>
    <row r="15" spans="2:26" x14ac:dyDescent="0.45">
      <c r="B15" t="s">
        <v>236</v>
      </c>
      <c r="C15" t="s">
        <v>127</v>
      </c>
      <c r="F15" t="s">
        <v>235</v>
      </c>
      <c r="G15" s="152" t="s">
        <v>110</v>
      </c>
      <c r="H15" s="151">
        <v>0.1</v>
      </c>
      <c r="I15" s="152" t="s">
        <v>132</v>
      </c>
      <c r="J15" s="151">
        <v>1</v>
      </c>
      <c r="K15" s="152" t="s">
        <v>161</v>
      </c>
      <c r="Q15" t="s">
        <v>110</v>
      </c>
      <c r="R15" t="s">
        <v>127</v>
      </c>
      <c r="S15" t="s">
        <v>127</v>
      </c>
      <c r="T15" t="s">
        <v>52</v>
      </c>
      <c r="U15" t="s">
        <v>56</v>
      </c>
      <c r="V15" t="s">
        <v>110</v>
      </c>
      <c r="W15" s="150">
        <v>0.1</v>
      </c>
      <c r="X15" t="s">
        <v>127</v>
      </c>
      <c r="Y15" s="150">
        <v>0.6</v>
      </c>
      <c r="Z15" t="s">
        <v>127</v>
      </c>
    </row>
    <row r="16" spans="2:26" x14ac:dyDescent="0.45">
      <c r="B16" t="s">
        <v>252</v>
      </c>
      <c r="C16" t="s">
        <v>127</v>
      </c>
      <c r="F16" t="s">
        <v>237</v>
      </c>
      <c r="G16" s="152" t="s">
        <v>110</v>
      </c>
      <c r="H16" s="151">
        <v>0.2</v>
      </c>
      <c r="I16" s="152" t="s">
        <v>256</v>
      </c>
      <c r="J16" s="151">
        <v>0.2</v>
      </c>
      <c r="K16" s="152" t="s">
        <v>166</v>
      </c>
      <c r="T16" t="s">
        <v>52</v>
      </c>
      <c r="U16" t="s">
        <v>56</v>
      </c>
    </row>
    <row r="17" spans="2:21" x14ac:dyDescent="0.45">
      <c r="B17" t="s">
        <v>243</v>
      </c>
      <c r="C17" t="s">
        <v>230</v>
      </c>
      <c r="F17" t="s">
        <v>238</v>
      </c>
      <c r="G17" s="152" t="s">
        <v>110</v>
      </c>
      <c r="H17" s="151">
        <v>0.2</v>
      </c>
      <c r="I17" s="152" t="s">
        <v>124</v>
      </c>
      <c r="J17" s="151">
        <v>0.4</v>
      </c>
      <c r="K17" s="152" t="s">
        <v>166</v>
      </c>
      <c r="R17" s="151">
        <v>0.5</v>
      </c>
      <c r="S17" s="150">
        <v>0.5</v>
      </c>
      <c r="T17" t="s">
        <v>52</v>
      </c>
      <c r="U17" t="s">
        <v>56</v>
      </c>
    </row>
    <row r="18" spans="2:21" x14ac:dyDescent="0.45">
      <c r="B18" t="s">
        <v>244</v>
      </c>
      <c r="C18" t="s">
        <v>161</v>
      </c>
      <c r="F18" t="s">
        <v>239</v>
      </c>
      <c r="G18" s="152" t="s">
        <v>110</v>
      </c>
      <c r="H18" s="151">
        <v>0.2</v>
      </c>
      <c r="I18" s="152" t="s">
        <v>127</v>
      </c>
      <c r="J18" s="151">
        <v>0.6</v>
      </c>
      <c r="K18" s="152" t="s">
        <v>127</v>
      </c>
      <c r="R18" s="151">
        <v>0.45</v>
      </c>
      <c r="S18" s="150">
        <v>0.35</v>
      </c>
      <c r="T18" t="s">
        <v>52</v>
      </c>
      <c r="U18" t="s">
        <v>56</v>
      </c>
    </row>
    <row r="19" spans="2:21" x14ac:dyDescent="0.45">
      <c r="B19" t="s">
        <v>245</v>
      </c>
      <c r="C19" t="s">
        <v>127</v>
      </c>
      <c r="F19" t="s">
        <v>240</v>
      </c>
      <c r="G19" s="152" t="s">
        <v>110</v>
      </c>
      <c r="H19" s="151">
        <v>0.2</v>
      </c>
      <c r="I19" s="152" t="s">
        <v>130</v>
      </c>
      <c r="J19" s="151">
        <v>0.8</v>
      </c>
      <c r="K19" s="152" t="s">
        <v>163</v>
      </c>
      <c r="R19" s="151">
        <v>0.4</v>
      </c>
      <c r="T19" t="s">
        <v>52</v>
      </c>
      <c r="U19" t="s">
        <v>56</v>
      </c>
    </row>
    <row r="20" spans="2:21" x14ac:dyDescent="0.45">
      <c r="B20" t="s">
        <v>246</v>
      </c>
      <c r="C20" t="s">
        <v>127</v>
      </c>
      <c r="F20" t="s">
        <v>241</v>
      </c>
      <c r="G20" s="152" t="s">
        <v>110</v>
      </c>
      <c r="H20" s="151">
        <v>0.2</v>
      </c>
      <c r="I20" s="152" t="s">
        <v>132</v>
      </c>
      <c r="J20" s="151">
        <v>1</v>
      </c>
      <c r="K20" s="152" t="s">
        <v>161</v>
      </c>
      <c r="R20" s="151">
        <v>0.35</v>
      </c>
      <c r="T20" t="s">
        <v>52</v>
      </c>
      <c r="U20" t="s">
        <v>56</v>
      </c>
    </row>
    <row r="21" spans="2:21" x14ac:dyDescent="0.45">
      <c r="B21" t="s">
        <v>247</v>
      </c>
      <c r="C21" t="s">
        <v>230</v>
      </c>
      <c r="F21" t="s">
        <v>242</v>
      </c>
      <c r="G21" s="152" t="s">
        <v>111</v>
      </c>
      <c r="H21" s="151">
        <v>0.3</v>
      </c>
      <c r="I21" s="152" t="s">
        <v>256</v>
      </c>
      <c r="J21" s="151">
        <v>0.2</v>
      </c>
      <c r="K21" s="152" t="s">
        <v>166</v>
      </c>
      <c r="R21" s="151">
        <v>0.35</v>
      </c>
      <c r="T21" t="s">
        <v>52</v>
      </c>
      <c r="U21" t="s">
        <v>56</v>
      </c>
    </row>
    <row r="22" spans="2:21" x14ac:dyDescent="0.45">
      <c r="B22" t="s">
        <v>248</v>
      </c>
      <c r="C22" t="s">
        <v>230</v>
      </c>
      <c r="F22" t="s">
        <v>236</v>
      </c>
      <c r="G22" s="152" t="s">
        <v>111</v>
      </c>
      <c r="H22" s="151">
        <v>0.3</v>
      </c>
      <c r="I22" s="152" t="s">
        <v>124</v>
      </c>
      <c r="J22" s="151">
        <v>0.4</v>
      </c>
      <c r="K22" s="152" t="s">
        <v>127</v>
      </c>
      <c r="R22" s="151">
        <v>0.3</v>
      </c>
      <c r="T22" t="s">
        <v>52</v>
      </c>
      <c r="U22" t="s">
        <v>56</v>
      </c>
    </row>
    <row r="23" spans="2:21" x14ac:dyDescent="0.45">
      <c r="B23" t="s">
        <v>249</v>
      </c>
      <c r="C23" t="s">
        <v>161</v>
      </c>
      <c r="F23" t="s">
        <v>252</v>
      </c>
      <c r="G23" s="152" t="s">
        <v>111</v>
      </c>
      <c r="H23" s="151">
        <v>0.3</v>
      </c>
      <c r="I23" s="152" t="s">
        <v>127</v>
      </c>
      <c r="J23" s="151">
        <v>0.6</v>
      </c>
      <c r="K23" s="152" t="s">
        <v>127</v>
      </c>
      <c r="T23" t="s">
        <v>52</v>
      </c>
      <c r="U23" t="s">
        <v>56</v>
      </c>
    </row>
    <row r="24" spans="2:21" x14ac:dyDescent="0.45">
      <c r="B24" t="s">
        <v>297</v>
      </c>
      <c r="C24" t="s">
        <v>230</v>
      </c>
      <c r="F24" t="s">
        <v>243</v>
      </c>
      <c r="G24" s="152" t="s">
        <v>111</v>
      </c>
      <c r="H24" s="151">
        <v>0.3</v>
      </c>
      <c r="I24" s="152" t="s">
        <v>130</v>
      </c>
      <c r="J24" s="151">
        <v>0.8</v>
      </c>
      <c r="K24" s="152" t="s">
        <v>163</v>
      </c>
      <c r="T24" t="s">
        <v>52</v>
      </c>
      <c r="U24" t="s">
        <v>56</v>
      </c>
    </row>
    <row r="25" spans="2:21" x14ac:dyDescent="0.45">
      <c r="B25" t="s">
        <v>298</v>
      </c>
      <c r="C25" t="s">
        <v>230</v>
      </c>
      <c r="F25" t="s">
        <v>244</v>
      </c>
      <c r="G25" s="152" t="s">
        <v>111</v>
      </c>
      <c r="H25" s="151">
        <v>0.3</v>
      </c>
      <c r="I25" s="152" t="s">
        <v>132</v>
      </c>
      <c r="J25" s="151">
        <v>1</v>
      </c>
      <c r="K25" s="152" t="s">
        <v>161</v>
      </c>
    </row>
    <row r="26" spans="2:21" x14ac:dyDescent="0.45">
      <c r="B26" t="s">
        <v>299</v>
      </c>
      <c r="C26" t="s">
        <v>230</v>
      </c>
      <c r="F26" t="s">
        <v>245</v>
      </c>
      <c r="G26" s="152" t="s">
        <v>111</v>
      </c>
      <c r="H26" s="151">
        <v>0.4</v>
      </c>
      <c r="I26" s="152" t="s">
        <v>256</v>
      </c>
      <c r="J26" s="151">
        <v>0.2</v>
      </c>
      <c r="K26" s="152" t="s">
        <v>166</v>
      </c>
    </row>
    <row r="27" spans="2:21" x14ac:dyDescent="0.45">
      <c r="B27" t="s">
        <v>300</v>
      </c>
      <c r="C27" t="s">
        <v>230</v>
      </c>
      <c r="F27" t="s">
        <v>246</v>
      </c>
      <c r="G27" s="152" t="s">
        <v>111</v>
      </c>
      <c r="H27" s="151">
        <v>0.4</v>
      </c>
      <c r="I27" s="152" t="s">
        <v>124</v>
      </c>
      <c r="J27" s="151">
        <v>0.4</v>
      </c>
      <c r="K27" s="152" t="s">
        <v>127</v>
      </c>
    </row>
    <row r="28" spans="2:21" x14ac:dyDescent="0.45">
      <c r="B28" t="s">
        <v>301</v>
      </c>
      <c r="C28" t="s">
        <v>161</v>
      </c>
      <c r="F28" t="s">
        <v>247</v>
      </c>
      <c r="G28" s="152" t="s">
        <v>111</v>
      </c>
      <c r="H28" s="151">
        <v>0.4</v>
      </c>
      <c r="I28" s="152" t="s">
        <v>127</v>
      </c>
      <c r="J28" s="151">
        <v>0.6</v>
      </c>
      <c r="K28" s="152" t="s">
        <v>127</v>
      </c>
    </row>
    <row r="29" spans="2:21" x14ac:dyDescent="0.45">
      <c r="F29" t="s">
        <v>248</v>
      </c>
      <c r="G29" s="152" t="s">
        <v>111</v>
      </c>
      <c r="H29" s="151">
        <v>0.4</v>
      </c>
      <c r="I29" s="152" t="s">
        <v>130</v>
      </c>
      <c r="J29" s="151">
        <v>0.8</v>
      </c>
      <c r="K29" s="152" t="s">
        <v>163</v>
      </c>
    </row>
    <row r="30" spans="2:21" x14ac:dyDescent="0.45">
      <c r="F30" t="s">
        <v>249</v>
      </c>
      <c r="G30" s="152" t="s">
        <v>111</v>
      </c>
      <c r="H30" s="151">
        <v>0.4</v>
      </c>
      <c r="I30" s="152" t="s">
        <v>132</v>
      </c>
      <c r="J30" s="151">
        <v>1</v>
      </c>
      <c r="K30" s="152" t="s">
        <v>161</v>
      </c>
    </row>
    <row r="31" spans="2:21" x14ac:dyDescent="0.45">
      <c r="F31" t="s">
        <v>250</v>
      </c>
      <c r="G31" s="152" t="s">
        <v>113</v>
      </c>
      <c r="H31" s="151">
        <v>0.5</v>
      </c>
      <c r="I31" s="152" t="s">
        <v>256</v>
      </c>
      <c r="J31" s="151">
        <v>0.2</v>
      </c>
      <c r="K31" s="152" t="s">
        <v>127</v>
      </c>
    </row>
    <row r="32" spans="2:21" x14ac:dyDescent="0.45">
      <c r="F32" t="s">
        <v>251</v>
      </c>
      <c r="G32" s="152" t="s">
        <v>113</v>
      </c>
      <c r="H32" s="151">
        <v>0.5</v>
      </c>
      <c r="I32" s="152" t="s">
        <v>124</v>
      </c>
      <c r="J32" s="151">
        <v>0.4</v>
      </c>
      <c r="K32" s="152" t="s">
        <v>127</v>
      </c>
    </row>
    <row r="33" spans="6:11" x14ac:dyDescent="0.45">
      <c r="F33" t="s">
        <v>253</v>
      </c>
      <c r="G33" s="152" t="s">
        <v>113</v>
      </c>
      <c r="H33" s="151">
        <v>0.5</v>
      </c>
      <c r="I33" s="152" t="s">
        <v>127</v>
      </c>
      <c r="J33" s="151">
        <v>0.6</v>
      </c>
      <c r="K33" s="152" t="s">
        <v>127</v>
      </c>
    </row>
    <row r="34" spans="6:11" x14ac:dyDescent="0.45">
      <c r="F34" t="s">
        <v>255</v>
      </c>
      <c r="G34" s="152" t="s">
        <v>113</v>
      </c>
      <c r="H34" s="151">
        <v>0.5</v>
      </c>
      <c r="I34" s="152" t="s">
        <v>130</v>
      </c>
      <c r="J34" s="151">
        <v>0.8</v>
      </c>
      <c r="K34" s="152" t="s">
        <v>163</v>
      </c>
    </row>
    <row r="35" spans="6:11" x14ac:dyDescent="0.45">
      <c r="F35" t="s">
        <v>254</v>
      </c>
      <c r="G35" s="152" t="s">
        <v>113</v>
      </c>
      <c r="H35" s="151">
        <v>0.5</v>
      </c>
      <c r="I35" s="152" t="s">
        <v>132</v>
      </c>
      <c r="J35" s="151">
        <v>1</v>
      </c>
      <c r="K35" s="152" t="s">
        <v>161</v>
      </c>
    </row>
    <row r="37" spans="6:11" ht="42.75" x14ac:dyDescent="0.45">
      <c r="G37" s="153" t="s">
        <v>264</v>
      </c>
    </row>
    <row r="38" spans="6:11" ht="85.5" x14ac:dyDescent="0.45">
      <c r="G38" s="153" t="s">
        <v>265</v>
      </c>
    </row>
    <row r="39" spans="6:11" ht="71.25" x14ac:dyDescent="0.45">
      <c r="G39" s="153" t="s">
        <v>266</v>
      </c>
    </row>
    <row r="40" spans="6:11" ht="57" x14ac:dyDescent="0.45">
      <c r="G40" s="153" t="s">
        <v>267</v>
      </c>
    </row>
    <row r="41" spans="6:11" ht="71.25" x14ac:dyDescent="0.45">
      <c r="G41" s="153" t="s">
        <v>268</v>
      </c>
    </row>
    <row r="42" spans="6:11" ht="42.75" x14ac:dyDescent="0.45">
      <c r="G42" s="153" t="s">
        <v>269</v>
      </c>
    </row>
    <row r="43" spans="6:11" ht="85.5" x14ac:dyDescent="0.45">
      <c r="G43" s="153" t="s">
        <v>270</v>
      </c>
    </row>
    <row r="44" spans="6:11" ht="71.25" x14ac:dyDescent="0.45">
      <c r="G44" s="153" t="s">
        <v>271</v>
      </c>
    </row>
    <row r="45" spans="6:11" ht="57" x14ac:dyDescent="0.45">
      <c r="G45" s="153" t="s">
        <v>272</v>
      </c>
    </row>
    <row r="46" spans="6:11" ht="71.25" x14ac:dyDescent="0.45">
      <c r="G46" s="153" t="s">
        <v>273</v>
      </c>
    </row>
    <row r="47" spans="6:11" ht="42.75" x14ac:dyDescent="0.45">
      <c r="G47" s="153" t="s">
        <v>274</v>
      </c>
    </row>
    <row r="48" spans="6:11" ht="85.5" x14ac:dyDescent="0.45">
      <c r="G48" s="153" t="s">
        <v>275</v>
      </c>
    </row>
    <row r="49" spans="7:7" ht="71.25" x14ac:dyDescent="0.45">
      <c r="G49" s="153" t="s">
        <v>276</v>
      </c>
    </row>
    <row r="50" spans="7:7" ht="57" x14ac:dyDescent="0.45">
      <c r="G50" s="153" t="s">
        <v>277</v>
      </c>
    </row>
    <row r="51" spans="7:7" ht="71.25" x14ac:dyDescent="0.45">
      <c r="G51" s="153" t="s">
        <v>278</v>
      </c>
    </row>
    <row r="52" spans="7:7" ht="42.75" x14ac:dyDescent="0.45">
      <c r="G52" s="153" t="s">
        <v>279</v>
      </c>
    </row>
    <row r="53" spans="7:7" ht="71.25" x14ac:dyDescent="0.45">
      <c r="G53" s="153" t="s">
        <v>280</v>
      </c>
    </row>
    <row r="54" spans="7:7" ht="57" x14ac:dyDescent="0.45">
      <c r="G54" s="153" t="s">
        <v>281</v>
      </c>
    </row>
    <row r="55" spans="7:7" ht="57" x14ac:dyDescent="0.45">
      <c r="G55" s="153" t="s">
        <v>282</v>
      </c>
    </row>
    <row r="56" spans="7:7" ht="57" x14ac:dyDescent="0.45">
      <c r="G56" s="153" t="s">
        <v>283</v>
      </c>
    </row>
    <row r="57" spans="7:7" ht="42.75" x14ac:dyDescent="0.45">
      <c r="G57" s="153" t="s">
        <v>284</v>
      </c>
    </row>
    <row r="58" spans="7:7" ht="85.5" x14ac:dyDescent="0.45">
      <c r="G58" s="153" t="s">
        <v>285</v>
      </c>
    </row>
    <row r="59" spans="7:7" ht="71.25" x14ac:dyDescent="0.45">
      <c r="G59" s="153" t="s">
        <v>286</v>
      </c>
    </row>
    <row r="60" spans="7:7" ht="57" x14ac:dyDescent="0.45">
      <c r="G60" s="153" t="s">
        <v>287</v>
      </c>
    </row>
    <row r="61" spans="7:7" ht="71.25" x14ac:dyDescent="0.45">
      <c r="G61" s="153" t="s">
        <v>288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1"/>
  <sheetViews>
    <sheetView topLeftCell="A26" workbookViewId="0">
      <selection activeCell="D19" sqref="D19"/>
    </sheetView>
  </sheetViews>
  <sheetFormatPr baseColWidth="10" defaultRowHeight="14.25" x14ac:dyDescent="0.45"/>
  <cols>
    <col min="2" max="2" width="30.86328125" customWidth="1"/>
    <col min="3" max="3" width="38.1328125" customWidth="1"/>
    <col min="4" max="4" width="32.59765625" customWidth="1"/>
    <col min="5" max="5" width="20.3984375" customWidth="1"/>
    <col min="6" max="6" width="22.265625" customWidth="1"/>
    <col min="7" max="7" width="21.86328125" customWidth="1"/>
    <col min="11" max="11" width="16.3984375" customWidth="1"/>
  </cols>
  <sheetData>
    <row r="2" spans="2:11" x14ac:dyDescent="0.45">
      <c r="B2" s="4" t="s">
        <v>38</v>
      </c>
      <c r="C2" s="4" t="s">
        <v>39</v>
      </c>
      <c r="D2" s="4" t="s">
        <v>46</v>
      </c>
      <c r="E2" s="6" t="s">
        <v>51</v>
      </c>
      <c r="F2" s="4" t="s">
        <v>55</v>
      </c>
      <c r="G2" s="4" t="s">
        <v>58</v>
      </c>
      <c r="H2" s="4" t="s">
        <v>61</v>
      </c>
      <c r="I2" s="4" t="s">
        <v>64</v>
      </c>
      <c r="J2" s="4" t="s">
        <v>175</v>
      </c>
      <c r="K2" s="4" t="s">
        <v>303</v>
      </c>
    </row>
    <row r="3" spans="2:11" ht="28.5" x14ac:dyDescent="0.45">
      <c r="B3" t="s">
        <v>40</v>
      </c>
      <c r="C3" s="82" t="s">
        <v>41</v>
      </c>
      <c r="D3" s="5" t="s">
        <v>47</v>
      </c>
      <c r="E3" t="s">
        <v>52</v>
      </c>
      <c r="F3" t="s">
        <v>56</v>
      </c>
      <c r="G3" t="s">
        <v>59</v>
      </c>
      <c r="H3" t="s">
        <v>62</v>
      </c>
      <c r="I3" t="s">
        <v>65</v>
      </c>
      <c r="J3" t="s">
        <v>176</v>
      </c>
      <c r="K3" t="s">
        <v>304</v>
      </c>
    </row>
    <row r="4" spans="2:11" ht="57" x14ac:dyDescent="0.45">
      <c r="B4" s="177" t="s">
        <v>311</v>
      </c>
      <c r="C4" t="s">
        <v>42</v>
      </c>
      <c r="D4" s="5" t="s">
        <v>48</v>
      </c>
      <c r="E4" t="s">
        <v>53</v>
      </c>
      <c r="F4" t="s">
        <v>57</v>
      </c>
      <c r="G4" t="s">
        <v>60</v>
      </c>
      <c r="H4" t="s">
        <v>63</v>
      </c>
      <c r="I4" t="s">
        <v>66</v>
      </c>
      <c r="J4" t="s">
        <v>177</v>
      </c>
      <c r="K4" t="s">
        <v>305</v>
      </c>
    </row>
    <row r="5" spans="2:11" ht="42.75" x14ac:dyDescent="0.45">
      <c r="B5" s="177" t="s">
        <v>334</v>
      </c>
      <c r="C5" t="s">
        <v>43</v>
      </c>
      <c r="D5" s="5" t="s">
        <v>129</v>
      </c>
      <c r="E5" t="s">
        <v>54</v>
      </c>
      <c r="K5" t="s">
        <v>306</v>
      </c>
    </row>
    <row r="6" spans="2:11" ht="42.75" x14ac:dyDescent="0.45">
      <c r="B6" s="177" t="s">
        <v>308</v>
      </c>
      <c r="C6" t="s">
        <v>44</v>
      </c>
      <c r="D6" s="5" t="s">
        <v>345</v>
      </c>
      <c r="K6" t="s">
        <v>307</v>
      </c>
    </row>
    <row r="7" spans="2:11" ht="42.75" x14ac:dyDescent="0.45">
      <c r="B7" s="177" t="s">
        <v>357</v>
      </c>
      <c r="C7" t="s">
        <v>45</v>
      </c>
      <c r="D7" s="83" t="s">
        <v>50</v>
      </c>
    </row>
    <row r="8" spans="2:11" ht="28.5" x14ac:dyDescent="0.45">
      <c r="B8" s="177" t="s">
        <v>478</v>
      </c>
      <c r="C8" t="s">
        <v>339</v>
      </c>
      <c r="D8" s="163" t="s">
        <v>317</v>
      </c>
    </row>
    <row r="9" spans="2:11" ht="28.5" x14ac:dyDescent="0.45">
      <c r="B9" t="s">
        <v>383</v>
      </c>
      <c r="C9" t="s">
        <v>174</v>
      </c>
      <c r="D9" s="163" t="s">
        <v>318</v>
      </c>
    </row>
    <row r="10" spans="2:11" ht="28.5" x14ac:dyDescent="0.45">
      <c r="C10" t="s">
        <v>429</v>
      </c>
      <c r="D10" s="163" t="s">
        <v>319</v>
      </c>
    </row>
    <row r="11" spans="2:11" ht="28.5" x14ac:dyDescent="0.45">
      <c r="D11" s="163" t="s">
        <v>320</v>
      </c>
    </row>
    <row r="12" spans="2:11" ht="28.5" x14ac:dyDescent="0.45">
      <c r="D12" s="163" t="s">
        <v>321</v>
      </c>
    </row>
    <row r="13" spans="2:11" ht="28.5" x14ac:dyDescent="0.45">
      <c r="D13" s="161" t="s">
        <v>312</v>
      </c>
    </row>
    <row r="14" spans="2:11" ht="28.5" x14ac:dyDescent="0.45">
      <c r="D14" s="161" t="s">
        <v>313</v>
      </c>
    </row>
    <row r="15" spans="2:11" ht="28.5" x14ac:dyDescent="0.45">
      <c r="D15" s="161" t="s">
        <v>314</v>
      </c>
    </row>
    <row r="16" spans="2:11" ht="28.5" x14ac:dyDescent="0.45">
      <c r="D16" s="161" t="s">
        <v>315</v>
      </c>
    </row>
    <row r="17" spans="4:4" ht="28.5" x14ac:dyDescent="0.45">
      <c r="D17" s="161" t="s">
        <v>316</v>
      </c>
    </row>
    <row r="18" spans="4:4" ht="42.75" x14ac:dyDescent="0.45">
      <c r="D18" s="82" t="s">
        <v>479</v>
      </c>
    </row>
    <row r="19" spans="4:4" ht="57" x14ac:dyDescent="0.45">
      <c r="D19" s="82" t="s">
        <v>480</v>
      </c>
    </row>
    <row r="20" spans="4:4" ht="28.5" x14ac:dyDescent="0.45">
      <c r="D20" s="194" t="s">
        <v>348</v>
      </c>
    </row>
    <row r="21" spans="4:4" ht="28.5" x14ac:dyDescent="0.45">
      <c r="D21" s="194" t="s">
        <v>352</v>
      </c>
    </row>
    <row r="22" spans="4:4" ht="28.5" x14ac:dyDescent="0.45">
      <c r="D22" s="194" t="s">
        <v>353</v>
      </c>
    </row>
    <row r="23" spans="4:4" ht="28.5" x14ac:dyDescent="0.45">
      <c r="D23" s="194" t="s">
        <v>354</v>
      </c>
    </row>
    <row r="24" spans="4:4" ht="42.75" x14ac:dyDescent="0.45">
      <c r="D24" s="194" t="s">
        <v>355</v>
      </c>
    </row>
    <row r="25" spans="4:4" ht="42.75" x14ac:dyDescent="0.45">
      <c r="D25" s="194" t="s">
        <v>346</v>
      </c>
    </row>
    <row r="26" spans="4:4" ht="57" x14ac:dyDescent="0.45">
      <c r="D26" s="194" t="s">
        <v>347</v>
      </c>
    </row>
    <row r="27" spans="4:4" ht="42.75" x14ac:dyDescent="0.45">
      <c r="D27" s="194" t="s">
        <v>386</v>
      </c>
    </row>
    <row r="28" spans="4:4" ht="42.75" x14ac:dyDescent="0.45">
      <c r="D28" s="194" t="s">
        <v>387</v>
      </c>
    </row>
    <row r="29" spans="4:4" ht="42.75" x14ac:dyDescent="0.45">
      <c r="D29" s="194" t="s">
        <v>388</v>
      </c>
    </row>
    <row r="30" spans="4:4" ht="42.75" x14ac:dyDescent="0.45">
      <c r="D30" s="194" t="s">
        <v>385</v>
      </c>
    </row>
    <row r="31" spans="4:4" ht="42.75" x14ac:dyDescent="0.45">
      <c r="D31" s="194" t="s">
        <v>389</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K16"/>
  <sheetViews>
    <sheetView topLeftCell="B1" workbookViewId="0">
      <selection activeCell="I7" sqref="I7"/>
    </sheetView>
  </sheetViews>
  <sheetFormatPr baseColWidth="10" defaultColWidth="14.265625" defaultRowHeight="13.15" x14ac:dyDescent="0.4"/>
  <cols>
    <col min="1" max="2" width="14.265625" style="35"/>
    <col min="3" max="3" width="17" style="35" customWidth="1"/>
    <col min="4" max="4" width="14.265625" style="35"/>
    <col min="5" max="5" width="46" style="35" customWidth="1"/>
    <col min="6" max="16384" width="14.265625" style="35"/>
  </cols>
  <sheetData>
    <row r="1" spans="2:11" ht="24" customHeight="1" thickBot="1" x14ac:dyDescent="0.45">
      <c r="B1" s="383" t="s">
        <v>140</v>
      </c>
      <c r="C1" s="384"/>
      <c r="D1" s="384"/>
      <c r="E1" s="384"/>
      <c r="F1" s="385"/>
    </row>
    <row r="2" spans="2:11" ht="16.149999999999999" thickBot="1" x14ac:dyDescent="0.55000000000000004">
      <c r="B2" s="36"/>
      <c r="C2" s="36"/>
      <c r="D2" s="36"/>
      <c r="E2" s="36"/>
      <c r="F2" s="36"/>
      <c r="I2" s="164"/>
      <c r="J2" s="188" t="s">
        <v>56</v>
      </c>
      <c r="K2" s="188" t="s">
        <v>57</v>
      </c>
    </row>
    <row r="3" spans="2:11" ht="15.4" thickBot="1" x14ac:dyDescent="0.45">
      <c r="B3" s="386" t="s">
        <v>141</v>
      </c>
      <c r="C3" s="387"/>
      <c r="D3" s="387"/>
      <c r="E3" s="37" t="s">
        <v>142</v>
      </c>
      <c r="F3" s="38" t="s">
        <v>143</v>
      </c>
      <c r="I3" s="187" t="s">
        <v>52</v>
      </c>
      <c r="J3" s="173">
        <v>0.5</v>
      </c>
      <c r="K3" s="173">
        <v>0.45</v>
      </c>
    </row>
    <row r="4" spans="2:11" ht="30" x14ac:dyDescent="0.4">
      <c r="B4" s="388" t="s">
        <v>144</v>
      </c>
      <c r="C4" s="390" t="s">
        <v>31</v>
      </c>
      <c r="D4" s="39" t="s">
        <v>52</v>
      </c>
      <c r="E4" s="40" t="s">
        <v>145</v>
      </c>
      <c r="F4" s="41">
        <v>0.25</v>
      </c>
      <c r="I4" s="188" t="s">
        <v>53</v>
      </c>
      <c r="J4" s="173">
        <v>0.4</v>
      </c>
      <c r="K4" s="173">
        <v>0.35</v>
      </c>
    </row>
    <row r="5" spans="2:11" ht="45" x14ac:dyDescent="0.4">
      <c r="B5" s="389"/>
      <c r="C5" s="391"/>
      <c r="D5" s="42" t="s">
        <v>53</v>
      </c>
      <c r="E5" s="43" t="s">
        <v>146</v>
      </c>
      <c r="F5" s="44">
        <v>0.15</v>
      </c>
      <c r="I5" s="188" t="s">
        <v>54</v>
      </c>
      <c r="J5" s="173">
        <v>0.35</v>
      </c>
      <c r="K5" s="173">
        <v>0.3</v>
      </c>
    </row>
    <row r="6" spans="2:11" ht="45" x14ac:dyDescent="0.4">
      <c r="B6" s="389"/>
      <c r="C6" s="391"/>
      <c r="D6" s="42" t="s">
        <v>54</v>
      </c>
      <c r="E6" s="43" t="s">
        <v>147</v>
      </c>
      <c r="F6" s="44">
        <v>0.1</v>
      </c>
    </row>
    <row r="7" spans="2:11" ht="60" x14ac:dyDescent="0.4">
      <c r="B7" s="389"/>
      <c r="C7" s="391" t="s">
        <v>32</v>
      </c>
      <c r="D7" s="42" t="s">
        <v>56</v>
      </c>
      <c r="E7" s="43" t="s">
        <v>148</v>
      </c>
      <c r="F7" s="44">
        <v>0.25</v>
      </c>
      <c r="G7" s="165"/>
    </row>
    <row r="8" spans="2:11" ht="30" x14ac:dyDescent="0.4">
      <c r="B8" s="389"/>
      <c r="C8" s="391"/>
      <c r="D8" s="42" t="s">
        <v>57</v>
      </c>
      <c r="E8" s="43" t="s">
        <v>149</v>
      </c>
      <c r="F8" s="44">
        <v>0.2</v>
      </c>
      <c r="G8" s="165"/>
    </row>
    <row r="9" spans="2:11" ht="45" x14ac:dyDescent="0.4">
      <c r="B9" s="389" t="s">
        <v>150</v>
      </c>
      <c r="C9" s="391" t="s">
        <v>34</v>
      </c>
      <c r="D9" s="42" t="s">
        <v>59</v>
      </c>
      <c r="E9" s="43" t="s">
        <v>151</v>
      </c>
      <c r="F9" s="45" t="s">
        <v>152</v>
      </c>
    </row>
    <row r="10" spans="2:11" ht="45" x14ac:dyDescent="0.4">
      <c r="B10" s="389"/>
      <c r="C10" s="391"/>
      <c r="D10" s="42" t="s">
        <v>153</v>
      </c>
      <c r="E10" s="43" t="s">
        <v>154</v>
      </c>
      <c r="F10" s="45" t="s">
        <v>152</v>
      </c>
    </row>
    <row r="11" spans="2:11" ht="45" x14ac:dyDescent="0.4">
      <c r="B11" s="389"/>
      <c r="C11" s="391" t="s">
        <v>35</v>
      </c>
      <c r="D11" s="42" t="s">
        <v>62</v>
      </c>
      <c r="E11" s="43" t="s">
        <v>155</v>
      </c>
      <c r="F11" s="45" t="s">
        <v>152</v>
      </c>
    </row>
    <row r="12" spans="2:11" ht="45" x14ac:dyDescent="0.4">
      <c r="B12" s="389"/>
      <c r="C12" s="391"/>
      <c r="D12" s="42" t="s">
        <v>63</v>
      </c>
      <c r="E12" s="43" t="s">
        <v>156</v>
      </c>
      <c r="F12" s="45" t="s">
        <v>152</v>
      </c>
    </row>
    <row r="13" spans="2:11" ht="30" x14ac:dyDescent="0.4">
      <c r="B13" s="389"/>
      <c r="C13" s="391" t="s">
        <v>36</v>
      </c>
      <c r="D13" s="42" t="s">
        <v>65</v>
      </c>
      <c r="E13" s="43" t="s">
        <v>157</v>
      </c>
      <c r="F13" s="45" t="s">
        <v>152</v>
      </c>
    </row>
    <row r="14" spans="2:11" ht="15.4" thickBot="1" x14ac:dyDescent="0.45">
      <c r="B14" s="392"/>
      <c r="C14" s="393"/>
      <c r="D14" s="46" t="s">
        <v>66</v>
      </c>
      <c r="E14" s="47" t="s">
        <v>158</v>
      </c>
      <c r="F14" s="48" t="s">
        <v>152</v>
      </c>
    </row>
    <row r="15" spans="2:11" ht="49.5" customHeight="1" x14ac:dyDescent="0.4">
      <c r="B15" s="382" t="s">
        <v>159</v>
      </c>
      <c r="C15" s="382"/>
      <c r="D15" s="382"/>
      <c r="E15" s="382"/>
      <c r="F15" s="382"/>
    </row>
    <row r="16" spans="2:11" ht="27" customHeight="1" x14ac:dyDescent="0.4">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4:AU63"/>
  <sheetViews>
    <sheetView topLeftCell="E8" workbookViewId="0">
      <selection activeCell="AT45" sqref="AT45"/>
    </sheetView>
  </sheetViews>
  <sheetFormatPr baseColWidth="10" defaultColWidth="11.3984375" defaultRowHeight="14.25" x14ac:dyDescent="0.45"/>
  <cols>
    <col min="1" max="1" width="3.73046875" style="7" customWidth="1"/>
    <col min="2" max="2" width="6.73046875" style="7" customWidth="1"/>
    <col min="3" max="3" width="0.59765625" style="7" hidden="1" customWidth="1"/>
    <col min="4" max="4" width="11.3984375" style="7" hidden="1" customWidth="1"/>
    <col min="5" max="5" width="9.86328125" style="7" customWidth="1"/>
    <col min="6" max="8" width="11.3984375" style="7" hidden="1" customWidth="1"/>
    <col min="9" max="9" width="8.3984375" style="7" customWidth="1"/>
    <col min="10" max="11" width="11.3984375" style="7"/>
    <col min="12" max="12" width="0.1328125" style="7" customWidth="1"/>
    <col min="13" max="13" width="0.265625" style="7" hidden="1" customWidth="1"/>
    <col min="14" max="15" width="11.3984375" style="7" hidden="1" customWidth="1"/>
    <col min="16" max="16" width="11.3984375" style="7"/>
    <col min="17" max="17" width="10.265625" style="7" customWidth="1"/>
    <col min="18" max="18" width="11.3984375" style="7" hidden="1" customWidth="1"/>
    <col min="19" max="19" width="0.86328125" style="7" hidden="1" customWidth="1"/>
    <col min="20" max="20" width="11.3984375" style="7" hidden="1" customWidth="1"/>
    <col min="21" max="21" width="0.1328125" style="7" hidden="1" customWidth="1"/>
    <col min="22" max="22" width="11.3984375" style="7"/>
    <col min="23" max="23" width="10.1328125" style="7" customWidth="1"/>
    <col min="24" max="24" width="3.86328125" style="7" hidden="1" customWidth="1"/>
    <col min="25" max="25" width="4.3984375" style="7" hidden="1" customWidth="1"/>
    <col min="26" max="27" width="11.3984375" style="7" hidden="1" customWidth="1"/>
    <col min="28" max="28" width="11.3984375" style="7"/>
    <col min="29" max="29" width="9.73046875" style="7" customWidth="1"/>
    <col min="30" max="30" width="1.59765625" style="7" hidden="1" customWidth="1"/>
    <col min="31" max="32" width="11.3984375" style="7" hidden="1" customWidth="1"/>
    <col min="33" max="33" width="0.86328125" style="7" hidden="1" customWidth="1"/>
    <col min="34" max="34" width="11.3984375" style="7"/>
    <col min="35" max="35" width="13" style="7" customWidth="1"/>
    <col min="36" max="37" width="1.59765625" style="7" hidden="1" customWidth="1"/>
    <col min="38" max="38" width="1" style="7" customWidth="1"/>
    <col min="39" max="40" width="11.3984375" style="7"/>
    <col min="41" max="41" width="4.59765625" style="7" customWidth="1"/>
    <col min="42" max="42" width="2.3984375" style="7" hidden="1" customWidth="1"/>
    <col min="43" max="45" width="11.3984375" style="7" hidden="1" customWidth="1"/>
    <col min="46" max="46" width="11.3984375" style="7"/>
    <col min="47" max="47" width="15.73046875" style="7" customWidth="1"/>
    <col min="48" max="16384" width="11.3984375" style="7"/>
  </cols>
  <sheetData>
    <row r="4" spans="2:47" x14ac:dyDescent="0.45">
      <c r="B4" s="394" t="s">
        <v>431</v>
      </c>
      <c r="C4" s="394"/>
      <c r="D4" s="394"/>
      <c r="E4" s="394"/>
      <c r="F4" s="394"/>
      <c r="G4" s="394"/>
      <c r="H4" s="394"/>
      <c r="I4" s="394"/>
      <c r="J4" s="395" t="s">
        <v>8</v>
      </c>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T4" s="396" t="s">
        <v>25</v>
      </c>
      <c r="AU4" s="396"/>
    </row>
    <row r="5" spans="2:47" x14ac:dyDescent="0.45">
      <c r="B5" s="394"/>
      <c r="C5" s="394"/>
      <c r="D5" s="394"/>
      <c r="E5" s="394"/>
      <c r="F5" s="394"/>
      <c r="G5" s="394"/>
      <c r="H5" s="394"/>
      <c r="I5" s="394"/>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T5" s="396"/>
      <c r="AU5" s="396"/>
    </row>
    <row r="6" spans="2:47" x14ac:dyDescent="0.45">
      <c r="B6" s="394"/>
      <c r="C6" s="394"/>
      <c r="D6" s="394"/>
      <c r="E6" s="394"/>
      <c r="F6" s="394"/>
      <c r="G6" s="394"/>
      <c r="H6" s="394"/>
      <c r="I6" s="394"/>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T6" s="396"/>
      <c r="AU6" s="396"/>
    </row>
    <row r="7" spans="2:47" ht="14.65" thickBot="1" x14ac:dyDescent="0.5"/>
    <row r="8" spans="2:47" ht="15.75" x14ac:dyDescent="0.5">
      <c r="B8" s="397" t="s">
        <v>109</v>
      </c>
      <c r="C8" s="397"/>
      <c r="D8" s="398"/>
      <c r="E8" s="399" t="s">
        <v>160</v>
      </c>
      <c r="F8" s="400"/>
      <c r="G8" s="400"/>
      <c r="H8" s="400"/>
      <c r="I8" s="401"/>
      <c r="J8" s="50" t="s">
        <v>432</v>
      </c>
      <c r="K8" s="51" t="s">
        <v>432</v>
      </c>
      <c r="L8" s="51" t="s">
        <v>432</v>
      </c>
      <c r="M8" s="51" t="s">
        <v>432</v>
      </c>
      <c r="N8" s="51" t="s">
        <v>432</v>
      </c>
      <c r="O8" s="52" t="s">
        <v>432</v>
      </c>
      <c r="P8" s="50" t="s">
        <v>432</v>
      </c>
      <c r="Q8" s="51" t="s">
        <v>432</v>
      </c>
      <c r="R8" s="51" t="s">
        <v>432</v>
      </c>
      <c r="S8" s="51" t="s">
        <v>432</v>
      </c>
      <c r="T8" s="51" t="s">
        <v>432</v>
      </c>
      <c r="U8" s="52" t="s">
        <v>432</v>
      </c>
      <c r="V8" s="50" t="s">
        <v>432</v>
      </c>
      <c r="W8" s="51" t="s">
        <v>432</v>
      </c>
      <c r="X8" s="51" t="s">
        <v>432</v>
      </c>
      <c r="Y8" s="51" t="s">
        <v>432</v>
      </c>
      <c r="Z8" s="51" t="s">
        <v>432</v>
      </c>
      <c r="AA8" s="52" t="s">
        <v>432</v>
      </c>
      <c r="AB8" s="50" t="s">
        <v>432</v>
      </c>
      <c r="AC8" s="51" t="s">
        <v>432</v>
      </c>
      <c r="AD8" s="51" t="s">
        <v>432</v>
      </c>
      <c r="AE8" s="51" t="s">
        <v>432</v>
      </c>
      <c r="AF8" s="51" t="s">
        <v>432</v>
      </c>
      <c r="AG8" s="52" t="s">
        <v>432</v>
      </c>
      <c r="AH8" s="53" t="s">
        <v>432</v>
      </c>
      <c r="AI8" s="54" t="s">
        <v>432</v>
      </c>
      <c r="AJ8" s="54" t="s">
        <v>432</v>
      </c>
      <c r="AK8" s="54" t="s">
        <v>432</v>
      </c>
      <c r="AL8" s="54" t="s">
        <v>432</v>
      </c>
      <c r="AN8" s="408" t="s">
        <v>161</v>
      </c>
      <c r="AO8" s="409"/>
      <c r="AP8" s="409"/>
      <c r="AQ8" s="409"/>
      <c r="AR8" s="409"/>
      <c r="AS8" s="410"/>
      <c r="AT8" s="417" t="s">
        <v>433</v>
      </c>
      <c r="AU8" s="417"/>
    </row>
    <row r="9" spans="2:47" ht="15.75" x14ac:dyDescent="0.5">
      <c r="B9" s="397"/>
      <c r="C9" s="397"/>
      <c r="D9" s="398"/>
      <c r="E9" s="402"/>
      <c r="F9" s="403"/>
      <c r="G9" s="403"/>
      <c r="H9" s="403"/>
      <c r="I9" s="404"/>
      <c r="J9" s="55" t="s">
        <v>432</v>
      </c>
      <c r="K9" s="56" t="s">
        <v>432</v>
      </c>
      <c r="L9" s="56" t="s">
        <v>432</v>
      </c>
      <c r="M9" s="56" t="s">
        <v>432</v>
      </c>
      <c r="N9" s="56" t="s">
        <v>432</v>
      </c>
      <c r="O9" s="57" t="s">
        <v>432</v>
      </c>
      <c r="P9" s="55" t="s">
        <v>432</v>
      </c>
      <c r="Q9" s="56" t="s">
        <v>432</v>
      </c>
      <c r="R9" s="56" t="s">
        <v>432</v>
      </c>
      <c r="S9" s="56" t="s">
        <v>432</v>
      </c>
      <c r="T9" s="56" t="s">
        <v>432</v>
      </c>
      <c r="U9" s="57" t="s">
        <v>432</v>
      </c>
      <c r="V9" s="55" t="s">
        <v>432</v>
      </c>
      <c r="W9" s="56" t="s">
        <v>432</v>
      </c>
      <c r="X9" s="56" t="s">
        <v>432</v>
      </c>
      <c r="Y9" s="56" t="s">
        <v>432</v>
      </c>
      <c r="Z9" s="56" t="s">
        <v>432</v>
      </c>
      <c r="AA9" s="57" t="s">
        <v>432</v>
      </c>
      <c r="AB9" s="55" t="s">
        <v>432</v>
      </c>
      <c r="AC9" s="56" t="s">
        <v>432</v>
      </c>
      <c r="AD9" s="56" t="s">
        <v>432</v>
      </c>
      <c r="AE9" s="56" t="s">
        <v>432</v>
      </c>
      <c r="AF9" s="56" t="s">
        <v>432</v>
      </c>
      <c r="AG9" s="57" t="s">
        <v>432</v>
      </c>
      <c r="AH9" s="58" t="s">
        <v>432</v>
      </c>
      <c r="AI9" s="59" t="s">
        <v>432</v>
      </c>
      <c r="AJ9" s="59" t="s">
        <v>432</v>
      </c>
      <c r="AK9" s="59" t="s">
        <v>432</v>
      </c>
      <c r="AL9" s="59" t="s">
        <v>432</v>
      </c>
      <c r="AN9" s="411"/>
      <c r="AO9" s="412"/>
      <c r="AP9" s="412"/>
      <c r="AQ9" s="412"/>
      <c r="AR9" s="412"/>
      <c r="AS9" s="413"/>
      <c r="AT9" s="417"/>
      <c r="AU9" s="417"/>
    </row>
    <row r="10" spans="2:47" ht="15.75" x14ac:dyDescent="0.5">
      <c r="B10" s="397"/>
      <c r="C10" s="397"/>
      <c r="D10" s="398"/>
      <c r="E10" s="402"/>
      <c r="F10" s="403"/>
      <c r="G10" s="403"/>
      <c r="H10" s="403"/>
      <c r="I10" s="404"/>
      <c r="J10" s="55" t="s">
        <v>432</v>
      </c>
      <c r="K10" s="56" t="s">
        <v>432</v>
      </c>
      <c r="L10" s="56" t="s">
        <v>432</v>
      </c>
      <c r="M10" s="56" t="s">
        <v>432</v>
      </c>
      <c r="N10" s="56" t="s">
        <v>432</v>
      </c>
      <c r="O10" s="57" t="s">
        <v>432</v>
      </c>
      <c r="P10" s="55" t="s">
        <v>432</v>
      </c>
      <c r="Q10" s="56" t="s">
        <v>432</v>
      </c>
      <c r="R10" s="56" t="s">
        <v>432</v>
      </c>
      <c r="S10" s="56" t="s">
        <v>432</v>
      </c>
      <c r="T10" s="56" t="s">
        <v>432</v>
      </c>
      <c r="U10" s="57" t="s">
        <v>432</v>
      </c>
      <c r="V10" s="55" t="s">
        <v>432</v>
      </c>
      <c r="W10" s="56" t="s">
        <v>432</v>
      </c>
      <c r="X10" s="56" t="s">
        <v>432</v>
      </c>
      <c r="Y10" s="56" t="s">
        <v>432</v>
      </c>
      <c r="Z10" s="56" t="s">
        <v>432</v>
      </c>
      <c r="AA10" s="57" t="s">
        <v>432</v>
      </c>
      <c r="AB10" s="55" t="s">
        <v>432</v>
      </c>
      <c r="AC10" s="56" t="s">
        <v>432</v>
      </c>
      <c r="AD10" s="56" t="s">
        <v>432</v>
      </c>
      <c r="AE10" s="56" t="s">
        <v>432</v>
      </c>
      <c r="AF10" s="56" t="s">
        <v>432</v>
      </c>
      <c r="AG10" s="57" t="s">
        <v>432</v>
      </c>
      <c r="AH10" s="58" t="s">
        <v>432</v>
      </c>
      <c r="AI10" s="59" t="s">
        <v>432</v>
      </c>
      <c r="AJ10" s="59" t="s">
        <v>432</v>
      </c>
      <c r="AK10" s="59" t="s">
        <v>432</v>
      </c>
      <c r="AL10" s="59" t="s">
        <v>432</v>
      </c>
      <c r="AN10" s="411"/>
      <c r="AO10" s="412"/>
      <c r="AP10" s="412"/>
      <c r="AQ10" s="412"/>
      <c r="AR10" s="412"/>
      <c r="AS10" s="413"/>
      <c r="AT10" s="417"/>
      <c r="AU10" s="417"/>
    </row>
    <row r="11" spans="2:47" ht="15.75" x14ac:dyDescent="0.5">
      <c r="B11" s="397"/>
      <c r="C11" s="397"/>
      <c r="D11" s="398"/>
      <c r="E11" s="402"/>
      <c r="F11" s="403"/>
      <c r="G11" s="403"/>
      <c r="H11" s="403"/>
      <c r="I11" s="404"/>
      <c r="J11" s="55" t="s">
        <v>432</v>
      </c>
      <c r="K11" s="56" t="s">
        <v>432</v>
      </c>
      <c r="L11" s="56" t="s">
        <v>432</v>
      </c>
      <c r="M11" s="56" t="s">
        <v>432</v>
      </c>
      <c r="N11" s="56" t="s">
        <v>432</v>
      </c>
      <c r="O11" s="57" t="s">
        <v>432</v>
      </c>
      <c r="P11" s="55" t="s">
        <v>432</v>
      </c>
      <c r="Q11" s="56" t="s">
        <v>432</v>
      </c>
      <c r="R11" s="56" t="s">
        <v>432</v>
      </c>
      <c r="S11" s="56" t="s">
        <v>432</v>
      </c>
      <c r="T11" s="56" t="s">
        <v>432</v>
      </c>
      <c r="U11" s="57" t="s">
        <v>432</v>
      </c>
      <c r="V11" s="55" t="s">
        <v>432</v>
      </c>
      <c r="W11" s="56" t="s">
        <v>432</v>
      </c>
      <c r="X11" s="56" t="s">
        <v>432</v>
      </c>
      <c r="Y11" s="56" t="s">
        <v>432</v>
      </c>
      <c r="Z11" s="56" t="s">
        <v>432</v>
      </c>
      <c r="AA11" s="57" t="s">
        <v>432</v>
      </c>
      <c r="AB11" s="55" t="s">
        <v>432</v>
      </c>
      <c r="AC11" s="56" t="s">
        <v>432</v>
      </c>
      <c r="AD11" s="56" t="s">
        <v>432</v>
      </c>
      <c r="AE11" s="56" t="s">
        <v>432</v>
      </c>
      <c r="AF11" s="56" t="s">
        <v>432</v>
      </c>
      <c r="AG11" s="57" t="s">
        <v>432</v>
      </c>
      <c r="AH11" s="58" t="s">
        <v>432</v>
      </c>
      <c r="AI11" s="59" t="s">
        <v>432</v>
      </c>
      <c r="AJ11" s="59" t="s">
        <v>432</v>
      </c>
      <c r="AK11" s="59" t="s">
        <v>432</v>
      </c>
      <c r="AL11" s="59" t="s">
        <v>432</v>
      </c>
      <c r="AN11" s="411"/>
      <c r="AO11" s="412"/>
      <c r="AP11" s="412"/>
      <c r="AQ11" s="412"/>
      <c r="AR11" s="412"/>
      <c r="AS11" s="413"/>
      <c r="AT11" s="417"/>
      <c r="AU11" s="417"/>
    </row>
    <row r="12" spans="2:47" ht="15.75" x14ac:dyDescent="0.5">
      <c r="B12" s="397"/>
      <c r="C12" s="397"/>
      <c r="D12" s="398"/>
      <c r="E12" s="402"/>
      <c r="F12" s="403"/>
      <c r="G12" s="403"/>
      <c r="H12" s="403"/>
      <c r="I12" s="404"/>
      <c r="J12" s="55" t="s">
        <v>432</v>
      </c>
      <c r="K12" s="56" t="s">
        <v>432</v>
      </c>
      <c r="L12" s="56" t="s">
        <v>432</v>
      </c>
      <c r="M12" s="56" t="s">
        <v>432</v>
      </c>
      <c r="N12" s="56" t="s">
        <v>432</v>
      </c>
      <c r="O12" s="57" t="s">
        <v>432</v>
      </c>
      <c r="P12" s="55" t="s">
        <v>432</v>
      </c>
      <c r="Q12" s="56" t="s">
        <v>432</v>
      </c>
      <c r="R12" s="56" t="s">
        <v>432</v>
      </c>
      <c r="S12" s="56" t="s">
        <v>432</v>
      </c>
      <c r="T12" s="56" t="s">
        <v>432</v>
      </c>
      <c r="U12" s="57" t="s">
        <v>432</v>
      </c>
      <c r="V12" s="55" t="s">
        <v>432</v>
      </c>
      <c r="W12" s="56" t="s">
        <v>432</v>
      </c>
      <c r="X12" s="56" t="s">
        <v>432</v>
      </c>
      <c r="Y12" s="56" t="s">
        <v>432</v>
      </c>
      <c r="Z12" s="56" t="s">
        <v>432</v>
      </c>
      <c r="AA12" s="57" t="s">
        <v>432</v>
      </c>
      <c r="AB12" s="55" t="s">
        <v>432</v>
      </c>
      <c r="AC12" s="56" t="s">
        <v>432</v>
      </c>
      <c r="AD12" s="56" t="s">
        <v>432</v>
      </c>
      <c r="AE12" s="56" t="s">
        <v>432</v>
      </c>
      <c r="AF12" s="56" t="s">
        <v>432</v>
      </c>
      <c r="AG12" s="57" t="s">
        <v>432</v>
      </c>
      <c r="AH12" s="58" t="s">
        <v>432</v>
      </c>
      <c r="AI12" s="59" t="s">
        <v>432</v>
      </c>
      <c r="AJ12" s="59" t="s">
        <v>432</v>
      </c>
      <c r="AK12" s="59" t="s">
        <v>432</v>
      </c>
      <c r="AL12" s="59" t="s">
        <v>432</v>
      </c>
      <c r="AN12" s="411"/>
      <c r="AO12" s="412"/>
      <c r="AP12" s="412"/>
      <c r="AQ12" s="412"/>
      <c r="AR12" s="412"/>
      <c r="AS12" s="413"/>
      <c r="AT12" s="417"/>
      <c r="AU12" s="417"/>
    </row>
    <row r="13" spans="2:47" ht="15.75" x14ac:dyDescent="0.5">
      <c r="B13" s="397"/>
      <c r="C13" s="397"/>
      <c r="D13" s="398"/>
      <c r="E13" s="402"/>
      <c r="F13" s="403"/>
      <c r="G13" s="403"/>
      <c r="H13" s="403"/>
      <c r="I13" s="404"/>
      <c r="J13" s="55" t="s">
        <v>432</v>
      </c>
      <c r="K13" s="56" t="s">
        <v>432</v>
      </c>
      <c r="L13" s="56" t="s">
        <v>432</v>
      </c>
      <c r="M13" s="56" t="s">
        <v>432</v>
      </c>
      <c r="N13" s="56" t="s">
        <v>432</v>
      </c>
      <c r="O13" s="57" t="s">
        <v>432</v>
      </c>
      <c r="P13" s="55" t="s">
        <v>432</v>
      </c>
      <c r="Q13" s="56" t="s">
        <v>432</v>
      </c>
      <c r="R13" s="56" t="s">
        <v>432</v>
      </c>
      <c r="S13" s="56" t="s">
        <v>432</v>
      </c>
      <c r="T13" s="56" t="s">
        <v>432</v>
      </c>
      <c r="U13" s="57" t="s">
        <v>432</v>
      </c>
      <c r="V13" s="55" t="s">
        <v>432</v>
      </c>
      <c r="W13" s="56" t="s">
        <v>432</v>
      </c>
      <c r="X13" s="56" t="s">
        <v>432</v>
      </c>
      <c r="Y13" s="56" t="s">
        <v>432</v>
      </c>
      <c r="Z13" s="56" t="s">
        <v>432</v>
      </c>
      <c r="AA13" s="57" t="s">
        <v>432</v>
      </c>
      <c r="AB13" s="55" t="s">
        <v>432</v>
      </c>
      <c r="AC13" s="56" t="s">
        <v>432</v>
      </c>
      <c r="AD13" s="56" t="s">
        <v>432</v>
      </c>
      <c r="AE13" s="56" t="s">
        <v>432</v>
      </c>
      <c r="AF13" s="56" t="s">
        <v>432</v>
      </c>
      <c r="AG13" s="57" t="s">
        <v>432</v>
      </c>
      <c r="AH13" s="58" t="s">
        <v>432</v>
      </c>
      <c r="AI13" s="59" t="s">
        <v>432</v>
      </c>
      <c r="AJ13" s="59" t="s">
        <v>432</v>
      </c>
      <c r="AK13" s="59" t="s">
        <v>432</v>
      </c>
      <c r="AL13" s="59" t="s">
        <v>432</v>
      </c>
      <c r="AN13" s="411"/>
      <c r="AO13" s="412"/>
      <c r="AP13" s="412"/>
      <c r="AQ13" s="412"/>
      <c r="AR13" s="412"/>
      <c r="AS13" s="413"/>
      <c r="AT13" s="417"/>
      <c r="AU13" s="417"/>
    </row>
    <row r="14" spans="2:47" ht="5.25" customHeight="1" thickBot="1" x14ac:dyDescent="0.55000000000000004">
      <c r="B14" s="397"/>
      <c r="C14" s="397"/>
      <c r="D14" s="398"/>
      <c r="E14" s="402"/>
      <c r="F14" s="403"/>
      <c r="G14" s="403"/>
      <c r="H14" s="403"/>
      <c r="I14" s="404"/>
      <c r="J14" s="55" t="s">
        <v>432</v>
      </c>
      <c r="K14" s="56" t="s">
        <v>432</v>
      </c>
      <c r="L14" s="56" t="s">
        <v>432</v>
      </c>
      <c r="M14" s="56" t="s">
        <v>432</v>
      </c>
      <c r="N14" s="56" t="s">
        <v>432</v>
      </c>
      <c r="O14" s="57" t="s">
        <v>432</v>
      </c>
      <c r="P14" s="55" t="s">
        <v>432</v>
      </c>
      <c r="Q14" s="56" t="s">
        <v>432</v>
      </c>
      <c r="R14" s="56" t="s">
        <v>432</v>
      </c>
      <c r="S14" s="56" t="s">
        <v>432</v>
      </c>
      <c r="T14" s="56" t="s">
        <v>432</v>
      </c>
      <c r="U14" s="57" t="s">
        <v>432</v>
      </c>
      <c r="V14" s="55" t="s">
        <v>432</v>
      </c>
      <c r="W14" s="56" t="s">
        <v>432</v>
      </c>
      <c r="X14" s="56" t="s">
        <v>432</v>
      </c>
      <c r="Y14" s="56" t="s">
        <v>432</v>
      </c>
      <c r="Z14" s="56" t="s">
        <v>432</v>
      </c>
      <c r="AA14" s="57" t="s">
        <v>432</v>
      </c>
      <c r="AB14" s="55" t="s">
        <v>432</v>
      </c>
      <c r="AC14" s="56" t="s">
        <v>432</v>
      </c>
      <c r="AD14" s="56" t="s">
        <v>432</v>
      </c>
      <c r="AE14" s="56" t="s">
        <v>432</v>
      </c>
      <c r="AF14" s="56" t="s">
        <v>432</v>
      </c>
      <c r="AG14" s="57" t="s">
        <v>432</v>
      </c>
      <c r="AH14" s="58" t="s">
        <v>432</v>
      </c>
      <c r="AI14" s="59" t="s">
        <v>432</v>
      </c>
      <c r="AJ14" s="59" t="s">
        <v>432</v>
      </c>
      <c r="AK14" s="59" t="s">
        <v>432</v>
      </c>
      <c r="AL14" s="59" t="s">
        <v>432</v>
      </c>
      <c r="AN14" s="411"/>
      <c r="AO14" s="412"/>
      <c r="AP14" s="412"/>
      <c r="AQ14" s="412"/>
      <c r="AR14" s="412"/>
      <c r="AS14" s="413"/>
      <c r="AT14" s="417"/>
      <c r="AU14" s="417"/>
    </row>
    <row r="15" spans="2:47" ht="16.149999999999999" hidden="1" thickBot="1" x14ac:dyDescent="0.55000000000000004">
      <c r="B15" s="397"/>
      <c r="C15" s="397"/>
      <c r="D15" s="398"/>
      <c r="E15" s="402"/>
      <c r="F15" s="403"/>
      <c r="G15" s="403"/>
      <c r="H15" s="403"/>
      <c r="I15" s="404"/>
      <c r="J15" s="55" t="s">
        <v>432</v>
      </c>
      <c r="K15" s="56" t="s">
        <v>432</v>
      </c>
      <c r="L15" s="56" t="s">
        <v>432</v>
      </c>
      <c r="M15" s="56" t="s">
        <v>432</v>
      </c>
      <c r="N15" s="56" t="s">
        <v>432</v>
      </c>
      <c r="O15" s="57" t="s">
        <v>432</v>
      </c>
      <c r="P15" s="55" t="s">
        <v>432</v>
      </c>
      <c r="Q15" s="56" t="s">
        <v>432</v>
      </c>
      <c r="R15" s="56" t="s">
        <v>432</v>
      </c>
      <c r="S15" s="56" t="s">
        <v>432</v>
      </c>
      <c r="T15" s="56" t="s">
        <v>432</v>
      </c>
      <c r="U15" s="57" t="s">
        <v>432</v>
      </c>
      <c r="V15" s="55" t="s">
        <v>432</v>
      </c>
      <c r="W15" s="56" t="s">
        <v>432</v>
      </c>
      <c r="X15" s="56" t="s">
        <v>432</v>
      </c>
      <c r="Y15" s="56" t="s">
        <v>432</v>
      </c>
      <c r="Z15" s="56" t="s">
        <v>432</v>
      </c>
      <c r="AA15" s="57" t="s">
        <v>432</v>
      </c>
      <c r="AB15" s="55" t="s">
        <v>432</v>
      </c>
      <c r="AC15" s="56" t="s">
        <v>432</v>
      </c>
      <c r="AD15" s="56" t="s">
        <v>432</v>
      </c>
      <c r="AE15" s="56" t="s">
        <v>432</v>
      </c>
      <c r="AF15" s="56" t="s">
        <v>432</v>
      </c>
      <c r="AG15" s="57" t="s">
        <v>432</v>
      </c>
      <c r="AH15" s="58" t="s">
        <v>432</v>
      </c>
      <c r="AI15" s="59" t="s">
        <v>432</v>
      </c>
      <c r="AJ15" s="59" t="s">
        <v>432</v>
      </c>
      <c r="AK15" s="59" t="s">
        <v>432</v>
      </c>
      <c r="AL15" s="59" t="s">
        <v>432</v>
      </c>
      <c r="AN15" s="411"/>
      <c r="AO15" s="412"/>
      <c r="AP15" s="412"/>
      <c r="AQ15" s="412"/>
      <c r="AR15" s="412"/>
      <c r="AS15" s="413"/>
      <c r="AT15" s="36"/>
      <c r="AU15" s="36"/>
    </row>
    <row r="16" spans="2:47" ht="16.149999999999999" hidden="1" thickBot="1" x14ac:dyDescent="0.55000000000000004">
      <c r="B16" s="397"/>
      <c r="C16" s="397"/>
      <c r="D16" s="398"/>
      <c r="E16" s="402"/>
      <c r="F16" s="403"/>
      <c r="G16" s="403"/>
      <c r="H16" s="403"/>
      <c r="I16" s="404"/>
      <c r="J16" s="55" t="s">
        <v>432</v>
      </c>
      <c r="K16" s="56" t="s">
        <v>432</v>
      </c>
      <c r="L16" s="56" t="s">
        <v>432</v>
      </c>
      <c r="M16" s="56" t="s">
        <v>432</v>
      </c>
      <c r="N16" s="56" t="s">
        <v>432</v>
      </c>
      <c r="O16" s="57" t="s">
        <v>432</v>
      </c>
      <c r="P16" s="55" t="s">
        <v>432</v>
      </c>
      <c r="Q16" s="56" t="s">
        <v>432</v>
      </c>
      <c r="R16" s="56" t="s">
        <v>432</v>
      </c>
      <c r="S16" s="56" t="s">
        <v>432</v>
      </c>
      <c r="T16" s="56" t="s">
        <v>432</v>
      </c>
      <c r="U16" s="57" t="s">
        <v>432</v>
      </c>
      <c r="V16" s="55" t="s">
        <v>432</v>
      </c>
      <c r="W16" s="56" t="s">
        <v>432</v>
      </c>
      <c r="X16" s="56" t="s">
        <v>432</v>
      </c>
      <c r="Y16" s="56" t="s">
        <v>432</v>
      </c>
      <c r="Z16" s="56" t="s">
        <v>432</v>
      </c>
      <c r="AA16" s="57" t="s">
        <v>432</v>
      </c>
      <c r="AB16" s="55" t="s">
        <v>432</v>
      </c>
      <c r="AC16" s="56" t="s">
        <v>432</v>
      </c>
      <c r="AD16" s="56" t="s">
        <v>432</v>
      </c>
      <c r="AE16" s="56" t="s">
        <v>432</v>
      </c>
      <c r="AF16" s="56" t="s">
        <v>432</v>
      </c>
      <c r="AG16" s="57" t="s">
        <v>432</v>
      </c>
      <c r="AH16" s="58" t="s">
        <v>432</v>
      </c>
      <c r="AI16" s="59" t="s">
        <v>432</v>
      </c>
      <c r="AJ16" s="59" t="s">
        <v>432</v>
      </c>
      <c r="AK16" s="59" t="s">
        <v>432</v>
      </c>
      <c r="AL16" s="59" t="s">
        <v>432</v>
      </c>
      <c r="AN16" s="411"/>
      <c r="AO16" s="412"/>
      <c r="AP16" s="412"/>
      <c r="AQ16" s="412"/>
      <c r="AR16" s="412"/>
      <c r="AS16" s="413"/>
      <c r="AT16" s="36"/>
      <c r="AU16" s="36"/>
    </row>
    <row r="17" spans="2:47" ht="16.149999999999999" hidden="1" thickBot="1" x14ac:dyDescent="0.55000000000000004">
      <c r="B17" s="397"/>
      <c r="C17" s="397"/>
      <c r="D17" s="398"/>
      <c r="E17" s="405"/>
      <c r="F17" s="406"/>
      <c r="G17" s="406"/>
      <c r="H17" s="406"/>
      <c r="I17" s="407"/>
      <c r="J17" s="60" t="s">
        <v>432</v>
      </c>
      <c r="K17" s="61" t="s">
        <v>432</v>
      </c>
      <c r="L17" s="61" t="s">
        <v>432</v>
      </c>
      <c r="M17" s="61" t="s">
        <v>432</v>
      </c>
      <c r="N17" s="61" t="s">
        <v>432</v>
      </c>
      <c r="O17" s="62" t="s">
        <v>432</v>
      </c>
      <c r="P17" s="55" t="s">
        <v>432</v>
      </c>
      <c r="Q17" s="56" t="s">
        <v>432</v>
      </c>
      <c r="R17" s="56" t="s">
        <v>432</v>
      </c>
      <c r="S17" s="56" t="s">
        <v>432</v>
      </c>
      <c r="T17" s="56" t="s">
        <v>432</v>
      </c>
      <c r="U17" s="57" t="s">
        <v>432</v>
      </c>
      <c r="V17" s="60" t="s">
        <v>432</v>
      </c>
      <c r="W17" s="61" t="s">
        <v>432</v>
      </c>
      <c r="X17" s="61" t="s">
        <v>432</v>
      </c>
      <c r="Y17" s="61" t="s">
        <v>432</v>
      </c>
      <c r="Z17" s="61" t="s">
        <v>432</v>
      </c>
      <c r="AA17" s="62" t="s">
        <v>432</v>
      </c>
      <c r="AB17" s="55" t="s">
        <v>432</v>
      </c>
      <c r="AC17" s="56" t="s">
        <v>432</v>
      </c>
      <c r="AD17" s="56" t="s">
        <v>432</v>
      </c>
      <c r="AE17" s="56" t="s">
        <v>432</v>
      </c>
      <c r="AF17" s="56" t="s">
        <v>432</v>
      </c>
      <c r="AG17" s="57" t="s">
        <v>432</v>
      </c>
      <c r="AH17" s="63" t="s">
        <v>432</v>
      </c>
      <c r="AI17" s="64" t="s">
        <v>432</v>
      </c>
      <c r="AJ17" s="64" t="s">
        <v>432</v>
      </c>
      <c r="AK17" s="64" t="s">
        <v>432</v>
      </c>
      <c r="AL17" s="64" t="s">
        <v>432</v>
      </c>
      <c r="AN17" s="414"/>
      <c r="AO17" s="415"/>
      <c r="AP17" s="415"/>
      <c r="AQ17" s="415"/>
      <c r="AR17" s="415"/>
      <c r="AS17" s="416"/>
      <c r="AT17" s="36"/>
      <c r="AU17" s="36"/>
    </row>
    <row r="18" spans="2:47" ht="15.75" customHeight="1" x14ac:dyDescent="0.5">
      <c r="B18" s="397"/>
      <c r="C18" s="397"/>
      <c r="D18" s="398"/>
      <c r="E18" s="399" t="s">
        <v>162</v>
      </c>
      <c r="F18" s="400"/>
      <c r="G18" s="400"/>
      <c r="H18" s="400"/>
      <c r="I18" s="400"/>
      <c r="J18" s="236" t="s">
        <v>432</v>
      </c>
      <c r="K18" s="237" t="s">
        <v>432</v>
      </c>
      <c r="L18" s="237" t="s">
        <v>432</v>
      </c>
      <c r="M18" s="237" t="s">
        <v>432</v>
      </c>
      <c r="N18" s="237" t="s">
        <v>432</v>
      </c>
      <c r="O18" s="238" t="s">
        <v>432</v>
      </c>
      <c r="P18" s="236" t="s">
        <v>432</v>
      </c>
      <c r="Q18" s="237" t="s">
        <v>432</v>
      </c>
      <c r="R18" s="65" t="s">
        <v>432</v>
      </c>
      <c r="S18" s="65" t="s">
        <v>432</v>
      </c>
      <c r="T18" s="65" t="s">
        <v>432</v>
      </c>
      <c r="U18" s="66" t="s">
        <v>432</v>
      </c>
      <c r="V18" s="50" t="s">
        <v>432</v>
      </c>
      <c r="W18" s="51" t="s">
        <v>432</v>
      </c>
      <c r="X18" s="51" t="s">
        <v>432</v>
      </c>
      <c r="Y18" s="51" t="s">
        <v>432</v>
      </c>
      <c r="Z18" s="51" t="s">
        <v>432</v>
      </c>
      <c r="AA18" s="52" t="s">
        <v>432</v>
      </c>
      <c r="AB18" s="50" t="s">
        <v>432</v>
      </c>
      <c r="AC18" s="51" t="s">
        <v>432</v>
      </c>
      <c r="AD18" s="51" t="s">
        <v>432</v>
      </c>
      <c r="AE18" s="51" t="s">
        <v>432</v>
      </c>
      <c r="AF18" s="51" t="s">
        <v>432</v>
      </c>
      <c r="AG18" s="52" t="s">
        <v>432</v>
      </c>
      <c r="AH18" s="53" t="s">
        <v>432</v>
      </c>
      <c r="AI18" s="54" t="s">
        <v>432</v>
      </c>
      <c r="AJ18" s="54" t="s">
        <v>432</v>
      </c>
      <c r="AK18" s="54" t="s">
        <v>432</v>
      </c>
      <c r="AL18" s="54" t="s">
        <v>432</v>
      </c>
      <c r="AN18" s="419" t="s">
        <v>163</v>
      </c>
      <c r="AO18" s="420"/>
      <c r="AP18" s="420"/>
      <c r="AQ18" s="420"/>
      <c r="AR18" s="420"/>
      <c r="AS18" s="420"/>
      <c r="AT18" s="425" t="s">
        <v>434</v>
      </c>
      <c r="AU18" s="426"/>
    </row>
    <row r="19" spans="2:47" ht="15.75" customHeight="1" x14ac:dyDescent="0.5">
      <c r="B19" s="397"/>
      <c r="C19" s="397"/>
      <c r="D19" s="398"/>
      <c r="E19" s="418"/>
      <c r="F19" s="403"/>
      <c r="G19" s="403"/>
      <c r="H19" s="403"/>
      <c r="I19" s="403"/>
      <c r="J19" s="239" t="s">
        <v>432</v>
      </c>
      <c r="K19" s="240" t="s">
        <v>432</v>
      </c>
      <c r="L19" s="240" t="s">
        <v>432</v>
      </c>
      <c r="M19" s="240" t="s">
        <v>432</v>
      </c>
      <c r="N19" s="240" t="s">
        <v>432</v>
      </c>
      <c r="O19" s="241" t="s">
        <v>432</v>
      </c>
      <c r="P19" s="239" t="s">
        <v>432</v>
      </c>
      <c r="Q19" s="240" t="s">
        <v>432</v>
      </c>
      <c r="R19" s="68" t="s">
        <v>432</v>
      </c>
      <c r="S19" s="68" t="s">
        <v>432</v>
      </c>
      <c r="T19" s="68" t="s">
        <v>432</v>
      </c>
      <c r="U19" s="69" t="s">
        <v>432</v>
      </c>
      <c r="V19" s="55" t="s">
        <v>432</v>
      </c>
      <c r="W19" s="56" t="s">
        <v>432</v>
      </c>
      <c r="X19" s="56" t="s">
        <v>432</v>
      </c>
      <c r="Y19" s="56" t="s">
        <v>432</v>
      </c>
      <c r="Z19" s="56" t="s">
        <v>432</v>
      </c>
      <c r="AA19" s="57" t="s">
        <v>432</v>
      </c>
      <c r="AB19" s="55" t="s">
        <v>432</v>
      </c>
      <c r="AC19" s="56" t="s">
        <v>432</v>
      </c>
      <c r="AD19" s="56" t="s">
        <v>432</v>
      </c>
      <c r="AE19" s="56" t="s">
        <v>432</v>
      </c>
      <c r="AF19" s="56" t="s">
        <v>432</v>
      </c>
      <c r="AG19" s="57" t="s">
        <v>432</v>
      </c>
      <c r="AH19" s="58" t="s">
        <v>432</v>
      </c>
      <c r="AI19" s="59" t="s">
        <v>432</v>
      </c>
      <c r="AJ19" s="59" t="s">
        <v>432</v>
      </c>
      <c r="AK19" s="59" t="s">
        <v>432</v>
      </c>
      <c r="AL19" s="59" t="s">
        <v>432</v>
      </c>
      <c r="AN19" s="421"/>
      <c r="AO19" s="422"/>
      <c r="AP19" s="422"/>
      <c r="AQ19" s="422"/>
      <c r="AR19" s="422"/>
      <c r="AS19" s="422"/>
      <c r="AT19" s="427"/>
      <c r="AU19" s="428"/>
    </row>
    <row r="20" spans="2:47" ht="15.75" customHeight="1" x14ac:dyDescent="0.5">
      <c r="B20" s="397"/>
      <c r="C20" s="397"/>
      <c r="D20" s="398"/>
      <c r="E20" s="402"/>
      <c r="F20" s="403"/>
      <c r="G20" s="403"/>
      <c r="H20" s="403"/>
      <c r="I20" s="403"/>
      <c r="J20" s="239" t="s">
        <v>432</v>
      </c>
      <c r="K20" s="240" t="s">
        <v>432</v>
      </c>
      <c r="L20" s="240" t="s">
        <v>432</v>
      </c>
      <c r="M20" s="240" t="s">
        <v>432</v>
      </c>
      <c r="N20" s="240" t="s">
        <v>432</v>
      </c>
      <c r="O20" s="241" t="s">
        <v>432</v>
      </c>
      <c r="P20" s="239" t="s">
        <v>432</v>
      </c>
      <c r="Q20" s="240" t="s">
        <v>432</v>
      </c>
      <c r="R20" s="68" t="s">
        <v>432</v>
      </c>
      <c r="S20" s="68" t="s">
        <v>432</v>
      </c>
      <c r="T20" s="68" t="s">
        <v>432</v>
      </c>
      <c r="U20" s="69" t="s">
        <v>432</v>
      </c>
      <c r="V20" s="55" t="s">
        <v>432</v>
      </c>
      <c r="W20" s="56" t="s">
        <v>432</v>
      </c>
      <c r="X20" s="56" t="s">
        <v>432</v>
      </c>
      <c r="Y20" s="56" t="s">
        <v>432</v>
      </c>
      <c r="Z20" s="56" t="s">
        <v>432</v>
      </c>
      <c r="AA20" s="57" t="s">
        <v>432</v>
      </c>
      <c r="AB20" s="55" t="s">
        <v>432</v>
      </c>
      <c r="AC20" s="56" t="s">
        <v>432</v>
      </c>
      <c r="AD20" s="56" t="s">
        <v>432</v>
      </c>
      <c r="AE20" s="56" t="s">
        <v>432</v>
      </c>
      <c r="AF20" s="56" t="s">
        <v>432</v>
      </c>
      <c r="AG20" s="57" t="s">
        <v>432</v>
      </c>
      <c r="AH20" s="58" t="s">
        <v>432</v>
      </c>
      <c r="AI20" s="59" t="s">
        <v>432</v>
      </c>
      <c r="AJ20" s="59" t="s">
        <v>432</v>
      </c>
      <c r="AK20" s="59" t="s">
        <v>432</v>
      </c>
      <c r="AL20" s="59" t="s">
        <v>432</v>
      </c>
      <c r="AN20" s="421"/>
      <c r="AO20" s="422"/>
      <c r="AP20" s="422"/>
      <c r="AQ20" s="422"/>
      <c r="AR20" s="422"/>
      <c r="AS20" s="422"/>
      <c r="AT20" s="427"/>
      <c r="AU20" s="428"/>
    </row>
    <row r="21" spans="2:47" ht="15.75" customHeight="1" x14ac:dyDescent="0.5">
      <c r="B21" s="397"/>
      <c r="C21" s="397"/>
      <c r="D21" s="398"/>
      <c r="E21" s="402"/>
      <c r="F21" s="403"/>
      <c r="G21" s="403"/>
      <c r="H21" s="403"/>
      <c r="I21" s="403"/>
      <c r="J21" s="239" t="s">
        <v>432</v>
      </c>
      <c r="K21" s="240" t="s">
        <v>432</v>
      </c>
      <c r="L21" s="240" t="s">
        <v>432</v>
      </c>
      <c r="M21" s="240" t="s">
        <v>432</v>
      </c>
      <c r="N21" s="240" t="s">
        <v>432</v>
      </c>
      <c r="O21" s="241" t="s">
        <v>432</v>
      </c>
      <c r="P21" s="239" t="s">
        <v>432</v>
      </c>
      <c r="Q21" s="240" t="s">
        <v>432</v>
      </c>
      <c r="R21" s="68" t="s">
        <v>432</v>
      </c>
      <c r="S21" s="68" t="s">
        <v>432</v>
      </c>
      <c r="T21" s="68" t="s">
        <v>432</v>
      </c>
      <c r="U21" s="69" t="s">
        <v>432</v>
      </c>
      <c r="V21" s="55" t="s">
        <v>432</v>
      </c>
      <c r="W21" s="56" t="s">
        <v>432</v>
      </c>
      <c r="X21" s="56" t="s">
        <v>432</v>
      </c>
      <c r="Y21" s="56" t="s">
        <v>432</v>
      </c>
      <c r="Z21" s="56" t="s">
        <v>432</v>
      </c>
      <c r="AA21" s="57" t="s">
        <v>432</v>
      </c>
      <c r="AB21" s="55" t="s">
        <v>432</v>
      </c>
      <c r="AC21" s="56" t="s">
        <v>432</v>
      </c>
      <c r="AD21" s="56" t="s">
        <v>432</v>
      </c>
      <c r="AE21" s="56" t="s">
        <v>432</v>
      </c>
      <c r="AF21" s="56" t="s">
        <v>432</v>
      </c>
      <c r="AG21" s="57" t="s">
        <v>432</v>
      </c>
      <c r="AH21" s="58" t="s">
        <v>432</v>
      </c>
      <c r="AI21" s="59" t="s">
        <v>432</v>
      </c>
      <c r="AJ21" s="59" t="s">
        <v>432</v>
      </c>
      <c r="AK21" s="59" t="s">
        <v>432</v>
      </c>
      <c r="AL21" s="59" t="s">
        <v>432</v>
      </c>
      <c r="AN21" s="421"/>
      <c r="AO21" s="422"/>
      <c r="AP21" s="422"/>
      <c r="AQ21" s="422"/>
      <c r="AR21" s="422"/>
      <c r="AS21" s="422"/>
      <c r="AT21" s="427"/>
      <c r="AU21" s="428"/>
    </row>
    <row r="22" spans="2:47" ht="15.75" customHeight="1" x14ac:dyDescent="0.5">
      <c r="B22" s="397"/>
      <c r="C22" s="397"/>
      <c r="D22" s="398"/>
      <c r="E22" s="402"/>
      <c r="F22" s="403"/>
      <c r="G22" s="403"/>
      <c r="H22" s="403"/>
      <c r="I22" s="403"/>
      <c r="J22" s="239" t="s">
        <v>432</v>
      </c>
      <c r="K22" s="240" t="s">
        <v>432</v>
      </c>
      <c r="L22" s="240" t="s">
        <v>432</v>
      </c>
      <c r="M22" s="240" t="s">
        <v>432</v>
      </c>
      <c r="N22" s="240" t="s">
        <v>432</v>
      </c>
      <c r="O22" s="241" t="s">
        <v>432</v>
      </c>
      <c r="P22" s="239" t="s">
        <v>432</v>
      </c>
      <c r="Q22" s="240" t="s">
        <v>432</v>
      </c>
      <c r="R22" s="68" t="s">
        <v>432</v>
      </c>
      <c r="S22" s="68" t="s">
        <v>432</v>
      </c>
      <c r="T22" s="68" t="s">
        <v>432</v>
      </c>
      <c r="U22" s="69" t="s">
        <v>432</v>
      </c>
      <c r="V22" s="55" t="s">
        <v>432</v>
      </c>
      <c r="W22" s="56" t="s">
        <v>432</v>
      </c>
      <c r="X22" s="56" t="s">
        <v>432</v>
      </c>
      <c r="Y22" s="56" t="s">
        <v>432</v>
      </c>
      <c r="Z22" s="56" t="s">
        <v>432</v>
      </c>
      <c r="AA22" s="57" t="s">
        <v>432</v>
      </c>
      <c r="AB22" s="55" t="s">
        <v>432</v>
      </c>
      <c r="AC22" s="56" t="s">
        <v>432</v>
      </c>
      <c r="AD22" s="56" t="s">
        <v>432</v>
      </c>
      <c r="AE22" s="56" t="s">
        <v>432</v>
      </c>
      <c r="AF22" s="56" t="s">
        <v>432</v>
      </c>
      <c r="AG22" s="57" t="s">
        <v>432</v>
      </c>
      <c r="AH22" s="58" t="s">
        <v>432</v>
      </c>
      <c r="AI22" s="59" t="s">
        <v>432</v>
      </c>
      <c r="AJ22" s="59" t="s">
        <v>432</v>
      </c>
      <c r="AK22" s="59" t="s">
        <v>432</v>
      </c>
      <c r="AL22" s="59" t="s">
        <v>432</v>
      </c>
      <c r="AN22" s="421"/>
      <c r="AO22" s="422"/>
      <c r="AP22" s="422"/>
      <c r="AQ22" s="422"/>
      <c r="AR22" s="422"/>
      <c r="AS22" s="422"/>
      <c r="AT22" s="427"/>
      <c r="AU22" s="428"/>
    </row>
    <row r="23" spans="2:47" ht="0.75" customHeight="1" x14ac:dyDescent="0.5">
      <c r="B23" s="397"/>
      <c r="C23" s="397"/>
      <c r="D23" s="398"/>
      <c r="E23" s="402"/>
      <c r="F23" s="403"/>
      <c r="G23" s="403"/>
      <c r="H23" s="403"/>
      <c r="I23" s="403"/>
      <c r="J23" s="239" t="s">
        <v>432</v>
      </c>
      <c r="K23" s="240" t="s">
        <v>432</v>
      </c>
      <c r="L23" s="240" t="s">
        <v>432</v>
      </c>
      <c r="M23" s="240" t="s">
        <v>432</v>
      </c>
      <c r="N23" s="240" t="s">
        <v>432</v>
      </c>
      <c r="O23" s="241" t="s">
        <v>432</v>
      </c>
      <c r="P23" s="239" t="s">
        <v>432</v>
      </c>
      <c r="Q23" s="240" t="s">
        <v>432</v>
      </c>
      <c r="R23" s="68" t="s">
        <v>432</v>
      </c>
      <c r="S23" s="68" t="s">
        <v>432</v>
      </c>
      <c r="T23" s="68" t="s">
        <v>432</v>
      </c>
      <c r="U23" s="69" t="s">
        <v>432</v>
      </c>
      <c r="V23" s="55" t="s">
        <v>432</v>
      </c>
      <c r="W23" s="56" t="s">
        <v>432</v>
      </c>
      <c r="X23" s="56" t="s">
        <v>432</v>
      </c>
      <c r="Y23" s="56" t="s">
        <v>432</v>
      </c>
      <c r="Z23" s="56" t="s">
        <v>432</v>
      </c>
      <c r="AA23" s="57" t="s">
        <v>432</v>
      </c>
      <c r="AB23" s="55" t="s">
        <v>432</v>
      </c>
      <c r="AC23" s="56" t="s">
        <v>432</v>
      </c>
      <c r="AD23" s="56" t="s">
        <v>432</v>
      </c>
      <c r="AE23" s="56" t="s">
        <v>432</v>
      </c>
      <c r="AF23" s="56" t="s">
        <v>432</v>
      </c>
      <c r="AG23" s="57" t="s">
        <v>432</v>
      </c>
      <c r="AH23" s="58" t="s">
        <v>432</v>
      </c>
      <c r="AI23" s="59" t="s">
        <v>432</v>
      </c>
      <c r="AJ23" s="59" t="s">
        <v>432</v>
      </c>
      <c r="AK23" s="59" t="s">
        <v>432</v>
      </c>
      <c r="AL23" s="59" t="s">
        <v>432</v>
      </c>
      <c r="AN23" s="421"/>
      <c r="AO23" s="422"/>
      <c r="AP23" s="422"/>
      <c r="AQ23" s="422"/>
      <c r="AR23" s="422"/>
      <c r="AS23" s="422"/>
      <c r="AT23" s="427"/>
      <c r="AU23" s="428"/>
    </row>
    <row r="24" spans="2:47" ht="15.75" hidden="1" customHeight="1" x14ac:dyDescent="0.5">
      <c r="B24" s="397"/>
      <c r="C24" s="397"/>
      <c r="D24" s="398"/>
      <c r="E24" s="402"/>
      <c r="F24" s="403"/>
      <c r="G24" s="403"/>
      <c r="H24" s="403"/>
      <c r="I24" s="403"/>
      <c r="J24" s="239" t="s">
        <v>432</v>
      </c>
      <c r="K24" s="240" t="s">
        <v>432</v>
      </c>
      <c r="L24" s="240" t="s">
        <v>432</v>
      </c>
      <c r="M24" s="240" t="s">
        <v>432</v>
      </c>
      <c r="N24" s="240" t="s">
        <v>432</v>
      </c>
      <c r="O24" s="241" t="s">
        <v>432</v>
      </c>
      <c r="P24" s="239" t="s">
        <v>432</v>
      </c>
      <c r="Q24" s="240" t="s">
        <v>432</v>
      </c>
      <c r="R24" s="68" t="s">
        <v>432</v>
      </c>
      <c r="S24" s="68" t="s">
        <v>432</v>
      </c>
      <c r="T24" s="68" t="s">
        <v>432</v>
      </c>
      <c r="U24" s="69" t="s">
        <v>432</v>
      </c>
      <c r="V24" s="55" t="s">
        <v>432</v>
      </c>
      <c r="W24" s="56" t="s">
        <v>432</v>
      </c>
      <c r="X24" s="56" t="s">
        <v>432</v>
      </c>
      <c r="Y24" s="56" t="s">
        <v>432</v>
      </c>
      <c r="Z24" s="56" t="s">
        <v>432</v>
      </c>
      <c r="AA24" s="57" t="s">
        <v>432</v>
      </c>
      <c r="AB24" s="55" t="s">
        <v>432</v>
      </c>
      <c r="AC24" s="56" t="s">
        <v>432</v>
      </c>
      <c r="AD24" s="56" t="s">
        <v>432</v>
      </c>
      <c r="AE24" s="56" t="s">
        <v>432</v>
      </c>
      <c r="AF24" s="56" t="s">
        <v>432</v>
      </c>
      <c r="AG24" s="57" t="s">
        <v>432</v>
      </c>
      <c r="AH24" s="58" t="s">
        <v>432</v>
      </c>
      <c r="AI24" s="59" t="s">
        <v>432</v>
      </c>
      <c r="AJ24" s="59" t="s">
        <v>432</v>
      </c>
      <c r="AK24" s="59" t="s">
        <v>432</v>
      </c>
      <c r="AL24" s="59" t="s">
        <v>432</v>
      </c>
      <c r="AN24" s="421"/>
      <c r="AO24" s="422"/>
      <c r="AP24" s="422"/>
      <c r="AQ24" s="422"/>
      <c r="AR24" s="422"/>
      <c r="AS24" s="422"/>
      <c r="AT24" s="427"/>
      <c r="AU24" s="428"/>
    </row>
    <row r="25" spans="2:47" ht="15.75" hidden="1" customHeight="1" thickBot="1" x14ac:dyDescent="0.55000000000000004">
      <c r="B25" s="397"/>
      <c r="C25" s="397"/>
      <c r="D25" s="398"/>
      <c r="E25" s="402"/>
      <c r="F25" s="403"/>
      <c r="G25" s="403"/>
      <c r="H25" s="403"/>
      <c r="I25" s="403"/>
      <c r="J25" s="239" t="s">
        <v>432</v>
      </c>
      <c r="K25" s="240" t="s">
        <v>432</v>
      </c>
      <c r="L25" s="240" t="s">
        <v>432</v>
      </c>
      <c r="M25" s="240" t="s">
        <v>432</v>
      </c>
      <c r="N25" s="240" t="s">
        <v>432</v>
      </c>
      <c r="O25" s="241" t="s">
        <v>432</v>
      </c>
      <c r="P25" s="239" t="s">
        <v>432</v>
      </c>
      <c r="Q25" s="240" t="s">
        <v>432</v>
      </c>
      <c r="R25" s="68" t="s">
        <v>432</v>
      </c>
      <c r="S25" s="68" t="s">
        <v>432</v>
      </c>
      <c r="T25" s="68" t="s">
        <v>432</v>
      </c>
      <c r="U25" s="69" t="s">
        <v>432</v>
      </c>
      <c r="V25" s="55" t="s">
        <v>432</v>
      </c>
      <c r="W25" s="56" t="s">
        <v>432</v>
      </c>
      <c r="X25" s="56" t="s">
        <v>432</v>
      </c>
      <c r="Y25" s="56" t="s">
        <v>432</v>
      </c>
      <c r="Z25" s="56" t="s">
        <v>432</v>
      </c>
      <c r="AA25" s="57" t="s">
        <v>432</v>
      </c>
      <c r="AB25" s="55" t="s">
        <v>432</v>
      </c>
      <c r="AC25" s="56" t="s">
        <v>432</v>
      </c>
      <c r="AD25" s="56" t="s">
        <v>432</v>
      </c>
      <c r="AE25" s="56" t="s">
        <v>432</v>
      </c>
      <c r="AF25" s="56" t="s">
        <v>432</v>
      </c>
      <c r="AG25" s="57" t="s">
        <v>432</v>
      </c>
      <c r="AH25" s="58" t="s">
        <v>432</v>
      </c>
      <c r="AI25" s="59" t="s">
        <v>432</v>
      </c>
      <c r="AJ25" s="59" t="s">
        <v>432</v>
      </c>
      <c r="AK25" s="59" t="s">
        <v>432</v>
      </c>
      <c r="AL25" s="59" t="s">
        <v>432</v>
      </c>
      <c r="AN25" s="421"/>
      <c r="AO25" s="422"/>
      <c r="AP25" s="422"/>
      <c r="AQ25" s="422"/>
      <c r="AR25" s="422"/>
      <c r="AS25" s="422"/>
      <c r="AT25" s="427"/>
      <c r="AU25" s="428"/>
    </row>
    <row r="26" spans="2:47" ht="15.75" hidden="1" customHeight="1" thickBot="1" x14ac:dyDescent="0.55000000000000004">
      <c r="B26" s="397"/>
      <c r="C26" s="397"/>
      <c r="D26" s="398"/>
      <c r="E26" s="402"/>
      <c r="F26" s="403"/>
      <c r="G26" s="403"/>
      <c r="H26" s="403"/>
      <c r="I26" s="403"/>
      <c r="J26" s="239" t="s">
        <v>432</v>
      </c>
      <c r="K26" s="240" t="s">
        <v>432</v>
      </c>
      <c r="L26" s="240" t="s">
        <v>432</v>
      </c>
      <c r="M26" s="240" t="s">
        <v>432</v>
      </c>
      <c r="N26" s="240" t="s">
        <v>432</v>
      </c>
      <c r="O26" s="241" t="s">
        <v>432</v>
      </c>
      <c r="P26" s="239" t="s">
        <v>432</v>
      </c>
      <c r="Q26" s="240" t="s">
        <v>432</v>
      </c>
      <c r="R26" s="68" t="s">
        <v>432</v>
      </c>
      <c r="S26" s="68" t="s">
        <v>432</v>
      </c>
      <c r="T26" s="68" t="s">
        <v>432</v>
      </c>
      <c r="U26" s="69" t="s">
        <v>432</v>
      </c>
      <c r="V26" s="55" t="s">
        <v>432</v>
      </c>
      <c r="W26" s="56" t="s">
        <v>432</v>
      </c>
      <c r="X26" s="56" t="s">
        <v>432</v>
      </c>
      <c r="Y26" s="56" t="s">
        <v>432</v>
      </c>
      <c r="Z26" s="56" t="s">
        <v>432</v>
      </c>
      <c r="AA26" s="57" t="s">
        <v>432</v>
      </c>
      <c r="AB26" s="55" t="s">
        <v>432</v>
      </c>
      <c r="AC26" s="56" t="s">
        <v>432</v>
      </c>
      <c r="AD26" s="56" t="s">
        <v>432</v>
      </c>
      <c r="AE26" s="56" t="s">
        <v>432</v>
      </c>
      <c r="AF26" s="56" t="s">
        <v>432</v>
      </c>
      <c r="AG26" s="57" t="s">
        <v>432</v>
      </c>
      <c r="AH26" s="58" t="s">
        <v>432</v>
      </c>
      <c r="AI26" s="59" t="s">
        <v>432</v>
      </c>
      <c r="AJ26" s="59" t="s">
        <v>432</v>
      </c>
      <c r="AK26" s="59" t="s">
        <v>432</v>
      </c>
      <c r="AL26" s="59" t="s">
        <v>432</v>
      </c>
      <c r="AN26" s="421"/>
      <c r="AO26" s="422"/>
      <c r="AP26" s="422"/>
      <c r="AQ26" s="422"/>
      <c r="AR26" s="422"/>
      <c r="AS26" s="422"/>
      <c r="AT26" s="427"/>
      <c r="AU26" s="428"/>
    </row>
    <row r="27" spans="2:47" ht="21" customHeight="1" thickBot="1" x14ac:dyDescent="0.55000000000000004">
      <c r="B27" s="397"/>
      <c r="C27" s="397"/>
      <c r="D27" s="398"/>
      <c r="E27" s="405"/>
      <c r="F27" s="406"/>
      <c r="G27" s="406"/>
      <c r="H27" s="406"/>
      <c r="I27" s="406"/>
      <c r="J27" s="242" t="s">
        <v>432</v>
      </c>
      <c r="K27" s="243" t="s">
        <v>432</v>
      </c>
      <c r="L27" s="243" t="s">
        <v>432</v>
      </c>
      <c r="M27" s="243" t="s">
        <v>432</v>
      </c>
      <c r="N27" s="243" t="s">
        <v>432</v>
      </c>
      <c r="O27" s="244" t="s">
        <v>432</v>
      </c>
      <c r="P27" s="242" t="s">
        <v>432</v>
      </c>
      <c r="Q27" s="243" t="s">
        <v>432</v>
      </c>
      <c r="R27" s="71" t="s">
        <v>432</v>
      </c>
      <c r="S27" s="71" t="s">
        <v>432</v>
      </c>
      <c r="T27" s="71" t="s">
        <v>432</v>
      </c>
      <c r="U27" s="72" t="s">
        <v>432</v>
      </c>
      <c r="V27" s="60" t="s">
        <v>432</v>
      </c>
      <c r="W27" s="61" t="s">
        <v>432</v>
      </c>
      <c r="X27" s="61" t="s">
        <v>432</v>
      </c>
      <c r="Y27" s="61" t="s">
        <v>432</v>
      </c>
      <c r="Z27" s="61" t="s">
        <v>432</v>
      </c>
      <c r="AA27" s="62" t="s">
        <v>432</v>
      </c>
      <c r="AB27" s="60" t="s">
        <v>432</v>
      </c>
      <c r="AC27" s="61" t="s">
        <v>432</v>
      </c>
      <c r="AD27" s="61" t="s">
        <v>432</v>
      </c>
      <c r="AE27" s="61" t="s">
        <v>432</v>
      </c>
      <c r="AF27" s="61" t="s">
        <v>432</v>
      </c>
      <c r="AG27" s="62" t="s">
        <v>432</v>
      </c>
      <c r="AH27" s="63" t="s">
        <v>432</v>
      </c>
      <c r="AI27" s="64" t="s">
        <v>432</v>
      </c>
      <c r="AJ27" s="64" t="s">
        <v>432</v>
      </c>
      <c r="AK27" s="64" t="s">
        <v>432</v>
      </c>
      <c r="AL27" s="64" t="s">
        <v>432</v>
      </c>
      <c r="AN27" s="423"/>
      <c r="AO27" s="424"/>
      <c r="AP27" s="424"/>
      <c r="AQ27" s="424"/>
      <c r="AR27" s="424"/>
      <c r="AS27" s="424"/>
      <c r="AT27" s="429"/>
      <c r="AU27" s="430"/>
    </row>
    <row r="28" spans="2:47" ht="15.75" customHeight="1" x14ac:dyDescent="0.5">
      <c r="B28" s="397"/>
      <c r="C28" s="397"/>
      <c r="D28" s="398"/>
      <c r="E28" s="399" t="s">
        <v>164</v>
      </c>
      <c r="F28" s="400"/>
      <c r="G28" s="400"/>
      <c r="H28" s="400"/>
      <c r="I28" s="401"/>
      <c r="J28" s="236" t="s">
        <v>432</v>
      </c>
      <c r="K28" s="237" t="s">
        <v>432</v>
      </c>
      <c r="L28" s="237" t="s">
        <v>432</v>
      </c>
      <c r="M28" s="237" t="s">
        <v>432</v>
      </c>
      <c r="N28" s="237" t="s">
        <v>432</v>
      </c>
      <c r="O28" s="238" t="s">
        <v>432</v>
      </c>
      <c r="P28" s="236" t="s">
        <v>432</v>
      </c>
      <c r="Q28" s="237" t="s">
        <v>432</v>
      </c>
      <c r="R28" s="237" t="s">
        <v>432</v>
      </c>
      <c r="S28" s="237" t="s">
        <v>432</v>
      </c>
      <c r="T28" s="237" t="s">
        <v>432</v>
      </c>
      <c r="U28" s="238" t="s">
        <v>432</v>
      </c>
      <c r="V28" s="236" t="s">
        <v>432</v>
      </c>
      <c r="W28" s="237" t="s">
        <v>432</v>
      </c>
      <c r="X28" s="65" t="s">
        <v>432</v>
      </c>
      <c r="Y28" s="65" t="s">
        <v>432</v>
      </c>
      <c r="Z28" s="65" t="s">
        <v>432</v>
      </c>
      <c r="AA28" s="66" t="s">
        <v>432</v>
      </c>
      <c r="AB28" s="50" t="s">
        <v>432</v>
      </c>
      <c r="AC28" s="51" t="s">
        <v>432</v>
      </c>
      <c r="AD28" s="51" t="s">
        <v>432</v>
      </c>
      <c r="AE28" s="51" t="s">
        <v>432</v>
      </c>
      <c r="AF28" s="51" t="s">
        <v>432</v>
      </c>
      <c r="AG28" s="52" t="s">
        <v>432</v>
      </c>
      <c r="AH28" s="53" t="s">
        <v>432</v>
      </c>
      <c r="AI28" s="54" t="s">
        <v>432</v>
      </c>
      <c r="AJ28" s="54" t="s">
        <v>432</v>
      </c>
      <c r="AK28" s="54" t="s">
        <v>432</v>
      </c>
      <c r="AL28" s="54" t="s">
        <v>432</v>
      </c>
      <c r="AN28" s="432" t="s">
        <v>127</v>
      </c>
      <c r="AO28" s="433"/>
      <c r="AP28" s="433"/>
      <c r="AQ28" s="433"/>
      <c r="AR28" s="433"/>
      <c r="AS28" s="433"/>
      <c r="AT28" s="417" t="s">
        <v>435</v>
      </c>
      <c r="AU28" s="417"/>
    </row>
    <row r="29" spans="2:47" ht="15.75" x14ac:dyDescent="0.5">
      <c r="B29" s="397"/>
      <c r="C29" s="397"/>
      <c r="D29" s="398"/>
      <c r="E29" s="418"/>
      <c r="F29" s="403"/>
      <c r="G29" s="403"/>
      <c r="H29" s="403"/>
      <c r="I29" s="404"/>
      <c r="J29" s="239" t="s">
        <v>432</v>
      </c>
      <c r="K29" s="240" t="s">
        <v>432</v>
      </c>
      <c r="L29" s="240" t="s">
        <v>432</v>
      </c>
      <c r="M29" s="240" t="s">
        <v>432</v>
      </c>
      <c r="N29" s="240" t="s">
        <v>432</v>
      </c>
      <c r="O29" s="241" t="s">
        <v>432</v>
      </c>
      <c r="P29" s="239" t="s">
        <v>432</v>
      </c>
      <c r="Q29" s="240" t="s">
        <v>432</v>
      </c>
      <c r="R29" s="240" t="s">
        <v>432</v>
      </c>
      <c r="S29" s="240" t="s">
        <v>432</v>
      </c>
      <c r="T29" s="240" t="s">
        <v>432</v>
      </c>
      <c r="U29" s="241" t="s">
        <v>432</v>
      </c>
      <c r="V29" s="239" t="s">
        <v>432</v>
      </c>
      <c r="W29" s="240" t="s">
        <v>432</v>
      </c>
      <c r="X29" s="68" t="s">
        <v>432</v>
      </c>
      <c r="Y29" s="68" t="s">
        <v>432</v>
      </c>
      <c r="Z29" s="68" t="s">
        <v>432</v>
      </c>
      <c r="AA29" s="69" t="s">
        <v>432</v>
      </c>
      <c r="AB29" s="55" t="s">
        <v>432</v>
      </c>
      <c r="AC29" s="56" t="s">
        <v>432</v>
      </c>
      <c r="AD29" s="56" t="s">
        <v>432</v>
      </c>
      <c r="AE29" s="56" t="s">
        <v>432</v>
      </c>
      <c r="AF29" s="56" t="s">
        <v>432</v>
      </c>
      <c r="AG29" s="57" t="s">
        <v>432</v>
      </c>
      <c r="AH29" s="58" t="s">
        <v>432</v>
      </c>
      <c r="AI29" s="59" t="s">
        <v>432</v>
      </c>
      <c r="AJ29" s="59" t="s">
        <v>432</v>
      </c>
      <c r="AK29" s="59" t="s">
        <v>432</v>
      </c>
      <c r="AL29" s="59" t="s">
        <v>432</v>
      </c>
      <c r="AN29" s="434"/>
      <c r="AO29" s="435"/>
      <c r="AP29" s="435"/>
      <c r="AQ29" s="435"/>
      <c r="AR29" s="435"/>
      <c r="AS29" s="435"/>
      <c r="AT29" s="417"/>
      <c r="AU29" s="417"/>
    </row>
    <row r="30" spans="2:47" ht="15.75" x14ac:dyDescent="0.5">
      <c r="B30" s="397"/>
      <c r="C30" s="397"/>
      <c r="D30" s="398"/>
      <c r="E30" s="402"/>
      <c r="F30" s="403"/>
      <c r="G30" s="403"/>
      <c r="H30" s="403"/>
      <c r="I30" s="404"/>
      <c r="J30" s="239" t="s">
        <v>432</v>
      </c>
      <c r="K30" s="240" t="s">
        <v>432</v>
      </c>
      <c r="L30" s="240" t="s">
        <v>432</v>
      </c>
      <c r="M30" s="240" t="s">
        <v>432</v>
      </c>
      <c r="N30" s="240" t="s">
        <v>432</v>
      </c>
      <c r="O30" s="241" t="s">
        <v>432</v>
      </c>
      <c r="P30" s="239" t="s">
        <v>432</v>
      </c>
      <c r="Q30" s="240" t="s">
        <v>432</v>
      </c>
      <c r="R30" s="240" t="s">
        <v>432</v>
      </c>
      <c r="S30" s="240" t="s">
        <v>432</v>
      </c>
      <c r="T30" s="240" t="s">
        <v>432</v>
      </c>
      <c r="U30" s="241" t="s">
        <v>432</v>
      </c>
      <c r="V30" s="239" t="s">
        <v>432</v>
      </c>
      <c r="W30" s="240" t="s">
        <v>432</v>
      </c>
      <c r="X30" s="68" t="s">
        <v>432</v>
      </c>
      <c r="Y30" s="68" t="s">
        <v>432</v>
      </c>
      <c r="Z30" s="68" t="s">
        <v>432</v>
      </c>
      <c r="AA30" s="69" t="s">
        <v>432</v>
      </c>
      <c r="AB30" s="55" t="s">
        <v>432</v>
      </c>
      <c r="AC30" s="56" t="s">
        <v>432</v>
      </c>
      <c r="AD30" s="56" t="s">
        <v>432</v>
      </c>
      <c r="AE30" s="56" t="s">
        <v>432</v>
      </c>
      <c r="AF30" s="56" t="s">
        <v>432</v>
      </c>
      <c r="AG30" s="57" t="s">
        <v>432</v>
      </c>
      <c r="AH30" s="58" t="s">
        <v>432</v>
      </c>
      <c r="AI30" s="59" t="s">
        <v>432</v>
      </c>
      <c r="AJ30" s="59" t="s">
        <v>432</v>
      </c>
      <c r="AK30" s="59" t="s">
        <v>432</v>
      </c>
      <c r="AL30" s="59" t="s">
        <v>432</v>
      </c>
      <c r="AN30" s="434"/>
      <c r="AO30" s="435"/>
      <c r="AP30" s="435"/>
      <c r="AQ30" s="435"/>
      <c r="AR30" s="435"/>
      <c r="AS30" s="435"/>
      <c r="AT30" s="417"/>
      <c r="AU30" s="417"/>
    </row>
    <row r="31" spans="2:47" ht="15.75" x14ac:dyDescent="0.5">
      <c r="B31" s="397"/>
      <c r="C31" s="397"/>
      <c r="D31" s="398"/>
      <c r="E31" s="402"/>
      <c r="F31" s="403"/>
      <c r="G31" s="403"/>
      <c r="H31" s="403"/>
      <c r="I31" s="404"/>
      <c r="J31" s="239" t="s">
        <v>432</v>
      </c>
      <c r="K31" s="240" t="s">
        <v>432</v>
      </c>
      <c r="L31" s="240" t="s">
        <v>432</v>
      </c>
      <c r="M31" s="240" t="s">
        <v>432</v>
      </c>
      <c r="N31" s="240" t="s">
        <v>432</v>
      </c>
      <c r="O31" s="241" t="s">
        <v>432</v>
      </c>
      <c r="P31" s="239" t="s">
        <v>432</v>
      </c>
      <c r="Q31" s="240" t="s">
        <v>432</v>
      </c>
      <c r="R31" s="240" t="s">
        <v>432</v>
      </c>
      <c r="S31" s="240" t="s">
        <v>432</v>
      </c>
      <c r="T31" s="240" t="s">
        <v>432</v>
      </c>
      <c r="U31" s="241" t="s">
        <v>432</v>
      </c>
      <c r="V31" s="239" t="s">
        <v>432</v>
      </c>
      <c r="W31" s="240" t="s">
        <v>432</v>
      </c>
      <c r="X31" s="68" t="s">
        <v>432</v>
      </c>
      <c r="Y31" s="68" t="s">
        <v>432</v>
      </c>
      <c r="Z31" s="68" t="s">
        <v>432</v>
      </c>
      <c r="AA31" s="69" t="s">
        <v>432</v>
      </c>
      <c r="AB31" s="55" t="s">
        <v>432</v>
      </c>
      <c r="AC31" s="56" t="s">
        <v>432</v>
      </c>
      <c r="AD31" s="56" t="s">
        <v>432</v>
      </c>
      <c r="AE31" s="56" t="s">
        <v>432</v>
      </c>
      <c r="AF31" s="56" t="s">
        <v>432</v>
      </c>
      <c r="AG31" s="57" t="s">
        <v>432</v>
      </c>
      <c r="AH31" s="58" t="s">
        <v>432</v>
      </c>
      <c r="AI31" s="59" t="s">
        <v>432</v>
      </c>
      <c r="AJ31" s="59" t="s">
        <v>432</v>
      </c>
      <c r="AK31" s="59" t="s">
        <v>432</v>
      </c>
      <c r="AL31" s="59" t="s">
        <v>432</v>
      </c>
      <c r="AN31" s="434"/>
      <c r="AO31" s="435"/>
      <c r="AP31" s="435"/>
      <c r="AQ31" s="435"/>
      <c r="AR31" s="435"/>
      <c r="AS31" s="435"/>
      <c r="AT31" s="417"/>
      <c r="AU31" s="417"/>
    </row>
    <row r="32" spans="2:47" ht="15.75" x14ac:dyDescent="0.5">
      <c r="B32" s="397"/>
      <c r="C32" s="397"/>
      <c r="D32" s="398"/>
      <c r="E32" s="402"/>
      <c r="F32" s="403"/>
      <c r="G32" s="403"/>
      <c r="H32" s="403"/>
      <c r="I32" s="404"/>
      <c r="J32" s="239" t="s">
        <v>432</v>
      </c>
      <c r="K32" s="240" t="s">
        <v>432</v>
      </c>
      <c r="L32" s="240" t="s">
        <v>432</v>
      </c>
      <c r="M32" s="240" t="s">
        <v>432</v>
      </c>
      <c r="N32" s="240" t="s">
        <v>432</v>
      </c>
      <c r="O32" s="241" t="s">
        <v>432</v>
      </c>
      <c r="P32" s="239" t="s">
        <v>432</v>
      </c>
      <c r="Q32" s="240" t="s">
        <v>432</v>
      </c>
      <c r="R32" s="240" t="s">
        <v>432</v>
      </c>
      <c r="S32" s="240" t="s">
        <v>432</v>
      </c>
      <c r="T32" s="240" t="s">
        <v>432</v>
      </c>
      <c r="U32" s="241" t="s">
        <v>432</v>
      </c>
      <c r="V32" s="239" t="s">
        <v>432</v>
      </c>
      <c r="W32" s="240" t="s">
        <v>432</v>
      </c>
      <c r="X32" s="68" t="s">
        <v>432</v>
      </c>
      <c r="Y32" s="68" t="s">
        <v>432</v>
      </c>
      <c r="Z32" s="68" t="s">
        <v>432</v>
      </c>
      <c r="AA32" s="69" t="s">
        <v>432</v>
      </c>
      <c r="AB32" s="55" t="s">
        <v>432</v>
      </c>
      <c r="AC32" s="56" t="s">
        <v>432</v>
      </c>
      <c r="AD32" s="56" t="s">
        <v>432</v>
      </c>
      <c r="AE32" s="56" t="s">
        <v>432</v>
      </c>
      <c r="AF32" s="56" t="s">
        <v>432</v>
      </c>
      <c r="AG32" s="57" t="s">
        <v>432</v>
      </c>
      <c r="AH32" s="58" t="s">
        <v>432</v>
      </c>
      <c r="AI32" s="59" t="s">
        <v>432</v>
      </c>
      <c r="AJ32" s="59" t="s">
        <v>432</v>
      </c>
      <c r="AK32" s="59" t="s">
        <v>432</v>
      </c>
      <c r="AL32" s="59" t="s">
        <v>432</v>
      </c>
      <c r="AN32" s="434"/>
      <c r="AO32" s="435"/>
      <c r="AP32" s="435"/>
      <c r="AQ32" s="435"/>
      <c r="AR32" s="435"/>
      <c r="AS32" s="435"/>
      <c r="AT32" s="417"/>
      <c r="AU32" s="417"/>
    </row>
    <row r="33" spans="2:47" ht="15.75" x14ac:dyDescent="0.5">
      <c r="B33" s="397"/>
      <c r="C33" s="397"/>
      <c r="D33" s="398"/>
      <c r="E33" s="402"/>
      <c r="F33" s="403"/>
      <c r="G33" s="403"/>
      <c r="H33" s="403"/>
      <c r="I33" s="404"/>
      <c r="J33" s="239" t="s">
        <v>432</v>
      </c>
      <c r="K33" s="240" t="s">
        <v>432</v>
      </c>
      <c r="L33" s="240" t="s">
        <v>432</v>
      </c>
      <c r="M33" s="240" t="s">
        <v>432</v>
      </c>
      <c r="N33" s="240" t="s">
        <v>432</v>
      </c>
      <c r="O33" s="241" t="s">
        <v>432</v>
      </c>
      <c r="P33" s="239" t="s">
        <v>432</v>
      </c>
      <c r="Q33" s="240" t="s">
        <v>432</v>
      </c>
      <c r="R33" s="240" t="s">
        <v>432</v>
      </c>
      <c r="S33" s="240" t="s">
        <v>432</v>
      </c>
      <c r="T33" s="240" t="s">
        <v>432</v>
      </c>
      <c r="U33" s="241" t="s">
        <v>432</v>
      </c>
      <c r="V33" s="239" t="s">
        <v>432</v>
      </c>
      <c r="W33" s="240" t="s">
        <v>432</v>
      </c>
      <c r="X33" s="68" t="s">
        <v>432</v>
      </c>
      <c r="Y33" s="68" t="s">
        <v>432</v>
      </c>
      <c r="Z33" s="68" t="s">
        <v>432</v>
      </c>
      <c r="AA33" s="69" t="s">
        <v>432</v>
      </c>
      <c r="AB33" s="55" t="s">
        <v>432</v>
      </c>
      <c r="AC33" s="56" t="s">
        <v>432</v>
      </c>
      <c r="AD33" s="56" t="s">
        <v>432</v>
      </c>
      <c r="AE33" s="56" t="s">
        <v>432</v>
      </c>
      <c r="AF33" s="56" t="s">
        <v>432</v>
      </c>
      <c r="AG33" s="57" t="s">
        <v>432</v>
      </c>
      <c r="AH33" s="58" t="s">
        <v>432</v>
      </c>
      <c r="AI33" s="59" t="s">
        <v>432</v>
      </c>
      <c r="AJ33" s="59" t="s">
        <v>432</v>
      </c>
      <c r="AK33" s="59" t="s">
        <v>432</v>
      </c>
      <c r="AL33" s="59" t="s">
        <v>432</v>
      </c>
      <c r="AN33" s="434"/>
      <c r="AO33" s="435"/>
      <c r="AP33" s="435"/>
      <c r="AQ33" s="435"/>
      <c r="AR33" s="435"/>
      <c r="AS33" s="435"/>
      <c r="AT33" s="417"/>
      <c r="AU33" s="417"/>
    </row>
    <row r="34" spans="2:47" ht="15.75" x14ac:dyDescent="0.5">
      <c r="B34" s="397"/>
      <c r="C34" s="397"/>
      <c r="D34" s="398"/>
      <c r="E34" s="402"/>
      <c r="F34" s="403"/>
      <c r="G34" s="403"/>
      <c r="H34" s="403"/>
      <c r="I34" s="404"/>
      <c r="J34" s="239" t="s">
        <v>432</v>
      </c>
      <c r="K34" s="240" t="s">
        <v>432</v>
      </c>
      <c r="L34" s="240" t="s">
        <v>432</v>
      </c>
      <c r="M34" s="240" t="s">
        <v>432</v>
      </c>
      <c r="N34" s="240" t="s">
        <v>432</v>
      </c>
      <c r="O34" s="241" t="s">
        <v>432</v>
      </c>
      <c r="P34" s="239" t="s">
        <v>432</v>
      </c>
      <c r="Q34" s="240" t="s">
        <v>432</v>
      </c>
      <c r="R34" s="240" t="s">
        <v>432</v>
      </c>
      <c r="S34" s="240" t="s">
        <v>432</v>
      </c>
      <c r="T34" s="240" t="s">
        <v>432</v>
      </c>
      <c r="U34" s="241" t="s">
        <v>432</v>
      </c>
      <c r="V34" s="239" t="s">
        <v>432</v>
      </c>
      <c r="W34" s="240" t="s">
        <v>432</v>
      </c>
      <c r="X34" s="68" t="s">
        <v>432</v>
      </c>
      <c r="Y34" s="68" t="s">
        <v>432</v>
      </c>
      <c r="Z34" s="68" t="s">
        <v>432</v>
      </c>
      <c r="AA34" s="69" t="s">
        <v>432</v>
      </c>
      <c r="AB34" s="55" t="s">
        <v>432</v>
      </c>
      <c r="AC34" s="56" t="s">
        <v>432</v>
      </c>
      <c r="AD34" s="56" t="s">
        <v>432</v>
      </c>
      <c r="AE34" s="56" t="s">
        <v>432</v>
      </c>
      <c r="AF34" s="56" t="s">
        <v>432</v>
      </c>
      <c r="AG34" s="57" t="s">
        <v>432</v>
      </c>
      <c r="AH34" s="58" t="s">
        <v>432</v>
      </c>
      <c r="AI34" s="59" t="s">
        <v>432</v>
      </c>
      <c r="AJ34" s="59" t="s">
        <v>432</v>
      </c>
      <c r="AK34" s="59" t="s">
        <v>432</v>
      </c>
      <c r="AL34" s="59" t="s">
        <v>432</v>
      </c>
      <c r="AN34" s="434"/>
      <c r="AO34" s="435"/>
      <c r="AP34" s="435"/>
      <c r="AQ34" s="435"/>
      <c r="AR34" s="435"/>
      <c r="AS34" s="435"/>
      <c r="AT34" s="417"/>
      <c r="AU34" s="417"/>
    </row>
    <row r="35" spans="2:47" ht="6" customHeight="1" thickBot="1" x14ac:dyDescent="0.55000000000000004">
      <c r="B35" s="397"/>
      <c r="C35" s="397"/>
      <c r="D35" s="398"/>
      <c r="E35" s="402"/>
      <c r="F35" s="403"/>
      <c r="G35" s="403"/>
      <c r="H35" s="403"/>
      <c r="I35" s="404"/>
      <c r="J35" s="239" t="s">
        <v>432</v>
      </c>
      <c r="K35" s="240" t="s">
        <v>432</v>
      </c>
      <c r="L35" s="240" t="s">
        <v>432</v>
      </c>
      <c r="M35" s="240" t="s">
        <v>432</v>
      </c>
      <c r="N35" s="240" t="s">
        <v>432</v>
      </c>
      <c r="O35" s="241" t="s">
        <v>432</v>
      </c>
      <c r="P35" s="239" t="s">
        <v>432</v>
      </c>
      <c r="Q35" s="240" t="s">
        <v>432</v>
      </c>
      <c r="R35" s="240" t="s">
        <v>432</v>
      </c>
      <c r="S35" s="240" t="s">
        <v>432</v>
      </c>
      <c r="T35" s="240" t="s">
        <v>432</v>
      </c>
      <c r="U35" s="241" t="s">
        <v>432</v>
      </c>
      <c r="V35" s="239" t="s">
        <v>432</v>
      </c>
      <c r="W35" s="240" t="s">
        <v>432</v>
      </c>
      <c r="X35" s="68" t="s">
        <v>432</v>
      </c>
      <c r="Y35" s="68" t="s">
        <v>432</v>
      </c>
      <c r="Z35" s="68" t="s">
        <v>432</v>
      </c>
      <c r="AA35" s="69" t="s">
        <v>432</v>
      </c>
      <c r="AB35" s="55" t="s">
        <v>432</v>
      </c>
      <c r="AC35" s="56" t="s">
        <v>432</v>
      </c>
      <c r="AD35" s="56" t="s">
        <v>432</v>
      </c>
      <c r="AE35" s="56" t="s">
        <v>432</v>
      </c>
      <c r="AF35" s="56" t="s">
        <v>432</v>
      </c>
      <c r="AG35" s="57" t="s">
        <v>432</v>
      </c>
      <c r="AH35" s="58" t="s">
        <v>432</v>
      </c>
      <c r="AI35" s="59" t="s">
        <v>432</v>
      </c>
      <c r="AJ35" s="59" t="s">
        <v>432</v>
      </c>
      <c r="AK35" s="59" t="s">
        <v>432</v>
      </c>
      <c r="AL35" s="59" t="s">
        <v>432</v>
      </c>
      <c r="AN35" s="434"/>
      <c r="AO35" s="435"/>
      <c r="AP35" s="435"/>
      <c r="AQ35" s="435"/>
      <c r="AR35" s="435"/>
      <c r="AS35" s="435"/>
      <c r="AT35" s="417"/>
      <c r="AU35" s="417"/>
    </row>
    <row r="36" spans="2:47" ht="16.149999999999999" hidden="1" thickBot="1" x14ac:dyDescent="0.55000000000000004">
      <c r="B36" s="397"/>
      <c r="C36" s="397"/>
      <c r="D36" s="398"/>
      <c r="E36" s="402"/>
      <c r="F36" s="403"/>
      <c r="G36" s="403"/>
      <c r="H36" s="403"/>
      <c r="I36" s="404"/>
      <c r="J36" s="67" t="s">
        <v>432</v>
      </c>
      <c r="K36" s="68" t="s">
        <v>432</v>
      </c>
      <c r="L36" s="68" t="s">
        <v>432</v>
      </c>
      <c r="M36" s="68" t="s">
        <v>432</v>
      </c>
      <c r="N36" s="68" t="s">
        <v>432</v>
      </c>
      <c r="O36" s="69" t="s">
        <v>432</v>
      </c>
      <c r="P36" s="67" t="s">
        <v>432</v>
      </c>
      <c r="Q36" s="68" t="s">
        <v>432</v>
      </c>
      <c r="R36" s="68" t="s">
        <v>432</v>
      </c>
      <c r="S36" s="68" t="s">
        <v>432</v>
      </c>
      <c r="T36" s="68" t="s">
        <v>432</v>
      </c>
      <c r="U36" s="69" t="s">
        <v>432</v>
      </c>
      <c r="V36" s="67" t="s">
        <v>432</v>
      </c>
      <c r="W36" s="68" t="s">
        <v>432</v>
      </c>
      <c r="X36" s="68" t="s">
        <v>432</v>
      </c>
      <c r="Y36" s="68" t="s">
        <v>432</v>
      </c>
      <c r="Z36" s="68" t="s">
        <v>432</v>
      </c>
      <c r="AA36" s="69" t="s">
        <v>432</v>
      </c>
      <c r="AB36" s="55" t="s">
        <v>432</v>
      </c>
      <c r="AC36" s="56" t="s">
        <v>432</v>
      </c>
      <c r="AD36" s="56" t="s">
        <v>432</v>
      </c>
      <c r="AE36" s="56" t="s">
        <v>432</v>
      </c>
      <c r="AF36" s="56" t="s">
        <v>432</v>
      </c>
      <c r="AG36" s="57" t="s">
        <v>432</v>
      </c>
      <c r="AH36" s="58" t="s">
        <v>432</v>
      </c>
      <c r="AI36" s="59" t="s">
        <v>432</v>
      </c>
      <c r="AJ36" s="59" t="s">
        <v>432</v>
      </c>
      <c r="AK36" s="59" t="s">
        <v>432</v>
      </c>
      <c r="AL36" s="59" t="s">
        <v>432</v>
      </c>
      <c r="AN36" s="434"/>
      <c r="AO36" s="435"/>
      <c r="AP36" s="435"/>
      <c r="AQ36" s="435"/>
      <c r="AR36" s="435"/>
      <c r="AS36" s="436"/>
      <c r="AT36" s="36"/>
      <c r="AU36" s="36"/>
    </row>
    <row r="37" spans="2:47" ht="16.149999999999999" hidden="1" thickBot="1" x14ac:dyDescent="0.55000000000000004">
      <c r="B37" s="397"/>
      <c r="C37" s="397"/>
      <c r="D37" s="398"/>
      <c r="E37" s="405"/>
      <c r="F37" s="406"/>
      <c r="G37" s="406"/>
      <c r="H37" s="406"/>
      <c r="I37" s="407"/>
      <c r="J37" s="67" t="s">
        <v>432</v>
      </c>
      <c r="K37" s="68" t="s">
        <v>432</v>
      </c>
      <c r="L37" s="68" t="s">
        <v>432</v>
      </c>
      <c r="M37" s="68" t="s">
        <v>432</v>
      </c>
      <c r="N37" s="68" t="s">
        <v>432</v>
      </c>
      <c r="O37" s="69" t="s">
        <v>432</v>
      </c>
      <c r="P37" s="67" t="s">
        <v>432</v>
      </c>
      <c r="Q37" s="68" t="s">
        <v>432</v>
      </c>
      <c r="R37" s="68" t="s">
        <v>432</v>
      </c>
      <c r="S37" s="68" t="s">
        <v>432</v>
      </c>
      <c r="T37" s="68" t="s">
        <v>432</v>
      </c>
      <c r="U37" s="69" t="s">
        <v>432</v>
      </c>
      <c r="V37" s="67" t="s">
        <v>432</v>
      </c>
      <c r="W37" s="68" t="s">
        <v>432</v>
      </c>
      <c r="X37" s="68" t="s">
        <v>432</v>
      </c>
      <c r="Y37" s="68" t="s">
        <v>432</v>
      </c>
      <c r="Z37" s="68" t="s">
        <v>432</v>
      </c>
      <c r="AA37" s="69" t="s">
        <v>432</v>
      </c>
      <c r="AB37" s="60" t="s">
        <v>432</v>
      </c>
      <c r="AC37" s="61" t="s">
        <v>432</v>
      </c>
      <c r="AD37" s="61" t="s">
        <v>432</v>
      </c>
      <c r="AE37" s="61" t="s">
        <v>432</v>
      </c>
      <c r="AF37" s="61" t="s">
        <v>432</v>
      </c>
      <c r="AG37" s="62" t="s">
        <v>432</v>
      </c>
      <c r="AH37" s="63" t="s">
        <v>432</v>
      </c>
      <c r="AI37" s="64" t="s">
        <v>432</v>
      </c>
      <c r="AJ37" s="64" t="s">
        <v>432</v>
      </c>
      <c r="AK37" s="64" t="s">
        <v>432</v>
      </c>
      <c r="AL37" s="64" t="s">
        <v>432</v>
      </c>
      <c r="AN37" s="437"/>
      <c r="AO37" s="438"/>
      <c r="AP37" s="438"/>
      <c r="AQ37" s="438"/>
      <c r="AR37" s="438"/>
      <c r="AS37" s="439"/>
      <c r="AT37" s="36"/>
      <c r="AU37" s="36"/>
    </row>
    <row r="38" spans="2:47" ht="15.75" x14ac:dyDescent="0.5">
      <c r="B38" s="397"/>
      <c r="C38" s="397"/>
      <c r="D38" s="398"/>
      <c r="E38" s="399" t="s">
        <v>165</v>
      </c>
      <c r="F38" s="400"/>
      <c r="G38" s="400"/>
      <c r="H38" s="400"/>
      <c r="I38" s="400"/>
      <c r="J38" s="73" t="s">
        <v>432</v>
      </c>
      <c r="K38" s="74" t="s">
        <v>432</v>
      </c>
      <c r="L38" s="74" t="s">
        <v>432</v>
      </c>
      <c r="M38" s="74" t="s">
        <v>432</v>
      </c>
      <c r="N38" s="74" t="s">
        <v>432</v>
      </c>
      <c r="O38" s="75" t="s">
        <v>432</v>
      </c>
      <c r="P38" s="236" t="s">
        <v>432</v>
      </c>
      <c r="Q38" s="237" t="s">
        <v>432</v>
      </c>
      <c r="R38" s="237" t="s">
        <v>432</v>
      </c>
      <c r="S38" s="237" t="s">
        <v>432</v>
      </c>
      <c r="T38" s="237" t="s">
        <v>432</v>
      </c>
      <c r="U38" s="238" t="s">
        <v>432</v>
      </c>
      <c r="V38" s="236"/>
      <c r="W38" s="237"/>
      <c r="X38" s="65" t="s">
        <v>432</v>
      </c>
      <c r="Y38" s="65" t="s">
        <v>432</v>
      </c>
      <c r="Z38" s="65" t="s">
        <v>432</v>
      </c>
      <c r="AA38" s="66" t="s">
        <v>432</v>
      </c>
      <c r="AB38" s="50" t="s">
        <v>432</v>
      </c>
      <c r="AC38" s="51" t="s">
        <v>432</v>
      </c>
      <c r="AD38" s="51" t="s">
        <v>432</v>
      </c>
      <c r="AE38" s="51" t="s">
        <v>432</v>
      </c>
      <c r="AF38" s="51" t="s">
        <v>432</v>
      </c>
      <c r="AG38" s="52" t="s">
        <v>432</v>
      </c>
      <c r="AH38" s="53" t="s">
        <v>432</v>
      </c>
      <c r="AI38" s="54" t="s">
        <v>432</v>
      </c>
      <c r="AJ38" s="54" t="s">
        <v>432</v>
      </c>
      <c r="AK38" s="54" t="s">
        <v>432</v>
      </c>
      <c r="AL38" s="54" t="s">
        <v>432</v>
      </c>
      <c r="AN38" s="440" t="s">
        <v>166</v>
      </c>
      <c r="AO38" s="441"/>
      <c r="AP38" s="441"/>
      <c r="AQ38" s="441"/>
      <c r="AR38" s="441"/>
      <c r="AS38" s="441"/>
      <c r="AT38" s="417" t="s">
        <v>436</v>
      </c>
      <c r="AU38" s="448"/>
    </row>
    <row r="39" spans="2:47" ht="15.75" x14ac:dyDescent="0.5">
      <c r="B39" s="397"/>
      <c r="C39" s="397"/>
      <c r="D39" s="398"/>
      <c r="E39" s="418"/>
      <c r="F39" s="403"/>
      <c r="G39" s="403"/>
      <c r="H39" s="403"/>
      <c r="I39" s="403"/>
      <c r="J39" s="76" t="s">
        <v>432</v>
      </c>
      <c r="K39" s="77" t="s">
        <v>432</v>
      </c>
      <c r="L39" s="77" t="s">
        <v>432</v>
      </c>
      <c r="M39" s="77" t="s">
        <v>432</v>
      </c>
      <c r="N39" s="77" t="s">
        <v>432</v>
      </c>
      <c r="O39" s="78" t="s">
        <v>432</v>
      </c>
      <c r="P39" s="239" t="s">
        <v>432</v>
      </c>
      <c r="Q39" s="240" t="s">
        <v>432</v>
      </c>
      <c r="R39" s="240" t="s">
        <v>432</v>
      </c>
      <c r="S39" s="240" t="s">
        <v>432</v>
      </c>
      <c r="T39" s="240" t="s">
        <v>432</v>
      </c>
      <c r="U39" s="241" t="s">
        <v>432</v>
      </c>
      <c r="V39" s="239" t="s">
        <v>432</v>
      </c>
      <c r="W39" s="240" t="s">
        <v>432</v>
      </c>
      <c r="X39" s="68" t="s">
        <v>432</v>
      </c>
      <c r="Y39" s="68" t="s">
        <v>432</v>
      </c>
      <c r="Z39" s="68" t="s">
        <v>432</v>
      </c>
      <c r="AA39" s="69" t="s">
        <v>432</v>
      </c>
      <c r="AB39" s="55" t="s">
        <v>432</v>
      </c>
      <c r="AC39" s="56" t="s">
        <v>432</v>
      </c>
      <c r="AD39" s="56" t="s">
        <v>432</v>
      </c>
      <c r="AE39" s="56" t="s">
        <v>432</v>
      </c>
      <c r="AF39" s="56" t="s">
        <v>432</v>
      </c>
      <c r="AG39" s="57" t="s">
        <v>432</v>
      </c>
      <c r="AH39" s="58" t="s">
        <v>432</v>
      </c>
      <c r="AI39" s="59" t="s">
        <v>432</v>
      </c>
      <c r="AJ39" s="59" t="s">
        <v>432</v>
      </c>
      <c r="AK39" s="59" t="s">
        <v>432</v>
      </c>
      <c r="AL39" s="59" t="s">
        <v>432</v>
      </c>
      <c r="AN39" s="442"/>
      <c r="AO39" s="443"/>
      <c r="AP39" s="443"/>
      <c r="AQ39" s="443"/>
      <c r="AR39" s="443"/>
      <c r="AS39" s="443"/>
      <c r="AT39" s="448"/>
      <c r="AU39" s="448"/>
    </row>
    <row r="40" spans="2:47" ht="15.75" x14ac:dyDescent="0.5">
      <c r="B40" s="397"/>
      <c r="C40" s="397"/>
      <c r="D40" s="398"/>
      <c r="E40" s="402"/>
      <c r="F40" s="403"/>
      <c r="G40" s="403"/>
      <c r="H40" s="403"/>
      <c r="I40" s="403"/>
      <c r="J40" s="76" t="s">
        <v>432</v>
      </c>
      <c r="K40" s="77" t="s">
        <v>432</v>
      </c>
      <c r="L40" s="77" t="s">
        <v>432</v>
      </c>
      <c r="M40" s="77" t="s">
        <v>432</v>
      </c>
      <c r="N40" s="77" t="s">
        <v>432</v>
      </c>
      <c r="O40" s="78" t="s">
        <v>432</v>
      </c>
      <c r="P40" s="239" t="s">
        <v>432</v>
      </c>
      <c r="Q40" s="240" t="s">
        <v>432</v>
      </c>
      <c r="R40" s="240" t="s">
        <v>432</v>
      </c>
      <c r="S40" s="240" t="s">
        <v>432</v>
      </c>
      <c r="T40" s="240" t="s">
        <v>432</v>
      </c>
      <c r="U40" s="241" t="s">
        <v>432</v>
      </c>
      <c r="V40" s="239" t="s">
        <v>432</v>
      </c>
      <c r="W40" s="240" t="s">
        <v>432</v>
      </c>
      <c r="X40" s="68" t="s">
        <v>432</v>
      </c>
      <c r="Y40" s="68" t="s">
        <v>432</v>
      </c>
      <c r="Z40" s="68" t="s">
        <v>432</v>
      </c>
      <c r="AA40" s="69" t="s">
        <v>432</v>
      </c>
      <c r="AB40" s="55" t="s">
        <v>432</v>
      </c>
      <c r="AC40" s="56" t="s">
        <v>432</v>
      </c>
      <c r="AD40" s="56" t="s">
        <v>432</v>
      </c>
      <c r="AE40" s="56" t="s">
        <v>432</v>
      </c>
      <c r="AF40" s="56" t="s">
        <v>432</v>
      </c>
      <c r="AG40" s="57" t="s">
        <v>432</v>
      </c>
      <c r="AH40" s="58" t="s">
        <v>432</v>
      </c>
      <c r="AI40" s="59" t="s">
        <v>432</v>
      </c>
      <c r="AJ40" s="59" t="s">
        <v>432</v>
      </c>
      <c r="AK40" s="59" t="s">
        <v>432</v>
      </c>
      <c r="AL40" s="59" t="s">
        <v>432</v>
      </c>
      <c r="AN40" s="442"/>
      <c r="AO40" s="443"/>
      <c r="AP40" s="443"/>
      <c r="AQ40" s="443"/>
      <c r="AR40" s="443"/>
      <c r="AS40" s="443"/>
      <c r="AT40" s="448"/>
      <c r="AU40" s="448"/>
    </row>
    <row r="41" spans="2:47" ht="15.75" x14ac:dyDescent="0.5">
      <c r="B41" s="397"/>
      <c r="C41" s="397"/>
      <c r="D41" s="398"/>
      <c r="E41" s="402"/>
      <c r="F41" s="403"/>
      <c r="G41" s="403"/>
      <c r="H41" s="403"/>
      <c r="I41" s="403"/>
      <c r="J41" s="76" t="s">
        <v>432</v>
      </c>
      <c r="K41" s="77" t="s">
        <v>432</v>
      </c>
      <c r="L41" s="77" t="s">
        <v>432</v>
      </c>
      <c r="M41" s="77" t="s">
        <v>432</v>
      </c>
      <c r="N41" s="77" t="s">
        <v>432</v>
      </c>
      <c r="O41" s="78" t="s">
        <v>432</v>
      </c>
      <c r="P41" s="239" t="s">
        <v>432</v>
      </c>
      <c r="Q41" s="240" t="s">
        <v>432</v>
      </c>
      <c r="R41" s="240" t="s">
        <v>432</v>
      </c>
      <c r="S41" s="240" t="s">
        <v>432</v>
      </c>
      <c r="T41" s="240" t="s">
        <v>432</v>
      </c>
      <c r="U41" s="241" t="s">
        <v>432</v>
      </c>
      <c r="V41" s="239" t="s">
        <v>432</v>
      </c>
      <c r="W41" s="240" t="s">
        <v>432</v>
      </c>
      <c r="X41" s="68" t="s">
        <v>432</v>
      </c>
      <c r="Y41" s="68" t="s">
        <v>432</v>
      </c>
      <c r="Z41" s="68" t="s">
        <v>432</v>
      </c>
      <c r="AA41" s="69" t="s">
        <v>432</v>
      </c>
      <c r="AB41" s="55" t="s">
        <v>432</v>
      </c>
      <c r="AC41" s="56" t="s">
        <v>432</v>
      </c>
      <c r="AD41" s="56" t="s">
        <v>432</v>
      </c>
      <c r="AE41" s="56" t="s">
        <v>432</v>
      </c>
      <c r="AF41" s="56" t="s">
        <v>432</v>
      </c>
      <c r="AG41" s="57" t="s">
        <v>432</v>
      </c>
      <c r="AH41" s="58" t="s">
        <v>432</v>
      </c>
      <c r="AI41" s="59" t="s">
        <v>432</v>
      </c>
      <c r="AJ41" s="59" t="s">
        <v>432</v>
      </c>
      <c r="AK41" s="59" t="s">
        <v>432</v>
      </c>
      <c r="AL41" s="59" t="s">
        <v>432</v>
      </c>
      <c r="AN41" s="442"/>
      <c r="AO41" s="443"/>
      <c r="AP41" s="443"/>
      <c r="AQ41" s="443"/>
      <c r="AR41" s="443"/>
      <c r="AS41" s="443"/>
      <c r="AT41" s="448"/>
      <c r="AU41" s="448"/>
    </row>
    <row r="42" spans="2:47" ht="15.75" x14ac:dyDescent="0.5">
      <c r="B42" s="397"/>
      <c r="C42" s="397"/>
      <c r="D42" s="398"/>
      <c r="E42" s="402"/>
      <c r="F42" s="403"/>
      <c r="G42" s="403"/>
      <c r="H42" s="403"/>
      <c r="I42" s="403"/>
      <c r="J42" s="76" t="s">
        <v>432</v>
      </c>
      <c r="K42" s="77" t="s">
        <v>432</v>
      </c>
      <c r="L42" s="77" t="s">
        <v>432</v>
      </c>
      <c r="M42" s="77" t="s">
        <v>432</v>
      </c>
      <c r="N42" s="77" t="s">
        <v>432</v>
      </c>
      <c r="O42" s="78" t="s">
        <v>432</v>
      </c>
      <c r="P42" s="239" t="s">
        <v>432</v>
      </c>
      <c r="Q42" s="240" t="s">
        <v>432</v>
      </c>
      <c r="R42" s="240" t="s">
        <v>432</v>
      </c>
      <c r="S42" s="240" t="s">
        <v>432</v>
      </c>
      <c r="T42" s="240" t="s">
        <v>432</v>
      </c>
      <c r="U42" s="241" t="s">
        <v>432</v>
      </c>
      <c r="V42" s="239" t="s">
        <v>432</v>
      </c>
      <c r="W42" s="240" t="s">
        <v>432</v>
      </c>
      <c r="X42" s="68" t="s">
        <v>432</v>
      </c>
      <c r="Y42" s="68" t="s">
        <v>432</v>
      </c>
      <c r="Z42" s="68" t="s">
        <v>432</v>
      </c>
      <c r="AA42" s="69" t="s">
        <v>432</v>
      </c>
      <c r="AB42" s="55" t="s">
        <v>432</v>
      </c>
      <c r="AC42" s="56" t="s">
        <v>432</v>
      </c>
      <c r="AD42" s="56" t="s">
        <v>432</v>
      </c>
      <c r="AE42" s="56" t="s">
        <v>432</v>
      </c>
      <c r="AF42" s="56" t="s">
        <v>432</v>
      </c>
      <c r="AG42" s="57" t="s">
        <v>432</v>
      </c>
      <c r="AH42" s="58" t="s">
        <v>432</v>
      </c>
      <c r="AI42" s="59" t="s">
        <v>432</v>
      </c>
      <c r="AJ42" s="59" t="s">
        <v>432</v>
      </c>
      <c r="AK42" s="59" t="s">
        <v>432</v>
      </c>
      <c r="AL42" s="59" t="s">
        <v>432</v>
      </c>
      <c r="AN42" s="442"/>
      <c r="AO42" s="443"/>
      <c r="AP42" s="443"/>
      <c r="AQ42" s="443"/>
      <c r="AR42" s="443"/>
      <c r="AS42" s="443"/>
      <c r="AT42" s="448"/>
      <c r="AU42" s="448"/>
    </row>
    <row r="43" spans="2:47" ht="15.75" x14ac:dyDescent="0.5">
      <c r="B43" s="397"/>
      <c r="C43" s="397"/>
      <c r="D43" s="398"/>
      <c r="E43" s="402"/>
      <c r="F43" s="403"/>
      <c r="G43" s="403"/>
      <c r="H43" s="403"/>
      <c r="I43" s="403"/>
      <c r="J43" s="76" t="s">
        <v>432</v>
      </c>
      <c r="K43" s="77" t="s">
        <v>432</v>
      </c>
      <c r="L43" s="77" t="s">
        <v>432</v>
      </c>
      <c r="M43" s="77" t="s">
        <v>432</v>
      </c>
      <c r="N43" s="77" t="s">
        <v>432</v>
      </c>
      <c r="O43" s="78" t="s">
        <v>432</v>
      </c>
      <c r="P43" s="239" t="s">
        <v>432</v>
      </c>
      <c r="Q43" s="240" t="s">
        <v>432</v>
      </c>
      <c r="R43" s="240" t="s">
        <v>432</v>
      </c>
      <c r="S43" s="240" t="s">
        <v>432</v>
      </c>
      <c r="T43" s="240" t="s">
        <v>432</v>
      </c>
      <c r="U43" s="241" t="s">
        <v>432</v>
      </c>
      <c r="V43" s="239" t="s">
        <v>432</v>
      </c>
      <c r="W43" s="240" t="s">
        <v>432</v>
      </c>
      <c r="X43" s="68" t="s">
        <v>432</v>
      </c>
      <c r="Y43" s="68" t="s">
        <v>432</v>
      </c>
      <c r="Z43" s="68" t="s">
        <v>432</v>
      </c>
      <c r="AA43" s="69" t="s">
        <v>432</v>
      </c>
      <c r="AB43" s="55" t="s">
        <v>432</v>
      </c>
      <c r="AC43" s="56" t="s">
        <v>432</v>
      </c>
      <c r="AD43" s="56" t="s">
        <v>432</v>
      </c>
      <c r="AE43" s="56" t="s">
        <v>432</v>
      </c>
      <c r="AF43" s="56" t="s">
        <v>432</v>
      </c>
      <c r="AG43" s="57" t="s">
        <v>432</v>
      </c>
      <c r="AH43" s="58" t="s">
        <v>432</v>
      </c>
      <c r="AI43" s="59" t="s">
        <v>432</v>
      </c>
      <c r="AJ43" s="59" t="s">
        <v>432</v>
      </c>
      <c r="AK43" s="59" t="s">
        <v>432</v>
      </c>
      <c r="AL43" s="59" t="s">
        <v>432</v>
      </c>
      <c r="AN43" s="442"/>
      <c r="AO43" s="443"/>
      <c r="AP43" s="443"/>
      <c r="AQ43" s="443"/>
      <c r="AR43" s="443"/>
      <c r="AS43" s="443"/>
      <c r="AT43" s="448"/>
      <c r="AU43" s="448"/>
    </row>
    <row r="44" spans="2:47" ht="15.75" x14ac:dyDescent="0.5">
      <c r="B44" s="397"/>
      <c r="C44" s="397"/>
      <c r="D44" s="398"/>
      <c r="E44" s="402"/>
      <c r="F44" s="403"/>
      <c r="G44" s="403"/>
      <c r="H44" s="403"/>
      <c r="I44" s="403"/>
      <c r="J44" s="76" t="s">
        <v>432</v>
      </c>
      <c r="K44" s="77" t="s">
        <v>432</v>
      </c>
      <c r="L44" s="77" t="s">
        <v>432</v>
      </c>
      <c r="M44" s="77" t="s">
        <v>432</v>
      </c>
      <c r="N44" s="77" t="s">
        <v>432</v>
      </c>
      <c r="O44" s="78" t="s">
        <v>432</v>
      </c>
      <c r="P44" s="239" t="s">
        <v>432</v>
      </c>
      <c r="Q44" s="240" t="s">
        <v>432</v>
      </c>
      <c r="R44" s="240" t="s">
        <v>432</v>
      </c>
      <c r="S44" s="240" t="s">
        <v>432</v>
      </c>
      <c r="T44" s="240" t="s">
        <v>432</v>
      </c>
      <c r="U44" s="241" t="s">
        <v>432</v>
      </c>
      <c r="V44" s="239" t="s">
        <v>432</v>
      </c>
      <c r="W44" s="240" t="s">
        <v>432</v>
      </c>
      <c r="X44" s="68" t="s">
        <v>432</v>
      </c>
      <c r="Y44" s="68" t="s">
        <v>432</v>
      </c>
      <c r="Z44" s="68" t="s">
        <v>432</v>
      </c>
      <c r="AA44" s="69" t="s">
        <v>432</v>
      </c>
      <c r="AB44" s="55" t="s">
        <v>432</v>
      </c>
      <c r="AC44" s="56" t="s">
        <v>432</v>
      </c>
      <c r="AD44" s="56" t="s">
        <v>432</v>
      </c>
      <c r="AE44" s="56" t="s">
        <v>432</v>
      </c>
      <c r="AF44" s="56" t="s">
        <v>432</v>
      </c>
      <c r="AG44" s="57" t="s">
        <v>432</v>
      </c>
      <c r="AH44" s="58" t="s">
        <v>432</v>
      </c>
      <c r="AI44" s="59" t="s">
        <v>432</v>
      </c>
      <c r="AJ44" s="59" t="s">
        <v>432</v>
      </c>
      <c r="AK44" s="59" t="s">
        <v>432</v>
      </c>
      <c r="AL44" s="59" t="s">
        <v>432</v>
      </c>
      <c r="AN44" s="442"/>
      <c r="AO44" s="443"/>
      <c r="AP44" s="443"/>
      <c r="AQ44" s="443"/>
      <c r="AR44" s="443"/>
      <c r="AS44" s="443"/>
      <c r="AT44" s="448"/>
      <c r="AU44" s="448"/>
    </row>
    <row r="45" spans="2:47" ht="3" customHeight="1" thickBot="1" x14ac:dyDescent="0.55000000000000004">
      <c r="B45" s="397"/>
      <c r="C45" s="397"/>
      <c r="D45" s="398"/>
      <c r="E45" s="402"/>
      <c r="F45" s="403"/>
      <c r="G45" s="403"/>
      <c r="H45" s="403"/>
      <c r="I45" s="403"/>
      <c r="J45" s="76" t="s">
        <v>432</v>
      </c>
      <c r="K45" s="77" t="s">
        <v>432</v>
      </c>
      <c r="L45" s="77" t="s">
        <v>432</v>
      </c>
      <c r="M45" s="77" t="s">
        <v>432</v>
      </c>
      <c r="N45" s="77" t="s">
        <v>432</v>
      </c>
      <c r="O45" s="78" t="s">
        <v>432</v>
      </c>
      <c r="P45" s="239" t="s">
        <v>432</v>
      </c>
      <c r="Q45" s="240" t="s">
        <v>432</v>
      </c>
      <c r="R45" s="240" t="s">
        <v>432</v>
      </c>
      <c r="S45" s="240" t="s">
        <v>432</v>
      </c>
      <c r="T45" s="240" t="s">
        <v>432</v>
      </c>
      <c r="U45" s="241" t="s">
        <v>432</v>
      </c>
      <c r="V45" s="239" t="s">
        <v>432</v>
      </c>
      <c r="W45" s="240" t="s">
        <v>432</v>
      </c>
      <c r="X45" s="68" t="s">
        <v>432</v>
      </c>
      <c r="Y45" s="68" t="s">
        <v>432</v>
      </c>
      <c r="Z45" s="68" t="s">
        <v>432</v>
      </c>
      <c r="AA45" s="69" t="s">
        <v>432</v>
      </c>
      <c r="AB45" s="55" t="s">
        <v>432</v>
      </c>
      <c r="AC45" s="56" t="s">
        <v>432</v>
      </c>
      <c r="AD45" s="56" t="s">
        <v>432</v>
      </c>
      <c r="AE45" s="56" t="s">
        <v>432</v>
      </c>
      <c r="AF45" s="56" t="s">
        <v>432</v>
      </c>
      <c r="AG45" s="57" t="s">
        <v>432</v>
      </c>
      <c r="AH45" s="58" t="s">
        <v>432</v>
      </c>
      <c r="AI45" s="59" t="s">
        <v>432</v>
      </c>
      <c r="AJ45" s="59" t="s">
        <v>432</v>
      </c>
      <c r="AK45" s="59" t="s">
        <v>432</v>
      </c>
      <c r="AL45" s="59" t="s">
        <v>432</v>
      </c>
      <c r="AN45" s="442"/>
      <c r="AO45" s="443"/>
      <c r="AP45" s="443"/>
      <c r="AQ45" s="443"/>
      <c r="AR45" s="443"/>
      <c r="AS45" s="444"/>
      <c r="AT45" s="36"/>
      <c r="AU45" s="36"/>
    </row>
    <row r="46" spans="2:47" ht="16.149999999999999" hidden="1" thickBot="1" x14ac:dyDescent="0.55000000000000004">
      <c r="B46" s="397"/>
      <c r="C46" s="397"/>
      <c r="D46" s="398"/>
      <c r="E46" s="402"/>
      <c r="F46" s="403"/>
      <c r="G46" s="403"/>
      <c r="H46" s="403"/>
      <c r="I46" s="403"/>
      <c r="J46" s="76" t="s">
        <v>432</v>
      </c>
      <c r="K46" s="77" t="s">
        <v>432</v>
      </c>
      <c r="L46" s="77" t="s">
        <v>432</v>
      </c>
      <c r="M46" s="77" t="s">
        <v>432</v>
      </c>
      <c r="N46" s="77" t="s">
        <v>432</v>
      </c>
      <c r="O46" s="78" t="s">
        <v>432</v>
      </c>
      <c r="P46" s="67" t="s">
        <v>432</v>
      </c>
      <c r="Q46" s="68" t="s">
        <v>432</v>
      </c>
      <c r="R46" s="68" t="s">
        <v>432</v>
      </c>
      <c r="S46" s="68" t="s">
        <v>432</v>
      </c>
      <c r="T46" s="68" t="s">
        <v>432</v>
      </c>
      <c r="U46" s="69" t="s">
        <v>432</v>
      </c>
      <c r="V46" s="67" t="s">
        <v>432</v>
      </c>
      <c r="W46" s="68" t="s">
        <v>432</v>
      </c>
      <c r="X46" s="68" t="s">
        <v>432</v>
      </c>
      <c r="Y46" s="68" t="s">
        <v>432</v>
      </c>
      <c r="Z46" s="68" t="s">
        <v>432</v>
      </c>
      <c r="AA46" s="69" t="s">
        <v>432</v>
      </c>
      <c r="AB46" s="55" t="s">
        <v>432</v>
      </c>
      <c r="AC46" s="56" t="s">
        <v>432</v>
      </c>
      <c r="AD46" s="56" t="s">
        <v>432</v>
      </c>
      <c r="AE46" s="56" t="s">
        <v>432</v>
      </c>
      <c r="AF46" s="56" t="s">
        <v>432</v>
      </c>
      <c r="AG46" s="57" t="s">
        <v>432</v>
      </c>
      <c r="AH46" s="58" t="s">
        <v>432</v>
      </c>
      <c r="AI46" s="59" t="s">
        <v>432</v>
      </c>
      <c r="AJ46" s="59" t="s">
        <v>432</v>
      </c>
      <c r="AK46" s="59" t="s">
        <v>432</v>
      </c>
      <c r="AL46" s="59" t="s">
        <v>432</v>
      </c>
      <c r="AN46" s="442"/>
      <c r="AO46" s="443"/>
      <c r="AP46" s="443"/>
      <c r="AQ46" s="443"/>
      <c r="AR46" s="443"/>
      <c r="AS46" s="444"/>
    </row>
    <row r="47" spans="2:47" ht="16.149999999999999" hidden="1" thickBot="1" x14ac:dyDescent="0.55000000000000004">
      <c r="B47" s="397"/>
      <c r="C47" s="397"/>
      <c r="D47" s="398"/>
      <c r="E47" s="405"/>
      <c r="F47" s="406"/>
      <c r="G47" s="406"/>
      <c r="H47" s="406"/>
      <c r="I47" s="406"/>
      <c r="J47" s="79" t="s">
        <v>432</v>
      </c>
      <c r="K47" s="80" t="s">
        <v>432</v>
      </c>
      <c r="L47" s="80" t="s">
        <v>432</v>
      </c>
      <c r="M47" s="80" t="s">
        <v>432</v>
      </c>
      <c r="N47" s="80" t="s">
        <v>432</v>
      </c>
      <c r="O47" s="81" t="s">
        <v>432</v>
      </c>
      <c r="P47" s="67" t="s">
        <v>432</v>
      </c>
      <c r="Q47" s="68" t="s">
        <v>432</v>
      </c>
      <c r="R47" s="68" t="s">
        <v>432</v>
      </c>
      <c r="S47" s="68" t="s">
        <v>432</v>
      </c>
      <c r="T47" s="68" t="s">
        <v>432</v>
      </c>
      <c r="U47" s="69" t="s">
        <v>432</v>
      </c>
      <c r="V47" s="70" t="s">
        <v>432</v>
      </c>
      <c r="W47" s="71" t="s">
        <v>432</v>
      </c>
      <c r="X47" s="71" t="s">
        <v>432</v>
      </c>
      <c r="Y47" s="71" t="s">
        <v>432</v>
      </c>
      <c r="Z47" s="71" t="s">
        <v>432</v>
      </c>
      <c r="AA47" s="72" t="s">
        <v>432</v>
      </c>
      <c r="AB47" s="60" t="s">
        <v>432</v>
      </c>
      <c r="AC47" s="61" t="s">
        <v>432</v>
      </c>
      <c r="AD47" s="61" t="s">
        <v>432</v>
      </c>
      <c r="AE47" s="61" t="s">
        <v>432</v>
      </c>
      <c r="AF47" s="61" t="s">
        <v>432</v>
      </c>
      <c r="AG47" s="62" t="s">
        <v>432</v>
      </c>
      <c r="AH47" s="63" t="s">
        <v>432</v>
      </c>
      <c r="AI47" s="64" t="s">
        <v>432</v>
      </c>
      <c r="AJ47" s="64" t="s">
        <v>432</v>
      </c>
      <c r="AK47" s="64" t="s">
        <v>432</v>
      </c>
      <c r="AL47" s="64" t="s">
        <v>432</v>
      </c>
      <c r="AN47" s="445"/>
      <c r="AO47" s="446"/>
      <c r="AP47" s="446"/>
      <c r="AQ47" s="446"/>
      <c r="AR47" s="446"/>
      <c r="AS47" s="447"/>
    </row>
    <row r="48" spans="2:47" ht="23.25" x14ac:dyDescent="0.7">
      <c r="B48" s="397"/>
      <c r="C48" s="397"/>
      <c r="D48" s="398"/>
      <c r="E48" s="399" t="s">
        <v>167</v>
      </c>
      <c r="F48" s="400"/>
      <c r="G48" s="400"/>
      <c r="H48" s="400"/>
      <c r="I48" s="401"/>
      <c r="J48" s="73" t="s">
        <v>432</v>
      </c>
      <c r="K48" s="74" t="s">
        <v>432</v>
      </c>
      <c r="L48" s="74" t="s">
        <v>432</v>
      </c>
      <c r="M48" s="74" t="s">
        <v>432</v>
      </c>
      <c r="N48" s="74" t="s">
        <v>432</v>
      </c>
      <c r="O48" s="75" t="s">
        <v>432</v>
      </c>
      <c r="P48" s="73" t="s">
        <v>432</v>
      </c>
      <c r="Q48" s="74" t="s">
        <v>432</v>
      </c>
      <c r="R48" s="74" t="s">
        <v>432</v>
      </c>
      <c r="S48" s="74" t="s">
        <v>432</v>
      </c>
      <c r="T48" s="74" t="s">
        <v>432</v>
      </c>
      <c r="U48" s="75" t="s">
        <v>432</v>
      </c>
      <c r="V48" s="236" t="s">
        <v>432</v>
      </c>
      <c r="W48" s="245" t="s">
        <v>432</v>
      </c>
      <c r="X48" s="65" t="s">
        <v>432</v>
      </c>
      <c r="Y48" s="65" t="s">
        <v>432</v>
      </c>
      <c r="Z48" s="65" t="s">
        <v>432</v>
      </c>
      <c r="AA48" s="66" t="s">
        <v>432</v>
      </c>
      <c r="AB48" s="50" t="s">
        <v>432</v>
      </c>
      <c r="AC48" s="51" t="s">
        <v>432</v>
      </c>
      <c r="AD48" s="51" t="s">
        <v>432</v>
      </c>
      <c r="AE48" s="51" t="s">
        <v>432</v>
      </c>
      <c r="AF48" s="51" t="s">
        <v>432</v>
      </c>
      <c r="AG48" s="52" t="s">
        <v>432</v>
      </c>
      <c r="AH48" s="53" t="s">
        <v>432</v>
      </c>
      <c r="AI48" s="54" t="s">
        <v>432</v>
      </c>
      <c r="AJ48" s="54" t="s">
        <v>432</v>
      </c>
      <c r="AK48" s="54" t="s">
        <v>432</v>
      </c>
      <c r="AL48" s="54" t="s">
        <v>432</v>
      </c>
    </row>
    <row r="49" spans="2:38" ht="15.75" x14ac:dyDescent="0.5">
      <c r="B49" s="397"/>
      <c r="C49" s="397"/>
      <c r="D49" s="398"/>
      <c r="E49" s="418"/>
      <c r="F49" s="403"/>
      <c r="G49" s="403"/>
      <c r="H49" s="403"/>
      <c r="I49" s="404"/>
      <c r="J49" s="76" t="s">
        <v>432</v>
      </c>
      <c r="K49" s="77" t="s">
        <v>432</v>
      </c>
      <c r="L49" s="77" t="s">
        <v>432</v>
      </c>
      <c r="M49" s="77" t="s">
        <v>432</v>
      </c>
      <c r="N49" s="77" t="s">
        <v>432</v>
      </c>
      <c r="O49" s="78" t="s">
        <v>432</v>
      </c>
      <c r="P49" s="76" t="s">
        <v>432</v>
      </c>
      <c r="Q49" s="77" t="s">
        <v>432</v>
      </c>
      <c r="R49" s="77" t="s">
        <v>432</v>
      </c>
      <c r="S49" s="77" t="s">
        <v>432</v>
      </c>
      <c r="T49" s="77" t="s">
        <v>432</v>
      </c>
      <c r="U49" s="78" t="s">
        <v>432</v>
      </c>
      <c r="V49" s="239" t="s">
        <v>432</v>
      </c>
      <c r="W49" s="240" t="s">
        <v>432</v>
      </c>
      <c r="X49" s="68" t="s">
        <v>432</v>
      </c>
      <c r="Y49" s="68" t="s">
        <v>432</v>
      </c>
      <c r="Z49" s="68" t="s">
        <v>432</v>
      </c>
      <c r="AA49" s="69" t="s">
        <v>432</v>
      </c>
      <c r="AB49" s="55" t="s">
        <v>432</v>
      </c>
      <c r="AC49" s="56" t="s">
        <v>432</v>
      </c>
      <c r="AD49" s="56" t="s">
        <v>432</v>
      </c>
      <c r="AE49" s="56" t="s">
        <v>432</v>
      </c>
      <c r="AF49" s="56" t="s">
        <v>432</v>
      </c>
      <c r="AG49" s="57" t="s">
        <v>432</v>
      </c>
      <c r="AH49" s="58" t="s">
        <v>432</v>
      </c>
      <c r="AI49" s="59" t="s">
        <v>432</v>
      </c>
      <c r="AJ49" s="59" t="s">
        <v>432</v>
      </c>
      <c r="AK49" s="59" t="s">
        <v>432</v>
      </c>
      <c r="AL49" s="59" t="s">
        <v>432</v>
      </c>
    </row>
    <row r="50" spans="2:38" ht="15.75" x14ac:dyDescent="0.5">
      <c r="B50" s="397"/>
      <c r="C50" s="397"/>
      <c r="D50" s="398"/>
      <c r="E50" s="418"/>
      <c r="F50" s="403"/>
      <c r="G50" s="403"/>
      <c r="H50" s="403"/>
      <c r="I50" s="404"/>
      <c r="J50" s="76" t="s">
        <v>432</v>
      </c>
      <c r="K50" s="77" t="s">
        <v>432</v>
      </c>
      <c r="L50" s="77" t="s">
        <v>432</v>
      </c>
      <c r="M50" s="77" t="s">
        <v>432</v>
      </c>
      <c r="N50" s="77" t="s">
        <v>432</v>
      </c>
      <c r="O50" s="78" t="s">
        <v>432</v>
      </c>
      <c r="P50" s="76" t="s">
        <v>432</v>
      </c>
      <c r="Q50" s="77" t="s">
        <v>432</v>
      </c>
      <c r="R50" s="77" t="s">
        <v>432</v>
      </c>
      <c r="S50" s="77" t="s">
        <v>432</v>
      </c>
      <c r="T50" s="77" t="s">
        <v>432</v>
      </c>
      <c r="U50" s="78" t="s">
        <v>432</v>
      </c>
      <c r="V50" s="239" t="s">
        <v>432</v>
      </c>
      <c r="W50" s="240" t="s">
        <v>432</v>
      </c>
      <c r="X50" s="68" t="s">
        <v>432</v>
      </c>
      <c r="Y50" s="68" t="s">
        <v>432</v>
      </c>
      <c r="Z50" s="68" t="s">
        <v>432</v>
      </c>
      <c r="AA50" s="69" t="s">
        <v>432</v>
      </c>
      <c r="AB50" s="55" t="s">
        <v>432</v>
      </c>
      <c r="AC50" s="56" t="s">
        <v>432</v>
      </c>
      <c r="AD50" s="56" t="s">
        <v>432</v>
      </c>
      <c r="AE50" s="56" t="s">
        <v>432</v>
      </c>
      <c r="AF50" s="56" t="s">
        <v>432</v>
      </c>
      <c r="AG50" s="57" t="s">
        <v>432</v>
      </c>
      <c r="AH50" s="58" t="s">
        <v>432</v>
      </c>
      <c r="AI50" s="59" t="s">
        <v>432</v>
      </c>
      <c r="AJ50" s="59" t="s">
        <v>432</v>
      </c>
      <c r="AK50" s="59" t="s">
        <v>432</v>
      </c>
      <c r="AL50" s="59" t="s">
        <v>432</v>
      </c>
    </row>
    <row r="51" spans="2:38" ht="15.75" x14ac:dyDescent="0.5">
      <c r="B51" s="397"/>
      <c r="C51" s="397"/>
      <c r="D51" s="398"/>
      <c r="E51" s="402"/>
      <c r="F51" s="403"/>
      <c r="G51" s="403"/>
      <c r="H51" s="403"/>
      <c r="I51" s="404"/>
      <c r="J51" s="76" t="s">
        <v>432</v>
      </c>
      <c r="K51" s="77" t="s">
        <v>432</v>
      </c>
      <c r="L51" s="77" t="s">
        <v>432</v>
      </c>
      <c r="M51" s="77" t="s">
        <v>432</v>
      </c>
      <c r="N51" s="77" t="s">
        <v>432</v>
      </c>
      <c r="O51" s="78" t="s">
        <v>432</v>
      </c>
      <c r="P51" s="76" t="s">
        <v>432</v>
      </c>
      <c r="Q51" s="77" t="s">
        <v>432</v>
      </c>
      <c r="R51" s="77" t="s">
        <v>432</v>
      </c>
      <c r="S51" s="77" t="s">
        <v>432</v>
      </c>
      <c r="T51" s="77" t="s">
        <v>432</v>
      </c>
      <c r="U51" s="78" t="s">
        <v>432</v>
      </c>
      <c r="V51" s="239" t="s">
        <v>432</v>
      </c>
      <c r="W51" s="240" t="s">
        <v>432</v>
      </c>
      <c r="X51" s="68" t="s">
        <v>432</v>
      </c>
      <c r="Y51" s="68" t="s">
        <v>432</v>
      </c>
      <c r="Z51" s="68" t="s">
        <v>432</v>
      </c>
      <c r="AA51" s="69" t="s">
        <v>432</v>
      </c>
      <c r="AB51" s="55" t="s">
        <v>432</v>
      </c>
      <c r="AC51" s="56" t="s">
        <v>432</v>
      </c>
      <c r="AD51" s="56" t="s">
        <v>432</v>
      </c>
      <c r="AE51" s="56" t="s">
        <v>432</v>
      </c>
      <c r="AF51" s="56" t="s">
        <v>432</v>
      </c>
      <c r="AG51" s="57" t="s">
        <v>432</v>
      </c>
      <c r="AH51" s="58" t="s">
        <v>432</v>
      </c>
      <c r="AI51" s="59" t="s">
        <v>432</v>
      </c>
      <c r="AJ51" s="59" t="s">
        <v>432</v>
      </c>
      <c r="AK51" s="59" t="s">
        <v>432</v>
      </c>
      <c r="AL51" s="59" t="s">
        <v>432</v>
      </c>
    </row>
    <row r="52" spans="2:38" ht="15.75" x14ac:dyDescent="0.5">
      <c r="B52" s="397"/>
      <c r="C52" s="397"/>
      <c r="D52" s="398"/>
      <c r="E52" s="402"/>
      <c r="F52" s="403"/>
      <c r="G52" s="403"/>
      <c r="H52" s="403"/>
      <c r="I52" s="404"/>
      <c r="J52" s="76" t="s">
        <v>432</v>
      </c>
      <c r="K52" s="77" t="s">
        <v>432</v>
      </c>
      <c r="L52" s="77" t="s">
        <v>432</v>
      </c>
      <c r="M52" s="77" t="s">
        <v>432</v>
      </c>
      <c r="N52" s="77" t="s">
        <v>432</v>
      </c>
      <c r="O52" s="78" t="s">
        <v>432</v>
      </c>
      <c r="P52" s="76" t="s">
        <v>432</v>
      </c>
      <c r="Q52" s="77" t="s">
        <v>432</v>
      </c>
      <c r="R52" s="77" t="s">
        <v>432</v>
      </c>
      <c r="S52" s="77" t="s">
        <v>432</v>
      </c>
      <c r="T52" s="77" t="s">
        <v>432</v>
      </c>
      <c r="U52" s="78" t="s">
        <v>432</v>
      </c>
      <c r="V52" s="239" t="s">
        <v>432</v>
      </c>
      <c r="W52" s="240" t="s">
        <v>432</v>
      </c>
      <c r="X52" s="68" t="s">
        <v>432</v>
      </c>
      <c r="Y52" s="68" t="s">
        <v>432</v>
      </c>
      <c r="Z52" s="68" t="s">
        <v>432</v>
      </c>
      <c r="AA52" s="69" t="s">
        <v>432</v>
      </c>
      <c r="AB52" s="55" t="s">
        <v>432</v>
      </c>
      <c r="AC52" s="56" t="s">
        <v>432</v>
      </c>
      <c r="AD52" s="56" t="s">
        <v>432</v>
      </c>
      <c r="AE52" s="56" t="s">
        <v>432</v>
      </c>
      <c r="AF52" s="56" t="s">
        <v>432</v>
      </c>
      <c r="AG52" s="57" t="s">
        <v>432</v>
      </c>
      <c r="AH52" s="58" t="s">
        <v>432</v>
      </c>
      <c r="AI52" s="59" t="s">
        <v>432</v>
      </c>
      <c r="AJ52" s="59" t="s">
        <v>432</v>
      </c>
      <c r="AK52" s="59" t="s">
        <v>432</v>
      </c>
      <c r="AL52" s="59" t="s">
        <v>432</v>
      </c>
    </row>
    <row r="53" spans="2:38" ht="5.25" customHeight="1" x14ac:dyDescent="0.5">
      <c r="B53" s="397"/>
      <c r="C53" s="397"/>
      <c r="D53" s="398"/>
      <c r="E53" s="402"/>
      <c r="F53" s="403"/>
      <c r="G53" s="403"/>
      <c r="H53" s="403"/>
      <c r="I53" s="404"/>
      <c r="J53" s="76" t="s">
        <v>432</v>
      </c>
      <c r="K53" s="77" t="s">
        <v>432</v>
      </c>
      <c r="L53" s="77" t="s">
        <v>432</v>
      </c>
      <c r="M53" s="77" t="s">
        <v>432</v>
      </c>
      <c r="N53" s="77" t="s">
        <v>432</v>
      </c>
      <c r="O53" s="78" t="s">
        <v>432</v>
      </c>
      <c r="P53" s="76" t="s">
        <v>432</v>
      </c>
      <c r="Q53" s="77" t="s">
        <v>432</v>
      </c>
      <c r="R53" s="77" t="s">
        <v>432</v>
      </c>
      <c r="S53" s="77" t="s">
        <v>432</v>
      </c>
      <c r="T53" s="77" t="s">
        <v>432</v>
      </c>
      <c r="U53" s="78" t="s">
        <v>432</v>
      </c>
      <c r="V53" s="239" t="s">
        <v>432</v>
      </c>
      <c r="W53" s="240" t="s">
        <v>432</v>
      </c>
      <c r="X53" s="68" t="s">
        <v>432</v>
      </c>
      <c r="Y53" s="68" t="s">
        <v>432</v>
      </c>
      <c r="Z53" s="68" t="s">
        <v>432</v>
      </c>
      <c r="AA53" s="69" t="s">
        <v>432</v>
      </c>
      <c r="AB53" s="55" t="s">
        <v>432</v>
      </c>
      <c r="AC53" s="56" t="s">
        <v>432</v>
      </c>
      <c r="AD53" s="56" t="s">
        <v>432</v>
      </c>
      <c r="AE53" s="56" t="s">
        <v>432</v>
      </c>
      <c r="AF53" s="56" t="s">
        <v>432</v>
      </c>
      <c r="AG53" s="57" t="s">
        <v>432</v>
      </c>
      <c r="AH53" s="58" t="s">
        <v>432</v>
      </c>
      <c r="AI53" s="59" t="s">
        <v>432</v>
      </c>
      <c r="AJ53" s="59" t="s">
        <v>432</v>
      </c>
      <c r="AK53" s="59" t="s">
        <v>432</v>
      </c>
      <c r="AL53" s="59" t="s">
        <v>432</v>
      </c>
    </row>
    <row r="54" spans="2:38" ht="3" hidden="1" customHeight="1" x14ac:dyDescent="0.5">
      <c r="B54" s="397"/>
      <c r="C54" s="397"/>
      <c r="D54" s="398"/>
      <c r="E54" s="402"/>
      <c r="F54" s="403"/>
      <c r="G54" s="403"/>
      <c r="H54" s="403"/>
      <c r="I54" s="404"/>
      <c r="J54" s="76" t="s">
        <v>432</v>
      </c>
      <c r="K54" s="77" t="s">
        <v>432</v>
      </c>
      <c r="L54" s="77" t="s">
        <v>432</v>
      </c>
      <c r="M54" s="77" t="s">
        <v>432</v>
      </c>
      <c r="N54" s="77" t="s">
        <v>432</v>
      </c>
      <c r="O54" s="78" t="s">
        <v>432</v>
      </c>
      <c r="P54" s="76" t="s">
        <v>432</v>
      </c>
      <c r="Q54" s="77" t="s">
        <v>432</v>
      </c>
      <c r="R54" s="77" t="s">
        <v>432</v>
      </c>
      <c r="S54" s="77" t="s">
        <v>432</v>
      </c>
      <c r="T54" s="77" t="s">
        <v>432</v>
      </c>
      <c r="U54" s="78" t="s">
        <v>432</v>
      </c>
      <c r="V54" s="239" t="s">
        <v>432</v>
      </c>
      <c r="W54" s="240" t="s">
        <v>432</v>
      </c>
      <c r="X54" s="68" t="s">
        <v>432</v>
      </c>
      <c r="Y54" s="68" t="s">
        <v>432</v>
      </c>
      <c r="Z54" s="68" t="s">
        <v>432</v>
      </c>
      <c r="AA54" s="69" t="s">
        <v>432</v>
      </c>
      <c r="AB54" s="55" t="s">
        <v>432</v>
      </c>
      <c r="AC54" s="56" t="s">
        <v>432</v>
      </c>
      <c r="AD54" s="56" t="s">
        <v>432</v>
      </c>
      <c r="AE54" s="56" t="s">
        <v>432</v>
      </c>
      <c r="AF54" s="56" t="s">
        <v>432</v>
      </c>
      <c r="AG54" s="57" t="s">
        <v>432</v>
      </c>
      <c r="AH54" s="58" t="s">
        <v>432</v>
      </c>
      <c r="AI54" s="59" t="s">
        <v>432</v>
      </c>
      <c r="AJ54" s="59" t="s">
        <v>432</v>
      </c>
      <c r="AK54" s="59" t="s">
        <v>432</v>
      </c>
      <c r="AL54" s="59" t="s">
        <v>432</v>
      </c>
    </row>
    <row r="55" spans="2:38" ht="15.75" hidden="1" x14ac:dyDescent="0.5">
      <c r="B55" s="397"/>
      <c r="C55" s="397"/>
      <c r="D55" s="398"/>
      <c r="E55" s="402"/>
      <c r="F55" s="403"/>
      <c r="G55" s="403"/>
      <c r="H55" s="403"/>
      <c r="I55" s="404"/>
      <c r="J55" s="76" t="s">
        <v>432</v>
      </c>
      <c r="K55" s="77" t="s">
        <v>432</v>
      </c>
      <c r="L55" s="77" t="s">
        <v>432</v>
      </c>
      <c r="M55" s="77" t="s">
        <v>432</v>
      </c>
      <c r="N55" s="77" t="s">
        <v>432</v>
      </c>
      <c r="O55" s="78" t="s">
        <v>432</v>
      </c>
      <c r="P55" s="76" t="s">
        <v>432</v>
      </c>
      <c r="Q55" s="77" t="s">
        <v>432</v>
      </c>
      <c r="R55" s="77" t="s">
        <v>432</v>
      </c>
      <c r="S55" s="77" t="s">
        <v>432</v>
      </c>
      <c r="T55" s="77" t="s">
        <v>432</v>
      </c>
      <c r="U55" s="78" t="s">
        <v>432</v>
      </c>
      <c r="V55" s="239" t="s">
        <v>432</v>
      </c>
      <c r="W55" s="240" t="s">
        <v>432</v>
      </c>
      <c r="X55" s="68" t="s">
        <v>432</v>
      </c>
      <c r="Y55" s="68" t="s">
        <v>432</v>
      </c>
      <c r="Z55" s="68" t="s">
        <v>432</v>
      </c>
      <c r="AA55" s="69" t="s">
        <v>432</v>
      </c>
      <c r="AB55" s="55" t="s">
        <v>432</v>
      </c>
      <c r="AC55" s="56" t="s">
        <v>432</v>
      </c>
      <c r="AD55" s="56" t="s">
        <v>432</v>
      </c>
      <c r="AE55" s="56" t="s">
        <v>432</v>
      </c>
      <c r="AF55" s="56" t="s">
        <v>432</v>
      </c>
      <c r="AG55" s="57" t="s">
        <v>432</v>
      </c>
      <c r="AH55" s="58" t="s">
        <v>432</v>
      </c>
      <c r="AI55" s="59" t="s">
        <v>432</v>
      </c>
      <c r="AJ55" s="59" t="s">
        <v>432</v>
      </c>
      <c r="AK55" s="59" t="s">
        <v>432</v>
      </c>
      <c r="AL55" s="59" t="s">
        <v>432</v>
      </c>
    </row>
    <row r="56" spans="2:38" ht="15.75" hidden="1" x14ac:dyDescent="0.5">
      <c r="B56" s="397"/>
      <c r="C56" s="397"/>
      <c r="D56" s="398"/>
      <c r="E56" s="402"/>
      <c r="F56" s="403"/>
      <c r="G56" s="403"/>
      <c r="H56" s="403"/>
      <c r="I56" s="404"/>
      <c r="J56" s="76" t="s">
        <v>432</v>
      </c>
      <c r="K56" s="77" t="s">
        <v>432</v>
      </c>
      <c r="L56" s="77" t="s">
        <v>432</v>
      </c>
      <c r="M56" s="77" t="s">
        <v>432</v>
      </c>
      <c r="N56" s="77" t="s">
        <v>432</v>
      </c>
      <c r="O56" s="78" t="s">
        <v>432</v>
      </c>
      <c r="P56" s="76" t="s">
        <v>432</v>
      </c>
      <c r="Q56" s="77" t="s">
        <v>432</v>
      </c>
      <c r="R56" s="77" t="s">
        <v>432</v>
      </c>
      <c r="S56" s="77" t="s">
        <v>432</v>
      </c>
      <c r="T56" s="77" t="s">
        <v>432</v>
      </c>
      <c r="U56" s="78" t="s">
        <v>432</v>
      </c>
      <c r="V56" s="239" t="s">
        <v>432</v>
      </c>
      <c r="W56" s="240" t="s">
        <v>432</v>
      </c>
      <c r="X56" s="68" t="s">
        <v>432</v>
      </c>
      <c r="Y56" s="68" t="s">
        <v>432</v>
      </c>
      <c r="Z56" s="68" t="s">
        <v>432</v>
      </c>
      <c r="AA56" s="69" t="s">
        <v>432</v>
      </c>
      <c r="AB56" s="55" t="s">
        <v>432</v>
      </c>
      <c r="AC56" s="56" t="s">
        <v>432</v>
      </c>
      <c r="AD56" s="56" t="s">
        <v>432</v>
      </c>
      <c r="AE56" s="56" t="s">
        <v>432</v>
      </c>
      <c r="AF56" s="56" t="s">
        <v>432</v>
      </c>
      <c r="AG56" s="57" t="s">
        <v>432</v>
      </c>
      <c r="AH56" s="58" t="s">
        <v>432</v>
      </c>
      <c r="AI56" s="59" t="s">
        <v>432</v>
      </c>
      <c r="AJ56" s="59" t="s">
        <v>432</v>
      </c>
      <c r="AK56" s="59" t="s">
        <v>432</v>
      </c>
      <c r="AL56" s="59" t="s">
        <v>432</v>
      </c>
    </row>
    <row r="57" spans="2:38" ht="16.149999999999999" thickBot="1" x14ac:dyDescent="0.55000000000000004">
      <c r="B57" s="397"/>
      <c r="C57" s="397"/>
      <c r="D57" s="398"/>
      <c r="E57" s="405"/>
      <c r="F57" s="406"/>
      <c r="G57" s="406"/>
      <c r="H57" s="406"/>
      <c r="I57" s="407"/>
      <c r="J57" s="79" t="s">
        <v>432</v>
      </c>
      <c r="K57" s="80" t="s">
        <v>432</v>
      </c>
      <c r="L57" s="80" t="s">
        <v>432</v>
      </c>
      <c r="M57" s="80" t="s">
        <v>432</v>
      </c>
      <c r="N57" s="80" t="s">
        <v>432</v>
      </c>
      <c r="O57" s="81" t="s">
        <v>432</v>
      </c>
      <c r="P57" s="79" t="s">
        <v>432</v>
      </c>
      <c r="Q57" s="80" t="s">
        <v>432</v>
      </c>
      <c r="R57" s="80" t="s">
        <v>432</v>
      </c>
      <c r="S57" s="80" t="s">
        <v>432</v>
      </c>
      <c r="T57" s="80" t="s">
        <v>432</v>
      </c>
      <c r="U57" s="81" t="s">
        <v>432</v>
      </c>
      <c r="V57" s="242" t="s">
        <v>432</v>
      </c>
      <c r="W57" s="243" t="s">
        <v>432</v>
      </c>
      <c r="X57" s="71" t="s">
        <v>432</v>
      </c>
      <c r="Y57" s="71" t="s">
        <v>432</v>
      </c>
      <c r="Z57" s="71" t="s">
        <v>432</v>
      </c>
      <c r="AA57" s="72" t="s">
        <v>432</v>
      </c>
      <c r="AB57" s="60" t="s">
        <v>432</v>
      </c>
      <c r="AC57" s="61" t="s">
        <v>432</v>
      </c>
      <c r="AD57" s="61" t="s">
        <v>432</v>
      </c>
      <c r="AE57" s="61" t="s">
        <v>432</v>
      </c>
      <c r="AF57" s="61" t="s">
        <v>432</v>
      </c>
      <c r="AG57" s="62" t="s">
        <v>432</v>
      </c>
      <c r="AH57" s="58" t="s">
        <v>432</v>
      </c>
      <c r="AI57" s="59" t="s">
        <v>432</v>
      </c>
      <c r="AJ57" s="59" t="s">
        <v>432</v>
      </c>
      <c r="AK57" s="59" t="s">
        <v>432</v>
      </c>
      <c r="AL57" s="59" t="s">
        <v>432</v>
      </c>
    </row>
    <row r="58" spans="2:38" ht="15" customHeight="1" x14ac:dyDescent="0.45">
      <c r="J58" s="399" t="s">
        <v>168</v>
      </c>
      <c r="K58" s="400"/>
      <c r="L58" s="400"/>
      <c r="M58" s="400"/>
      <c r="N58" s="400"/>
      <c r="O58" s="401"/>
      <c r="P58" s="399" t="s">
        <v>169</v>
      </c>
      <c r="Q58" s="400"/>
      <c r="R58" s="400"/>
      <c r="S58" s="400"/>
      <c r="T58" s="400"/>
      <c r="U58" s="401"/>
      <c r="V58" s="399" t="s">
        <v>170</v>
      </c>
      <c r="W58" s="400"/>
      <c r="X58" s="400"/>
      <c r="Y58" s="400"/>
      <c r="Z58" s="400"/>
      <c r="AA58" s="401"/>
      <c r="AB58" s="399" t="s">
        <v>171</v>
      </c>
      <c r="AC58" s="449"/>
      <c r="AD58" s="400"/>
      <c r="AE58" s="400"/>
      <c r="AF58" s="400"/>
      <c r="AG58" s="400"/>
      <c r="AH58" s="399" t="s">
        <v>172</v>
      </c>
      <c r="AI58" s="400"/>
      <c r="AJ58" s="400"/>
      <c r="AK58" s="400"/>
      <c r="AL58" s="401"/>
    </row>
    <row r="59" spans="2:38" ht="15" customHeight="1" x14ac:dyDescent="0.45">
      <c r="J59" s="402"/>
      <c r="K59" s="403"/>
      <c r="L59" s="403"/>
      <c r="M59" s="403"/>
      <c r="N59" s="403"/>
      <c r="O59" s="404"/>
      <c r="P59" s="402"/>
      <c r="Q59" s="403"/>
      <c r="R59" s="403"/>
      <c r="S59" s="403"/>
      <c r="T59" s="403"/>
      <c r="U59" s="404"/>
      <c r="V59" s="402"/>
      <c r="W59" s="403"/>
      <c r="X59" s="403"/>
      <c r="Y59" s="403"/>
      <c r="Z59" s="403"/>
      <c r="AA59" s="404"/>
      <c r="AB59" s="402"/>
      <c r="AC59" s="403"/>
      <c r="AD59" s="403"/>
      <c r="AE59" s="403"/>
      <c r="AF59" s="403"/>
      <c r="AG59" s="403"/>
      <c r="AH59" s="418"/>
      <c r="AI59" s="431"/>
      <c r="AJ59" s="431"/>
      <c r="AK59" s="431"/>
      <c r="AL59" s="404"/>
    </row>
    <row r="60" spans="2:38" ht="15" customHeight="1" x14ac:dyDescent="0.45">
      <c r="J60" s="402"/>
      <c r="K60" s="403"/>
      <c r="L60" s="403"/>
      <c r="M60" s="403"/>
      <c r="N60" s="403"/>
      <c r="O60" s="404"/>
      <c r="P60" s="402"/>
      <c r="Q60" s="403"/>
      <c r="R60" s="403"/>
      <c r="S60" s="403"/>
      <c r="T60" s="403"/>
      <c r="U60" s="404"/>
      <c r="V60" s="402"/>
      <c r="W60" s="403"/>
      <c r="X60" s="403"/>
      <c r="Y60" s="403"/>
      <c r="Z60" s="403"/>
      <c r="AA60" s="404"/>
      <c r="AB60" s="402"/>
      <c r="AC60" s="403"/>
      <c r="AD60" s="403"/>
      <c r="AE60" s="403"/>
      <c r="AF60" s="403"/>
      <c r="AG60" s="403"/>
      <c r="AH60" s="418"/>
      <c r="AI60" s="431"/>
      <c r="AJ60" s="431"/>
      <c r="AK60" s="431"/>
      <c r="AL60" s="404"/>
    </row>
    <row r="61" spans="2:38" ht="15" customHeight="1" x14ac:dyDescent="0.45">
      <c r="J61" s="402"/>
      <c r="K61" s="403"/>
      <c r="L61" s="403"/>
      <c r="M61" s="403"/>
      <c r="N61" s="403"/>
      <c r="O61" s="404"/>
      <c r="P61" s="402"/>
      <c r="Q61" s="403"/>
      <c r="R61" s="403"/>
      <c r="S61" s="403"/>
      <c r="T61" s="403"/>
      <c r="U61" s="404"/>
      <c r="V61" s="402"/>
      <c r="W61" s="403"/>
      <c r="X61" s="403"/>
      <c r="Y61" s="403"/>
      <c r="Z61" s="403"/>
      <c r="AA61" s="404"/>
      <c r="AB61" s="402"/>
      <c r="AC61" s="403"/>
      <c r="AD61" s="403"/>
      <c r="AE61" s="403"/>
      <c r="AF61" s="403"/>
      <c r="AG61" s="403"/>
      <c r="AH61" s="402"/>
      <c r="AI61" s="431"/>
      <c r="AJ61" s="431"/>
      <c r="AK61" s="431"/>
      <c r="AL61" s="404"/>
    </row>
    <row r="62" spans="2:38" ht="15" customHeight="1" x14ac:dyDescent="0.45">
      <c r="J62" s="402"/>
      <c r="K62" s="403"/>
      <c r="L62" s="403"/>
      <c r="M62" s="403"/>
      <c r="N62" s="403"/>
      <c r="O62" s="404"/>
      <c r="P62" s="402"/>
      <c r="Q62" s="403"/>
      <c r="R62" s="403"/>
      <c r="S62" s="403"/>
      <c r="T62" s="403"/>
      <c r="U62" s="404"/>
      <c r="V62" s="402"/>
      <c r="W62" s="403"/>
      <c r="X62" s="403"/>
      <c r="Y62" s="403"/>
      <c r="Z62" s="403"/>
      <c r="AA62" s="404"/>
      <c r="AB62" s="402"/>
      <c r="AC62" s="403"/>
      <c r="AD62" s="403"/>
      <c r="AE62" s="403"/>
      <c r="AF62" s="403"/>
      <c r="AG62" s="403"/>
      <c r="AH62" s="402"/>
      <c r="AI62" s="431"/>
      <c r="AJ62" s="431"/>
      <c r="AK62" s="431"/>
      <c r="AL62" s="404"/>
    </row>
    <row r="63" spans="2:38" ht="28.5" customHeight="1" thickBot="1" x14ac:dyDescent="0.5">
      <c r="J63" s="405"/>
      <c r="K63" s="406"/>
      <c r="L63" s="406"/>
      <c r="M63" s="406"/>
      <c r="N63" s="406"/>
      <c r="O63" s="407"/>
      <c r="P63" s="405"/>
      <c r="Q63" s="406"/>
      <c r="R63" s="406"/>
      <c r="S63" s="406"/>
      <c r="T63" s="406"/>
      <c r="U63" s="407"/>
      <c r="V63" s="405"/>
      <c r="W63" s="406"/>
      <c r="X63" s="406"/>
      <c r="Y63" s="406"/>
      <c r="Z63" s="406"/>
      <c r="AA63" s="407"/>
      <c r="AB63" s="405"/>
      <c r="AC63" s="406"/>
      <c r="AD63" s="406"/>
      <c r="AE63" s="406"/>
      <c r="AF63" s="406"/>
      <c r="AG63" s="406"/>
      <c r="AH63" s="405"/>
      <c r="AI63" s="406"/>
      <c r="AJ63" s="406"/>
      <c r="AK63" s="406"/>
      <c r="AL63" s="407"/>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S59"/>
  <sheetViews>
    <sheetView topLeftCell="G50" zoomScale="71" zoomScaleNormal="71" workbookViewId="0">
      <selection activeCell="U55" sqref="U55:U59"/>
    </sheetView>
  </sheetViews>
  <sheetFormatPr baseColWidth="10" defaultColWidth="11.3984375" defaultRowHeight="14.25" x14ac:dyDescent="0.45"/>
  <cols>
    <col min="1" max="2" width="18.3984375" style="82" customWidth="1"/>
    <col min="3" max="3" width="15.59765625" customWidth="1"/>
    <col min="4" max="4" width="27.59765625" style="82" customWidth="1"/>
    <col min="5" max="5" width="18" style="230" customWidth="1"/>
    <col min="6" max="6" width="40.1328125" customWidth="1"/>
    <col min="7" max="7" width="20.3984375" customWidth="1"/>
    <col min="8" max="8" width="10.3984375" style="231" customWidth="1"/>
    <col min="9" max="9" width="11.3984375" style="231" customWidth="1"/>
    <col min="10" max="10" width="10.1328125" style="232" customWidth="1"/>
    <col min="11" max="11" width="11.3984375" style="231" customWidth="1"/>
    <col min="12" max="12" width="10.86328125" style="231" customWidth="1"/>
    <col min="13" max="13" width="18.265625" style="231" bestFit="1" customWidth="1"/>
    <col min="14" max="14" width="18.265625" bestFit="1" customWidth="1"/>
    <col min="15" max="15" width="32.86328125" customWidth="1"/>
    <col min="16" max="16" width="16.59765625" customWidth="1"/>
    <col min="17" max="18" width="14.265625" customWidth="1"/>
    <col min="19" max="19" width="17.86328125" customWidth="1"/>
    <col min="20" max="20" width="15.1328125" customWidth="1"/>
    <col min="21" max="21" width="16.1328125" customWidth="1"/>
    <col min="22" max="177" width="11.3984375" style="7"/>
  </cols>
  <sheetData>
    <row r="1" spans="1:279" s="214" customFormat="1" ht="16.5" customHeight="1" x14ac:dyDescent="0.35">
      <c r="A1" s="369"/>
      <c r="B1" s="370"/>
      <c r="C1" s="370"/>
      <c r="D1" s="455" t="s">
        <v>438</v>
      </c>
      <c r="E1" s="455"/>
      <c r="F1" s="455"/>
      <c r="G1" s="455"/>
      <c r="H1" s="455"/>
      <c r="I1" s="455"/>
      <c r="J1" s="455"/>
      <c r="K1" s="455"/>
      <c r="L1" s="455"/>
      <c r="M1" s="455"/>
      <c r="N1" s="455"/>
      <c r="O1" s="455"/>
      <c r="P1" s="455"/>
      <c r="Q1" s="456"/>
      <c r="R1" s="235"/>
      <c r="S1" s="361" t="s">
        <v>67</v>
      </c>
      <c r="T1" s="361"/>
      <c r="U1" s="361"/>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c r="JS1" s="213"/>
    </row>
    <row r="2" spans="1:279" s="214" customFormat="1" ht="39.75" customHeight="1" x14ac:dyDescent="0.35">
      <c r="A2" s="371"/>
      <c r="B2" s="372"/>
      <c r="C2" s="372"/>
      <c r="D2" s="457"/>
      <c r="E2" s="457"/>
      <c r="F2" s="457"/>
      <c r="G2" s="457"/>
      <c r="H2" s="457"/>
      <c r="I2" s="457"/>
      <c r="J2" s="457"/>
      <c r="K2" s="457"/>
      <c r="L2" s="457"/>
      <c r="M2" s="457"/>
      <c r="N2" s="457"/>
      <c r="O2" s="457"/>
      <c r="P2" s="457"/>
      <c r="Q2" s="458"/>
      <c r="R2" s="235"/>
      <c r="S2" s="361"/>
      <c r="T2" s="361"/>
      <c r="U2" s="361"/>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c r="JS2" s="213"/>
    </row>
    <row r="3" spans="1:279" s="214" customFormat="1" ht="3" customHeight="1" x14ac:dyDescent="0.35">
      <c r="A3" s="2"/>
      <c r="B3" s="2"/>
      <c r="C3" s="209"/>
      <c r="D3" s="457"/>
      <c r="E3" s="457"/>
      <c r="F3" s="457"/>
      <c r="G3" s="457"/>
      <c r="H3" s="457"/>
      <c r="I3" s="457"/>
      <c r="J3" s="457"/>
      <c r="K3" s="457"/>
      <c r="L3" s="457"/>
      <c r="M3" s="457"/>
      <c r="N3" s="457"/>
      <c r="O3" s="457"/>
      <c r="P3" s="457"/>
      <c r="Q3" s="458"/>
      <c r="R3" s="235"/>
      <c r="S3" s="361"/>
      <c r="T3" s="361"/>
      <c r="U3" s="361"/>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c r="JS3" s="213"/>
    </row>
    <row r="4" spans="1:279" s="214" customFormat="1" ht="41.25" customHeight="1" x14ac:dyDescent="0.35">
      <c r="A4" s="362" t="s">
        <v>0</v>
      </c>
      <c r="B4" s="363"/>
      <c r="C4" s="364"/>
      <c r="D4" s="365" t="str">
        <f>'Mapa Final'!D4</f>
        <v>Administración de Justicia</v>
      </c>
      <c r="E4" s="366"/>
      <c r="F4" s="366"/>
      <c r="G4" s="366"/>
      <c r="H4" s="366"/>
      <c r="I4" s="366"/>
      <c r="J4" s="366"/>
      <c r="K4" s="366"/>
      <c r="L4" s="366"/>
      <c r="M4" s="366"/>
      <c r="N4" s="367"/>
      <c r="O4" s="368"/>
      <c r="P4" s="368"/>
      <c r="Q4" s="368"/>
      <c r="R4" s="233"/>
      <c r="S4" s="1"/>
      <c r="T4" s="1"/>
      <c r="U4" s="1"/>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c r="JS4" s="213"/>
    </row>
    <row r="5" spans="1:279" s="214" customFormat="1" ht="52.5" customHeight="1" x14ac:dyDescent="0.35">
      <c r="A5" s="362" t="s">
        <v>1</v>
      </c>
      <c r="B5" s="363"/>
      <c r="C5" s="364"/>
      <c r="D5" s="373" t="str">
        <f>'Mapa Final'!D5</f>
        <v>Administrar justicia dirigiendo la actuación procesal, hacia la emisión de una decisión de carácter definitivo mediante la aplicación de la normatividad vigente.</v>
      </c>
      <c r="E5" s="374"/>
      <c r="F5" s="374"/>
      <c r="G5" s="374"/>
      <c r="H5" s="374"/>
      <c r="I5" s="374"/>
      <c r="J5" s="374"/>
      <c r="K5" s="374"/>
      <c r="L5" s="374"/>
      <c r="M5" s="374"/>
      <c r="N5" s="375"/>
      <c r="O5" s="1"/>
      <c r="P5" s="1"/>
      <c r="Q5" s="1"/>
      <c r="R5" s="1"/>
      <c r="S5" s="1"/>
      <c r="T5" s="1"/>
      <c r="U5" s="1"/>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c r="JS5" s="213"/>
    </row>
    <row r="6" spans="1:279" s="214" customFormat="1" ht="32.25" customHeight="1" thickBot="1" x14ac:dyDescent="0.4">
      <c r="A6" s="362" t="s">
        <v>2</v>
      </c>
      <c r="B6" s="363"/>
      <c r="C6" s="364"/>
      <c r="D6" s="373" t="str">
        <f>'Mapa Final'!D6</f>
        <v xml:space="preserve">Despachos Judiciales </v>
      </c>
      <c r="E6" s="374"/>
      <c r="F6" s="374"/>
      <c r="G6" s="374"/>
      <c r="H6" s="374"/>
      <c r="I6" s="374"/>
      <c r="J6" s="374"/>
      <c r="K6" s="374"/>
      <c r="L6" s="374"/>
      <c r="M6" s="374"/>
      <c r="N6" s="375"/>
      <c r="O6" s="1"/>
      <c r="P6" s="1"/>
      <c r="Q6" s="1"/>
      <c r="R6" s="1"/>
      <c r="S6" s="1"/>
      <c r="T6" s="1"/>
      <c r="U6" s="1"/>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c r="JS6" s="213"/>
    </row>
    <row r="7" spans="1:279" s="217" customFormat="1" ht="38.25" customHeight="1" thickTop="1" thickBot="1" x14ac:dyDescent="0.5">
      <c r="A7" s="450" t="s">
        <v>439</v>
      </c>
      <c r="B7" s="451"/>
      <c r="C7" s="451"/>
      <c r="D7" s="451"/>
      <c r="E7" s="451"/>
      <c r="F7" s="452"/>
      <c r="G7" s="215"/>
      <c r="H7" s="453" t="s">
        <v>440</v>
      </c>
      <c r="I7" s="453"/>
      <c r="J7" s="453"/>
      <c r="K7" s="453" t="s">
        <v>441</v>
      </c>
      <c r="L7" s="453"/>
      <c r="M7" s="453"/>
      <c r="N7" s="454" t="s">
        <v>303</v>
      </c>
      <c r="O7" s="459" t="s">
        <v>442</v>
      </c>
      <c r="P7" s="461" t="s">
        <v>443</v>
      </c>
      <c r="Q7" s="464"/>
      <c r="R7" s="462"/>
      <c r="S7" s="461" t="s">
        <v>444</v>
      </c>
      <c r="T7" s="462"/>
      <c r="U7" s="463" t="s">
        <v>445</v>
      </c>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c r="FG7" s="216"/>
      <c r="FH7" s="216"/>
      <c r="FI7" s="216"/>
      <c r="FJ7" s="216"/>
      <c r="FK7" s="216"/>
      <c r="FL7" s="216"/>
      <c r="FM7" s="216"/>
      <c r="FN7" s="216"/>
      <c r="FO7" s="216"/>
      <c r="FP7" s="216"/>
      <c r="FQ7" s="216"/>
      <c r="FR7" s="216"/>
      <c r="FS7" s="216"/>
      <c r="FT7" s="216"/>
      <c r="FU7" s="216"/>
    </row>
    <row r="8" spans="1:279" s="225" customFormat="1" ht="81" customHeight="1" thickTop="1" thickBot="1" x14ac:dyDescent="0.5">
      <c r="A8" s="218" t="s">
        <v>210</v>
      </c>
      <c r="B8" s="218" t="s">
        <v>460</v>
      </c>
      <c r="C8" s="219" t="s">
        <v>8</v>
      </c>
      <c r="D8" s="220" t="s">
        <v>446</v>
      </c>
      <c r="E8" s="221" t="s">
        <v>10</v>
      </c>
      <c r="F8" s="221" t="s">
        <v>11</v>
      </c>
      <c r="G8" s="221" t="s">
        <v>12</v>
      </c>
      <c r="H8" s="222" t="s">
        <v>447</v>
      </c>
      <c r="I8" s="222" t="s">
        <v>38</v>
      </c>
      <c r="J8" s="222" t="s">
        <v>448</v>
      </c>
      <c r="K8" s="222" t="s">
        <v>447</v>
      </c>
      <c r="L8" s="222" t="s">
        <v>449</v>
      </c>
      <c r="M8" s="222" t="s">
        <v>448</v>
      </c>
      <c r="N8" s="454"/>
      <c r="O8" s="460"/>
      <c r="P8" s="223" t="s">
        <v>450</v>
      </c>
      <c r="Q8" s="223" t="s">
        <v>451</v>
      </c>
      <c r="R8" s="223" t="s">
        <v>499</v>
      </c>
      <c r="S8" s="223" t="s">
        <v>452</v>
      </c>
      <c r="T8" s="223" t="s">
        <v>453</v>
      </c>
      <c r="U8" s="463"/>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row>
    <row r="9" spans="1:279" s="226" customFormat="1" ht="10.5" customHeight="1" thickTop="1" thickBot="1" x14ac:dyDescent="0.5">
      <c r="A9" s="465"/>
      <c r="B9" s="466"/>
      <c r="C9" s="466"/>
      <c r="D9" s="466"/>
      <c r="E9" s="466"/>
      <c r="F9" s="466"/>
      <c r="G9" s="466"/>
      <c r="H9" s="466"/>
      <c r="I9" s="466"/>
      <c r="J9" s="466"/>
      <c r="K9" s="466"/>
      <c r="L9" s="466"/>
      <c r="M9" s="466"/>
      <c r="N9" s="466"/>
      <c r="U9" s="227"/>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row>
    <row r="10" spans="1:279" s="229" customFormat="1" ht="15" customHeight="1" x14ac:dyDescent="0.4">
      <c r="A10" s="467">
        <f>'Mapa Final'!A10</f>
        <v>1</v>
      </c>
      <c r="B10" s="470" t="str">
        <f>'Mapa Final'!B10</f>
        <v>Vencimiento de Términos</v>
      </c>
      <c r="C10" s="470" t="str">
        <f>'Mapa Final'!C10</f>
        <v>Vulneración de los derechos fundamentales de los ciudadanos</v>
      </c>
      <c r="D10" s="470"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10" s="473" t="str">
        <f>'Mapa Final'!E10</f>
        <v xml:space="preserve"> Actuaciones procesales después del vencimiento de los términos legales  </v>
      </c>
      <c r="F10" s="473" t="str">
        <f>'Mapa Final'!F10</f>
        <v xml:space="preserve">Posibilidad de vulneración de los derechos fundamentales de los ciudadanos  debido a las  actuaciones procesales después del vencimiento de los términos legales  </v>
      </c>
      <c r="G10" s="473" t="str">
        <f>'Mapa Final'!G10</f>
        <v>Usuarios, productos y prácticas organizacionales</v>
      </c>
      <c r="H10" s="480" t="str">
        <f>'Mapa Final'!I10</f>
        <v>Muy Alta</v>
      </c>
      <c r="I10" s="483" t="str">
        <f>'Mapa Final'!L10</f>
        <v>Mayor</v>
      </c>
      <c r="J10" s="492" t="str">
        <f>'Mapa Final'!N10</f>
        <v xml:space="preserve">Alto </v>
      </c>
      <c r="K10" s="489" t="str">
        <f>'Mapa Final'!AA10</f>
        <v>Media</v>
      </c>
      <c r="L10" s="489" t="str">
        <f>'Mapa Final'!AE10</f>
        <v>Mayor</v>
      </c>
      <c r="M10" s="486" t="str">
        <f>'Mapa Final'!AG10</f>
        <v xml:space="preserve">Alto </v>
      </c>
      <c r="N10" s="489" t="str">
        <f>'Mapa Final'!AH10</f>
        <v>Evitar</v>
      </c>
      <c r="O10" s="326" t="s">
        <v>502</v>
      </c>
      <c r="P10" s="479"/>
      <c r="Q10" s="479"/>
      <c r="R10" s="479" t="s">
        <v>547</v>
      </c>
      <c r="S10" s="476">
        <v>44197</v>
      </c>
      <c r="T10" s="476">
        <v>44286</v>
      </c>
      <c r="U10" s="479" t="s">
        <v>548</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29" customFormat="1" ht="13.5" customHeight="1" x14ac:dyDescent="0.4">
      <c r="A11" s="468"/>
      <c r="B11" s="471"/>
      <c r="C11" s="471"/>
      <c r="D11" s="471"/>
      <c r="E11" s="474"/>
      <c r="F11" s="474"/>
      <c r="G11" s="474"/>
      <c r="H11" s="481"/>
      <c r="I11" s="484"/>
      <c r="J11" s="493"/>
      <c r="K11" s="490"/>
      <c r="L11" s="490"/>
      <c r="M11" s="487"/>
      <c r="N11" s="490"/>
      <c r="O11" s="326"/>
      <c r="P11" s="477"/>
      <c r="Q11" s="477"/>
      <c r="R11" s="477"/>
      <c r="S11" s="477"/>
      <c r="T11" s="477"/>
      <c r="U11" s="47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29" customFormat="1" ht="13.5" customHeight="1" x14ac:dyDescent="0.4">
      <c r="A12" s="468"/>
      <c r="B12" s="471"/>
      <c r="C12" s="471"/>
      <c r="D12" s="471"/>
      <c r="E12" s="474"/>
      <c r="F12" s="474"/>
      <c r="G12" s="474"/>
      <c r="H12" s="481"/>
      <c r="I12" s="484"/>
      <c r="J12" s="493"/>
      <c r="K12" s="490"/>
      <c r="L12" s="490"/>
      <c r="M12" s="487"/>
      <c r="N12" s="490"/>
      <c r="O12" s="326"/>
      <c r="P12" s="477"/>
      <c r="Q12" s="477"/>
      <c r="R12" s="477"/>
      <c r="S12" s="477"/>
      <c r="T12" s="477"/>
      <c r="U12" s="47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29" customFormat="1" ht="13.5" customHeight="1" x14ac:dyDescent="0.4">
      <c r="A13" s="468"/>
      <c r="B13" s="471"/>
      <c r="C13" s="471"/>
      <c r="D13" s="471"/>
      <c r="E13" s="474"/>
      <c r="F13" s="474"/>
      <c r="G13" s="474"/>
      <c r="H13" s="481"/>
      <c r="I13" s="484"/>
      <c r="J13" s="493"/>
      <c r="K13" s="490"/>
      <c r="L13" s="490"/>
      <c r="M13" s="487"/>
      <c r="N13" s="490"/>
      <c r="O13" s="326"/>
      <c r="P13" s="477"/>
      <c r="Q13" s="477"/>
      <c r="R13" s="477"/>
      <c r="S13" s="477"/>
      <c r="T13" s="477"/>
      <c r="U13" s="47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29" customFormat="1" ht="238.5" customHeight="1" thickBot="1" x14ac:dyDescent="0.45">
      <c r="A14" s="469"/>
      <c r="B14" s="472"/>
      <c r="C14" s="472"/>
      <c r="D14" s="472"/>
      <c r="E14" s="475"/>
      <c r="F14" s="475"/>
      <c r="G14" s="475"/>
      <c r="H14" s="482"/>
      <c r="I14" s="485"/>
      <c r="J14" s="494"/>
      <c r="K14" s="491"/>
      <c r="L14" s="491"/>
      <c r="M14" s="488"/>
      <c r="N14" s="491"/>
      <c r="O14" s="326"/>
      <c r="P14" s="478"/>
      <c r="Q14" s="478"/>
      <c r="R14" s="478"/>
      <c r="S14" s="478"/>
      <c r="T14" s="478"/>
      <c r="U14" s="47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29" customFormat="1" ht="15" customHeight="1" x14ac:dyDescent="0.4">
      <c r="A15" s="467">
        <f>'Mapa Final'!A15</f>
        <v>2</v>
      </c>
      <c r="B15" s="470" t="str">
        <f>'Mapa Final'!B15</f>
        <v>Suspensión o no realización de las Audiencias Programadas</v>
      </c>
      <c r="C15" s="470" t="str">
        <f>'Mapa Final'!C15</f>
        <v>Vulneración de los derechos fundamentales de los ciudadanos</v>
      </c>
      <c r="D15" s="47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73" t="str">
        <f>'Mapa Final'!E15</f>
        <v>Incumplimiento en la realización de las audiencias programadas</v>
      </c>
      <c r="F15" s="473" t="str">
        <f>'Mapa Final'!F15</f>
        <v>Posibilidad de vulneración de los derechos fundamentales de los ciudadanos  debido al Incumplimiento en la realización de las audiencias programadas</v>
      </c>
      <c r="G15" s="473" t="str">
        <f>'Mapa Final'!G15</f>
        <v>Usuarios, productos y prácticas organizacionales</v>
      </c>
      <c r="H15" s="480" t="str">
        <f>'Mapa Final'!I15</f>
        <v>Media</v>
      </c>
      <c r="I15" s="483" t="str">
        <f>'Mapa Final'!L15</f>
        <v>Mayor</v>
      </c>
      <c r="J15" s="492" t="str">
        <f>'Mapa Final'!N15</f>
        <v xml:space="preserve">Alto </v>
      </c>
      <c r="K15" s="489" t="str">
        <f>'Mapa Final'!AA15</f>
        <v>Baja</v>
      </c>
      <c r="L15" s="489" t="str">
        <f>'Mapa Final'!AE15</f>
        <v>Mayor</v>
      </c>
      <c r="M15" s="486" t="str">
        <f>'Mapa Final'!AG15</f>
        <v xml:space="preserve">Alto </v>
      </c>
      <c r="N15" s="489" t="str">
        <f>'Mapa Final'!AH15</f>
        <v>Evitar</v>
      </c>
      <c r="O15" s="326" t="s">
        <v>504</v>
      </c>
      <c r="P15" s="479"/>
      <c r="Q15" s="479" t="s">
        <v>547</v>
      </c>
      <c r="R15" s="479"/>
      <c r="S15" s="476">
        <v>44197</v>
      </c>
      <c r="T15" s="476">
        <v>44286</v>
      </c>
      <c r="U15" s="479" t="s">
        <v>556</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29" customFormat="1" ht="13.5" customHeight="1" x14ac:dyDescent="0.4">
      <c r="A16" s="468"/>
      <c r="B16" s="471"/>
      <c r="C16" s="471"/>
      <c r="D16" s="471"/>
      <c r="E16" s="474"/>
      <c r="F16" s="474"/>
      <c r="G16" s="474"/>
      <c r="H16" s="481"/>
      <c r="I16" s="484"/>
      <c r="J16" s="493"/>
      <c r="K16" s="490"/>
      <c r="L16" s="490"/>
      <c r="M16" s="487"/>
      <c r="N16" s="490"/>
      <c r="O16" s="326"/>
      <c r="P16" s="477"/>
      <c r="Q16" s="477"/>
      <c r="R16" s="477"/>
      <c r="S16" s="477"/>
      <c r="T16" s="477"/>
      <c r="U16" s="47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29" customFormat="1" ht="13.5" customHeight="1" x14ac:dyDescent="0.4">
      <c r="A17" s="468"/>
      <c r="B17" s="471"/>
      <c r="C17" s="471"/>
      <c r="D17" s="471"/>
      <c r="E17" s="474"/>
      <c r="F17" s="474"/>
      <c r="G17" s="474"/>
      <c r="H17" s="481"/>
      <c r="I17" s="484"/>
      <c r="J17" s="493"/>
      <c r="K17" s="490"/>
      <c r="L17" s="490"/>
      <c r="M17" s="487"/>
      <c r="N17" s="490"/>
      <c r="O17" s="326"/>
      <c r="P17" s="477"/>
      <c r="Q17" s="477"/>
      <c r="R17" s="477"/>
      <c r="S17" s="477"/>
      <c r="T17" s="477"/>
      <c r="U17" s="47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29" customFormat="1" ht="13.5" customHeight="1" x14ac:dyDescent="0.4">
      <c r="A18" s="468"/>
      <c r="B18" s="471"/>
      <c r="C18" s="471"/>
      <c r="D18" s="471"/>
      <c r="E18" s="474"/>
      <c r="F18" s="474"/>
      <c r="G18" s="474"/>
      <c r="H18" s="481"/>
      <c r="I18" s="484"/>
      <c r="J18" s="493"/>
      <c r="K18" s="490"/>
      <c r="L18" s="490"/>
      <c r="M18" s="487"/>
      <c r="N18" s="490"/>
      <c r="O18" s="326"/>
      <c r="P18" s="477"/>
      <c r="Q18" s="477"/>
      <c r="R18" s="477"/>
      <c r="S18" s="477"/>
      <c r="T18" s="477"/>
      <c r="U18" s="47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29" customFormat="1" ht="255.75" customHeight="1" thickBot="1" x14ac:dyDescent="0.45">
      <c r="A19" s="469"/>
      <c r="B19" s="472"/>
      <c r="C19" s="472"/>
      <c r="D19" s="472"/>
      <c r="E19" s="475"/>
      <c r="F19" s="475"/>
      <c r="G19" s="475"/>
      <c r="H19" s="482"/>
      <c r="I19" s="485"/>
      <c r="J19" s="494"/>
      <c r="K19" s="491"/>
      <c r="L19" s="491"/>
      <c r="M19" s="488"/>
      <c r="N19" s="491"/>
      <c r="O19" s="326"/>
      <c r="P19" s="478"/>
      <c r="Q19" s="478"/>
      <c r="R19" s="478"/>
      <c r="S19" s="478"/>
      <c r="T19" s="478"/>
      <c r="U19" s="47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45">
      <c r="A20" s="467">
        <f>'Mapa Final'!A20</f>
        <v>3</v>
      </c>
      <c r="B20" s="470" t="str">
        <f>'Mapa Final'!B20</f>
        <v>Incumplimiento de los objetivos y metas trazadas para el cumplimiento de los términos legales.</v>
      </c>
      <c r="C20" s="470" t="str">
        <f>'Mapa Final'!C20</f>
        <v>Incumplimiento de las metas establecidas</v>
      </c>
      <c r="D20" s="47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73" t="str">
        <f>'Mapa Final'!E20</f>
        <v>Alto de volumen  de los trámites procesales</v>
      </c>
      <c r="F20" s="473" t="str">
        <f>'Mapa Final'!F20</f>
        <v>Posibilidad de Incumplimiento de las metas establecidas debido al alto de volumen  de trámites procesales</v>
      </c>
      <c r="G20" s="473" t="str">
        <f>'Mapa Final'!G20</f>
        <v>Usuarios, productos y prácticas organizacionales</v>
      </c>
      <c r="H20" s="480" t="str">
        <f>'Mapa Final'!I20</f>
        <v>Alta</v>
      </c>
      <c r="I20" s="483" t="str">
        <f>'Mapa Final'!L20</f>
        <v>Moderado</v>
      </c>
      <c r="J20" s="492" t="str">
        <f>'Mapa Final'!N20</f>
        <v xml:space="preserve">Alto </v>
      </c>
      <c r="K20" s="489" t="str">
        <f>'Mapa Final'!AA20</f>
        <v>Media</v>
      </c>
      <c r="L20" s="489" t="str">
        <f>'Mapa Final'!AE20</f>
        <v>Moderado</v>
      </c>
      <c r="M20" s="486" t="str">
        <f>'Mapa Final'!AG20</f>
        <v>Moderado</v>
      </c>
      <c r="N20" s="489" t="str">
        <f>'Mapa Final'!AH20</f>
        <v>Reducir(mitigar)</v>
      </c>
      <c r="O20" s="326" t="s">
        <v>505</v>
      </c>
      <c r="P20" s="479"/>
      <c r="Q20" s="479" t="s">
        <v>547</v>
      </c>
      <c r="R20" s="476"/>
      <c r="S20" s="476">
        <v>44197</v>
      </c>
      <c r="T20" s="476">
        <v>44286</v>
      </c>
      <c r="U20" s="479" t="s">
        <v>550</v>
      </c>
      <c r="V20" s="35"/>
      <c r="W20" s="35"/>
    </row>
    <row r="21" spans="1:177" x14ac:dyDescent="0.45">
      <c r="A21" s="468"/>
      <c r="B21" s="471"/>
      <c r="C21" s="471"/>
      <c r="D21" s="471"/>
      <c r="E21" s="474"/>
      <c r="F21" s="474"/>
      <c r="G21" s="474"/>
      <c r="H21" s="481"/>
      <c r="I21" s="484"/>
      <c r="J21" s="493"/>
      <c r="K21" s="490"/>
      <c r="L21" s="490"/>
      <c r="M21" s="487"/>
      <c r="N21" s="490"/>
      <c r="O21" s="326"/>
      <c r="P21" s="477"/>
      <c r="Q21" s="477"/>
      <c r="R21" s="477"/>
      <c r="S21" s="477"/>
      <c r="T21" s="477"/>
      <c r="U21" s="477"/>
      <c r="V21" s="35"/>
      <c r="W21" s="35"/>
    </row>
    <row r="22" spans="1:177" x14ac:dyDescent="0.45">
      <c r="A22" s="468"/>
      <c r="B22" s="471"/>
      <c r="C22" s="471"/>
      <c r="D22" s="471"/>
      <c r="E22" s="474"/>
      <c r="F22" s="474"/>
      <c r="G22" s="474"/>
      <c r="H22" s="481"/>
      <c r="I22" s="484"/>
      <c r="J22" s="493"/>
      <c r="K22" s="490"/>
      <c r="L22" s="490"/>
      <c r="M22" s="487"/>
      <c r="N22" s="490"/>
      <c r="O22" s="326"/>
      <c r="P22" s="477"/>
      <c r="Q22" s="477"/>
      <c r="R22" s="477"/>
      <c r="S22" s="477"/>
      <c r="T22" s="477"/>
      <c r="U22" s="477"/>
      <c r="V22" s="35"/>
      <c r="W22" s="35"/>
    </row>
    <row r="23" spans="1:177" x14ac:dyDescent="0.45">
      <c r="A23" s="468"/>
      <c r="B23" s="471"/>
      <c r="C23" s="471"/>
      <c r="D23" s="471"/>
      <c r="E23" s="474"/>
      <c r="F23" s="474"/>
      <c r="G23" s="474"/>
      <c r="H23" s="481"/>
      <c r="I23" s="484"/>
      <c r="J23" s="493"/>
      <c r="K23" s="490"/>
      <c r="L23" s="490"/>
      <c r="M23" s="487"/>
      <c r="N23" s="490"/>
      <c r="O23" s="326"/>
      <c r="P23" s="477"/>
      <c r="Q23" s="477"/>
      <c r="R23" s="477"/>
      <c r="S23" s="477"/>
      <c r="T23" s="477"/>
      <c r="U23" s="477"/>
      <c r="V23" s="35"/>
      <c r="W23" s="35"/>
    </row>
    <row r="24" spans="1:177" ht="307.5" customHeight="1" thickBot="1" x14ac:dyDescent="0.5">
      <c r="A24" s="469"/>
      <c r="B24" s="472"/>
      <c r="C24" s="472"/>
      <c r="D24" s="472"/>
      <c r="E24" s="475"/>
      <c r="F24" s="475"/>
      <c r="G24" s="475"/>
      <c r="H24" s="482"/>
      <c r="I24" s="485"/>
      <c r="J24" s="494"/>
      <c r="K24" s="491"/>
      <c r="L24" s="491"/>
      <c r="M24" s="488"/>
      <c r="N24" s="491"/>
      <c r="O24" s="326"/>
      <c r="P24" s="478"/>
      <c r="Q24" s="478"/>
      <c r="R24" s="478"/>
      <c r="S24" s="478"/>
      <c r="T24" s="478"/>
      <c r="U24" s="478"/>
      <c r="V24" s="35"/>
      <c r="W24" s="35"/>
    </row>
    <row r="25" spans="1:177" ht="15" customHeight="1" x14ac:dyDescent="0.45">
      <c r="A25" s="467">
        <f>'Mapa Final'!A25</f>
        <v>4</v>
      </c>
      <c r="B25" s="470" t="str">
        <f>'Mapa Final'!B25</f>
        <v xml:space="preserve">Inexactitud en el registro de la gestion de los procesos misionales y actuaciones administrativa </v>
      </c>
      <c r="C25" s="470" t="str">
        <f>'Mapa Final'!C25</f>
        <v>Incumplimiento de las metas establecidas</v>
      </c>
      <c r="D25" s="47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73" t="str">
        <f>'Mapa Final'!E25</f>
        <v xml:space="preserve">Inadecuado registro de la gestion de los procesos misionales y actuaciones administrativa </v>
      </c>
      <c r="F25" s="473" t="str">
        <f>'Mapa Final'!F25</f>
        <v xml:space="preserve">Posibilidad de incumplimiento de las metas establecidas debido al  inadecuado registro de la gestion de los procesos misionales y actuaciones administrativa </v>
      </c>
      <c r="G25" s="473" t="str">
        <f>'Mapa Final'!G25</f>
        <v>Usuarios, productos y prácticas organizacionales</v>
      </c>
      <c r="H25" s="480" t="str">
        <f>'Mapa Final'!I25</f>
        <v>Muy Alta</v>
      </c>
      <c r="I25" s="483" t="str">
        <f>'Mapa Final'!L25</f>
        <v>Moderado</v>
      </c>
      <c r="J25" s="492" t="str">
        <f>'Mapa Final'!N25</f>
        <v xml:space="preserve">Alto </v>
      </c>
      <c r="K25" s="489" t="str">
        <f>'Mapa Final'!AA25</f>
        <v>Media</v>
      </c>
      <c r="L25" s="489" t="str">
        <f>'Mapa Final'!AE25</f>
        <v>Moderado</v>
      </c>
      <c r="M25" s="486" t="str">
        <f>'Mapa Final'!AG25</f>
        <v>Moderado</v>
      </c>
      <c r="N25" s="489" t="str">
        <f>'Mapa Final'!AH25</f>
        <v>Reducir(mitigar)</v>
      </c>
      <c r="O25" s="326" t="s">
        <v>507</v>
      </c>
      <c r="P25" s="479"/>
      <c r="Q25" s="479" t="s">
        <v>547</v>
      </c>
      <c r="R25" s="479"/>
      <c r="S25" s="476">
        <v>44197</v>
      </c>
      <c r="T25" s="476">
        <v>44286</v>
      </c>
      <c r="U25" s="479" t="s">
        <v>551</v>
      </c>
    </row>
    <row r="26" spans="1:177" x14ac:dyDescent="0.45">
      <c r="A26" s="468"/>
      <c r="B26" s="471"/>
      <c r="C26" s="471"/>
      <c r="D26" s="471"/>
      <c r="E26" s="474"/>
      <c r="F26" s="474"/>
      <c r="G26" s="474"/>
      <c r="H26" s="481"/>
      <c r="I26" s="484"/>
      <c r="J26" s="493"/>
      <c r="K26" s="490"/>
      <c r="L26" s="490"/>
      <c r="M26" s="487"/>
      <c r="N26" s="490"/>
      <c r="O26" s="326"/>
      <c r="P26" s="477"/>
      <c r="Q26" s="477"/>
      <c r="R26" s="477"/>
      <c r="S26" s="477"/>
      <c r="T26" s="477"/>
      <c r="U26" s="477"/>
    </row>
    <row r="27" spans="1:177" x14ac:dyDescent="0.45">
      <c r="A27" s="468"/>
      <c r="B27" s="471"/>
      <c r="C27" s="471"/>
      <c r="D27" s="471"/>
      <c r="E27" s="474"/>
      <c r="F27" s="474"/>
      <c r="G27" s="474"/>
      <c r="H27" s="481"/>
      <c r="I27" s="484"/>
      <c r="J27" s="493"/>
      <c r="K27" s="490"/>
      <c r="L27" s="490"/>
      <c r="M27" s="487"/>
      <c r="N27" s="490"/>
      <c r="O27" s="326"/>
      <c r="P27" s="477"/>
      <c r="Q27" s="477"/>
      <c r="R27" s="477"/>
      <c r="S27" s="477"/>
      <c r="T27" s="477"/>
      <c r="U27" s="477"/>
    </row>
    <row r="28" spans="1:177" x14ac:dyDescent="0.45">
      <c r="A28" s="468"/>
      <c r="B28" s="471"/>
      <c r="C28" s="471"/>
      <c r="D28" s="471"/>
      <c r="E28" s="474"/>
      <c r="F28" s="474"/>
      <c r="G28" s="474"/>
      <c r="H28" s="481"/>
      <c r="I28" s="484"/>
      <c r="J28" s="493"/>
      <c r="K28" s="490"/>
      <c r="L28" s="490"/>
      <c r="M28" s="487"/>
      <c r="N28" s="490"/>
      <c r="O28" s="326"/>
      <c r="P28" s="477"/>
      <c r="Q28" s="477"/>
      <c r="R28" s="477"/>
      <c r="S28" s="477"/>
      <c r="T28" s="477"/>
      <c r="U28" s="477"/>
    </row>
    <row r="29" spans="1:177" ht="254.25" customHeight="1" thickBot="1" x14ac:dyDescent="0.5">
      <c r="A29" s="469"/>
      <c r="B29" s="472"/>
      <c r="C29" s="472"/>
      <c r="D29" s="472"/>
      <c r="E29" s="475"/>
      <c r="F29" s="475"/>
      <c r="G29" s="475"/>
      <c r="H29" s="482"/>
      <c r="I29" s="485"/>
      <c r="J29" s="494"/>
      <c r="K29" s="491"/>
      <c r="L29" s="491"/>
      <c r="M29" s="488"/>
      <c r="N29" s="491"/>
      <c r="O29" s="326"/>
      <c r="P29" s="478"/>
      <c r="Q29" s="478"/>
      <c r="R29" s="478"/>
      <c r="S29" s="478"/>
      <c r="T29" s="478"/>
      <c r="U29" s="478"/>
    </row>
    <row r="30" spans="1:177" ht="15" customHeight="1" x14ac:dyDescent="0.45">
      <c r="A30" s="467">
        <f>'Mapa Final'!A30</f>
        <v>5</v>
      </c>
      <c r="B30" s="470" t="str">
        <f>'Mapa Final'!B30</f>
        <v>Inconsistencias en el reparto</v>
      </c>
      <c r="C30" s="470" t="str">
        <f>'Mapa Final'!C30</f>
        <v>Incumplimiento de las metas establecidas</v>
      </c>
      <c r="D30" s="47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73" t="str">
        <f>'Mapa Final'!E30</f>
        <v>Falencia en la gestión, control y seguimiento del proceso de reparto</v>
      </c>
      <c r="F30" s="473" t="str">
        <f>'Mapa Final'!F30</f>
        <v>Posibilidad de incumplimiento de las metas establecidas debido a la falencia en la gestión, control y seguimiento del proceso de reparto</v>
      </c>
      <c r="G30" s="473" t="str">
        <f>'Mapa Final'!G30</f>
        <v>Ejecución y Administración de Procesos</v>
      </c>
      <c r="H30" s="480" t="str">
        <f>'Mapa Final'!I30</f>
        <v>Alta</v>
      </c>
      <c r="I30" s="483" t="str">
        <f>'Mapa Final'!L30</f>
        <v>Moderado</v>
      </c>
      <c r="J30" s="492" t="str">
        <f>'Mapa Final'!N30</f>
        <v xml:space="preserve">Alto </v>
      </c>
      <c r="K30" s="489" t="str">
        <f>'Mapa Final'!AA30</f>
        <v>Media</v>
      </c>
      <c r="L30" s="489" t="str">
        <f>'Mapa Final'!AE30</f>
        <v>Moderado</v>
      </c>
      <c r="M30" s="486" t="str">
        <f>'Mapa Final'!AG30</f>
        <v>Moderado</v>
      </c>
      <c r="N30" s="489" t="str">
        <f>'Mapa Final'!AH30</f>
        <v>Reducir(mitigar)</v>
      </c>
      <c r="O30" s="250" t="s">
        <v>513</v>
      </c>
      <c r="P30" s="479"/>
      <c r="Q30" s="479" t="s">
        <v>547</v>
      </c>
      <c r="R30" s="479"/>
      <c r="S30" s="476">
        <v>44197</v>
      </c>
      <c r="T30" s="476">
        <v>44286</v>
      </c>
      <c r="U30" s="479" t="s">
        <v>552</v>
      </c>
    </row>
    <row r="31" spans="1:177" ht="42.75" x14ac:dyDescent="0.45">
      <c r="A31" s="468"/>
      <c r="B31" s="471"/>
      <c r="C31" s="471"/>
      <c r="D31" s="471"/>
      <c r="E31" s="474"/>
      <c r="F31" s="474"/>
      <c r="G31" s="474"/>
      <c r="H31" s="481"/>
      <c r="I31" s="484"/>
      <c r="J31" s="493"/>
      <c r="K31" s="490"/>
      <c r="L31" s="490"/>
      <c r="M31" s="487"/>
      <c r="N31" s="490"/>
      <c r="O31" s="250" t="s">
        <v>509</v>
      </c>
      <c r="P31" s="477"/>
      <c r="Q31" s="477"/>
      <c r="R31" s="477"/>
      <c r="S31" s="477"/>
      <c r="T31" s="477"/>
      <c r="U31" s="477"/>
    </row>
    <row r="32" spans="1:177" ht="57" x14ac:dyDescent="0.45">
      <c r="A32" s="468"/>
      <c r="B32" s="471"/>
      <c r="C32" s="471"/>
      <c r="D32" s="471"/>
      <c r="E32" s="474"/>
      <c r="F32" s="474"/>
      <c r="G32" s="474"/>
      <c r="H32" s="481"/>
      <c r="I32" s="484"/>
      <c r="J32" s="493"/>
      <c r="K32" s="490"/>
      <c r="L32" s="490"/>
      <c r="M32" s="487"/>
      <c r="N32" s="490"/>
      <c r="O32" s="250" t="s">
        <v>510</v>
      </c>
      <c r="P32" s="477"/>
      <c r="Q32" s="477"/>
      <c r="R32" s="477"/>
      <c r="S32" s="477"/>
      <c r="T32" s="477"/>
      <c r="U32" s="477"/>
    </row>
    <row r="33" spans="1:21" ht="28.5" x14ac:dyDescent="0.45">
      <c r="A33" s="468"/>
      <c r="B33" s="471"/>
      <c r="C33" s="471"/>
      <c r="D33" s="471"/>
      <c r="E33" s="474"/>
      <c r="F33" s="474"/>
      <c r="G33" s="474"/>
      <c r="H33" s="481"/>
      <c r="I33" s="484"/>
      <c r="J33" s="493"/>
      <c r="K33" s="490"/>
      <c r="L33" s="490"/>
      <c r="M33" s="487"/>
      <c r="N33" s="490"/>
      <c r="O33" s="250" t="s">
        <v>511</v>
      </c>
      <c r="P33" s="477"/>
      <c r="Q33" s="477"/>
      <c r="R33" s="477"/>
      <c r="S33" s="477"/>
      <c r="T33" s="477"/>
      <c r="U33" s="477"/>
    </row>
    <row r="34" spans="1:21" ht="230.25" customHeight="1" thickBot="1" x14ac:dyDescent="0.5">
      <c r="A34" s="469"/>
      <c r="B34" s="472"/>
      <c r="C34" s="472"/>
      <c r="D34" s="472"/>
      <c r="E34" s="475"/>
      <c r="F34" s="475"/>
      <c r="G34" s="475"/>
      <c r="H34" s="482"/>
      <c r="I34" s="485"/>
      <c r="J34" s="494"/>
      <c r="K34" s="491"/>
      <c r="L34" s="491"/>
      <c r="M34" s="488"/>
      <c r="N34" s="491"/>
      <c r="O34" s="250" t="s">
        <v>512</v>
      </c>
      <c r="P34" s="478"/>
      <c r="Q34" s="478"/>
      <c r="R34" s="478"/>
      <c r="S34" s="478"/>
      <c r="T34" s="478"/>
      <c r="U34" s="478"/>
    </row>
    <row r="35" spans="1:21" ht="15" customHeight="1" x14ac:dyDescent="0.45">
      <c r="A35" s="467">
        <f>'Mapa Final'!A35</f>
        <v>6</v>
      </c>
      <c r="B35" s="470" t="str">
        <f>'Mapa Final'!B35</f>
        <v>Error en las notificaciones judiicales</v>
      </c>
      <c r="C35" s="470" t="str">
        <f>'Mapa Final'!C35</f>
        <v>Incumplimiento de las metas establecidas</v>
      </c>
      <c r="D35" s="47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73" t="str">
        <f>'Mapa Final'!E35</f>
        <v xml:space="preserve">Inadecuada comunicación de las notificaciones judiciales </v>
      </c>
      <c r="F35" s="473" t="str">
        <f>'Mapa Final'!F35</f>
        <v xml:space="preserve">Posibilidad de incumplimiento de las metas establecidas debido a la inadecuada comunicación de las notificaciones judiciales </v>
      </c>
      <c r="G35" s="473" t="str">
        <f>'Mapa Final'!G35</f>
        <v>Ejecución y Administración de Procesos</v>
      </c>
      <c r="H35" s="480" t="str">
        <f>'Mapa Final'!I35</f>
        <v>Muy Alta</v>
      </c>
      <c r="I35" s="483" t="str">
        <f>'Mapa Final'!L35</f>
        <v>Moderado</v>
      </c>
      <c r="J35" s="492" t="str">
        <f>'Mapa Final'!N35</f>
        <v xml:space="preserve">Alto </v>
      </c>
      <c r="K35" s="489" t="str">
        <f>'Mapa Final'!AA35</f>
        <v>Media</v>
      </c>
      <c r="L35" s="489" t="str">
        <f>'Mapa Final'!AE35</f>
        <v>Moderado</v>
      </c>
      <c r="M35" s="486" t="str">
        <f>'Mapa Final'!AG35</f>
        <v>Moderado</v>
      </c>
      <c r="N35" s="489" t="str">
        <f>'Mapa Final'!AH35</f>
        <v>Reducir(mitigar)</v>
      </c>
      <c r="O35" s="326" t="s">
        <v>515</v>
      </c>
      <c r="P35" s="479"/>
      <c r="Q35" s="479" t="s">
        <v>547</v>
      </c>
      <c r="R35" s="479"/>
      <c r="S35" s="476">
        <v>44197</v>
      </c>
      <c r="T35" s="476">
        <v>44286</v>
      </c>
      <c r="U35" s="479" t="s">
        <v>553</v>
      </c>
    </row>
    <row r="36" spans="1:21" x14ac:dyDescent="0.45">
      <c r="A36" s="468"/>
      <c r="B36" s="471"/>
      <c r="C36" s="471"/>
      <c r="D36" s="471"/>
      <c r="E36" s="474"/>
      <c r="F36" s="474"/>
      <c r="G36" s="474"/>
      <c r="H36" s="481"/>
      <c r="I36" s="484"/>
      <c r="J36" s="493"/>
      <c r="K36" s="490"/>
      <c r="L36" s="490"/>
      <c r="M36" s="487"/>
      <c r="N36" s="490"/>
      <c r="O36" s="326"/>
      <c r="P36" s="477"/>
      <c r="Q36" s="477"/>
      <c r="R36" s="477"/>
      <c r="S36" s="477"/>
      <c r="T36" s="477"/>
      <c r="U36" s="477"/>
    </row>
    <row r="37" spans="1:21" x14ac:dyDescent="0.45">
      <c r="A37" s="468"/>
      <c r="B37" s="471"/>
      <c r="C37" s="471"/>
      <c r="D37" s="471"/>
      <c r="E37" s="474"/>
      <c r="F37" s="474"/>
      <c r="G37" s="474"/>
      <c r="H37" s="481"/>
      <c r="I37" s="484"/>
      <c r="J37" s="493"/>
      <c r="K37" s="490"/>
      <c r="L37" s="490"/>
      <c r="M37" s="487"/>
      <c r="N37" s="490"/>
      <c r="O37" s="326"/>
      <c r="P37" s="477"/>
      <c r="Q37" s="477"/>
      <c r="R37" s="477"/>
      <c r="S37" s="477"/>
      <c r="T37" s="477"/>
      <c r="U37" s="477"/>
    </row>
    <row r="38" spans="1:21" x14ac:dyDescent="0.45">
      <c r="A38" s="468"/>
      <c r="B38" s="471"/>
      <c r="C38" s="471"/>
      <c r="D38" s="471"/>
      <c r="E38" s="474"/>
      <c r="F38" s="474"/>
      <c r="G38" s="474"/>
      <c r="H38" s="481"/>
      <c r="I38" s="484"/>
      <c r="J38" s="493"/>
      <c r="K38" s="490"/>
      <c r="L38" s="490"/>
      <c r="M38" s="487"/>
      <c r="N38" s="490"/>
      <c r="O38" s="326"/>
      <c r="P38" s="477"/>
      <c r="Q38" s="477"/>
      <c r="R38" s="477"/>
      <c r="S38" s="477"/>
      <c r="T38" s="477"/>
      <c r="U38" s="477"/>
    </row>
    <row r="39" spans="1:21" ht="234.75" customHeight="1" thickBot="1" x14ac:dyDescent="0.5">
      <c r="A39" s="469"/>
      <c r="B39" s="472"/>
      <c r="C39" s="472"/>
      <c r="D39" s="472"/>
      <c r="E39" s="475"/>
      <c r="F39" s="475"/>
      <c r="G39" s="475"/>
      <c r="H39" s="482"/>
      <c r="I39" s="485"/>
      <c r="J39" s="494"/>
      <c r="K39" s="491"/>
      <c r="L39" s="491"/>
      <c r="M39" s="488"/>
      <c r="N39" s="491"/>
      <c r="O39" s="326"/>
      <c r="P39" s="478"/>
      <c r="Q39" s="478"/>
      <c r="R39" s="478"/>
      <c r="S39" s="478"/>
      <c r="T39" s="478"/>
      <c r="U39" s="478"/>
    </row>
    <row r="40" spans="1:21" x14ac:dyDescent="0.45">
      <c r="A40" s="467">
        <f>'Mapa Final'!A40</f>
        <v>7</v>
      </c>
      <c r="B40" s="470" t="str">
        <f>'Mapa Final'!B40</f>
        <v>Pérdida de documentos</v>
      </c>
      <c r="C40" s="470" t="str">
        <f>'Mapa Final'!C40</f>
        <v>Afectación en la Prestación del Servicio de Justicia</v>
      </c>
      <c r="D40" s="47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73" t="str">
        <f>'Mapa Final'!E40</f>
        <v>Extravío de documentos temporal o definitivo de los procesos judiciales</v>
      </c>
      <c r="F40" s="473" t="str">
        <f>'Mapa Final'!F40</f>
        <v>Posibilidad de la afectación en la Prestación del Servicio de Justicia debido al extravío de documentos temporal o definitivo de los procesos judiciales</v>
      </c>
      <c r="G40" s="473" t="str">
        <f>'Mapa Final'!G40</f>
        <v>Usuarios, productos y prácticas organizacionales</v>
      </c>
      <c r="H40" s="480" t="str">
        <f>'Mapa Final'!I40</f>
        <v>Muy Alta</v>
      </c>
      <c r="I40" s="483" t="str">
        <f>'Mapa Final'!L40</f>
        <v>Mayor</v>
      </c>
      <c r="J40" s="492" t="str">
        <f>'Mapa Final'!N40</f>
        <v xml:space="preserve">Alto </v>
      </c>
      <c r="K40" s="489" t="str">
        <f>'Mapa Final'!AA40</f>
        <v>Media</v>
      </c>
      <c r="L40" s="489" t="str">
        <f>'Mapa Final'!AE40</f>
        <v>Mayor</v>
      </c>
      <c r="M40" s="486" t="str">
        <f>'Mapa Final'!AG40</f>
        <v xml:space="preserve">Alto </v>
      </c>
      <c r="N40" s="489" t="str">
        <f>'Mapa Final'!AH40</f>
        <v>Evitar</v>
      </c>
      <c r="O40" s="326" t="s">
        <v>518</v>
      </c>
      <c r="P40" s="479"/>
      <c r="Q40" s="479" t="s">
        <v>547</v>
      </c>
      <c r="R40" s="479"/>
      <c r="S40" s="476">
        <v>44197</v>
      </c>
      <c r="T40" s="476">
        <v>44286</v>
      </c>
      <c r="U40" s="479" t="s">
        <v>554</v>
      </c>
    </row>
    <row r="41" spans="1:21" x14ac:dyDescent="0.45">
      <c r="A41" s="468"/>
      <c r="B41" s="471"/>
      <c r="C41" s="471"/>
      <c r="D41" s="471"/>
      <c r="E41" s="474"/>
      <c r="F41" s="474"/>
      <c r="G41" s="474"/>
      <c r="H41" s="481"/>
      <c r="I41" s="484"/>
      <c r="J41" s="493"/>
      <c r="K41" s="490"/>
      <c r="L41" s="490"/>
      <c r="M41" s="487"/>
      <c r="N41" s="490"/>
      <c r="O41" s="326"/>
      <c r="P41" s="477"/>
      <c r="Q41" s="477"/>
      <c r="R41" s="477"/>
      <c r="S41" s="477"/>
      <c r="T41" s="477"/>
      <c r="U41" s="477"/>
    </row>
    <row r="42" spans="1:21" x14ac:dyDescent="0.45">
      <c r="A42" s="468"/>
      <c r="B42" s="471"/>
      <c r="C42" s="471"/>
      <c r="D42" s="471"/>
      <c r="E42" s="474"/>
      <c r="F42" s="474"/>
      <c r="G42" s="474"/>
      <c r="H42" s="481"/>
      <c r="I42" s="484"/>
      <c r="J42" s="493"/>
      <c r="K42" s="490"/>
      <c r="L42" s="490"/>
      <c r="M42" s="487"/>
      <c r="N42" s="490"/>
      <c r="O42" s="326"/>
      <c r="P42" s="477"/>
      <c r="Q42" s="477"/>
      <c r="R42" s="477"/>
      <c r="S42" s="477"/>
      <c r="T42" s="477"/>
      <c r="U42" s="477"/>
    </row>
    <row r="43" spans="1:21" x14ac:dyDescent="0.45">
      <c r="A43" s="468"/>
      <c r="B43" s="471"/>
      <c r="C43" s="471"/>
      <c r="D43" s="471"/>
      <c r="E43" s="474"/>
      <c r="F43" s="474"/>
      <c r="G43" s="474"/>
      <c r="H43" s="481"/>
      <c r="I43" s="484"/>
      <c r="J43" s="493"/>
      <c r="K43" s="490"/>
      <c r="L43" s="490"/>
      <c r="M43" s="487"/>
      <c r="N43" s="490"/>
      <c r="O43" s="326"/>
      <c r="P43" s="477"/>
      <c r="Q43" s="477"/>
      <c r="R43" s="477"/>
      <c r="S43" s="477"/>
      <c r="T43" s="477"/>
      <c r="U43" s="477"/>
    </row>
    <row r="44" spans="1:21" ht="194.25" customHeight="1" thickBot="1" x14ac:dyDescent="0.5">
      <c r="A44" s="469"/>
      <c r="B44" s="472"/>
      <c r="C44" s="472"/>
      <c r="D44" s="472"/>
      <c r="E44" s="475"/>
      <c r="F44" s="475"/>
      <c r="G44" s="475"/>
      <c r="H44" s="482"/>
      <c r="I44" s="485"/>
      <c r="J44" s="494"/>
      <c r="K44" s="491"/>
      <c r="L44" s="491"/>
      <c r="M44" s="488"/>
      <c r="N44" s="491"/>
      <c r="O44" s="326"/>
      <c r="P44" s="478"/>
      <c r="Q44" s="478"/>
      <c r="R44" s="478"/>
      <c r="S44" s="478"/>
      <c r="T44" s="478"/>
      <c r="U44" s="478"/>
    </row>
    <row r="45" spans="1:21" ht="42.75" x14ac:dyDescent="0.45">
      <c r="A45" s="467">
        <f>'Mapa Final'!A45</f>
        <v>8</v>
      </c>
      <c r="B45" s="470" t="str">
        <f>'Mapa Final'!B45</f>
        <v>Corrupción</v>
      </c>
      <c r="C45" s="470" t="str">
        <f>'Mapa Final'!C45</f>
        <v>Reputacional (Corrupción)</v>
      </c>
      <c r="D45" s="47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73" t="str">
        <f>'Mapa Final'!E45</f>
        <v xml:space="preserve">Carencia en transparencia, etica y valores . </v>
      </c>
      <c r="F45" s="473" t="str">
        <f>'Mapa Final'!F45</f>
        <v xml:space="preserve">Posibilidad de actos indebidos de  los servidores judiciales debido a  la carencia en transparencia, etica y valores </v>
      </c>
      <c r="G45" s="473" t="str">
        <f>'Mapa Final'!G45</f>
        <v>Fraude Interno</v>
      </c>
      <c r="H45" s="480" t="str">
        <f>'Mapa Final'!I45</f>
        <v>Media</v>
      </c>
      <c r="I45" s="483" t="str">
        <f>'Mapa Final'!L45</f>
        <v>Mayor</v>
      </c>
      <c r="J45" s="492" t="str">
        <f>'Mapa Final'!N45</f>
        <v xml:space="preserve">Alto </v>
      </c>
      <c r="K45" s="489" t="str">
        <f>'Mapa Final'!AA45</f>
        <v>Baja</v>
      </c>
      <c r="L45" s="489" t="str">
        <f>'Mapa Final'!AE45</f>
        <v>Mayor</v>
      </c>
      <c r="M45" s="486" t="str">
        <f>'Mapa Final'!AG45</f>
        <v xml:space="preserve">Alto </v>
      </c>
      <c r="N45" s="489" t="str">
        <f>'Mapa Final'!AH45</f>
        <v>Evitar</v>
      </c>
      <c r="O45" s="250" t="s">
        <v>523</v>
      </c>
      <c r="P45" s="479"/>
      <c r="Q45" s="479" t="s">
        <v>547</v>
      </c>
      <c r="R45" s="479"/>
      <c r="S45" s="476">
        <v>44197</v>
      </c>
      <c r="T45" s="476">
        <v>44286</v>
      </c>
      <c r="U45" s="479" t="s">
        <v>549</v>
      </c>
    </row>
    <row r="46" spans="1:21" ht="57" x14ac:dyDescent="0.45">
      <c r="A46" s="468"/>
      <c r="B46" s="471"/>
      <c r="C46" s="471"/>
      <c r="D46" s="471"/>
      <c r="E46" s="474"/>
      <c r="F46" s="474"/>
      <c r="G46" s="474"/>
      <c r="H46" s="481"/>
      <c r="I46" s="484"/>
      <c r="J46" s="493"/>
      <c r="K46" s="490"/>
      <c r="L46" s="490"/>
      <c r="M46" s="487"/>
      <c r="N46" s="490"/>
      <c r="O46" s="250" t="s">
        <v>519</v>
      </c>
      <c r="P46" s="477"/>
      <c r="Q46" s="477"/>
      <c r="R46" s="477"/>
      <c r="S46" s="477"/>
      <c r="T46" s="477"/>
      <c r="U46" s="477"/>
    </row>
    <row r="47" spans="1:21" ht="42.75" x14ac:dyDescent="0.45">
      <c r="A47" s="468"/>
      <c r="B47" s="471"/>
      <c r="C47" s="471"/>
      <c r="D47" s="471"/>
      <c r="E47" s="474"/>
      <c r="F47" s="474"/>
      <c r="G47" s="474"/>
      <c r="H47" s="481"/>
      <c r="I47" s="484"/>
      <c r="J47" s="493"/>
      <c r="K47" s="490"/>
      <c r="L47" s="490"/>
      <c r="M47" s="487"/>
      <c r="N47" s="490"/>
      <c r="O47" s="250" t="s">
        <v>520</v>
      </c>
      <c r="P47" s="477"/>
      <c r="Q47" s="477"/>
      <c r="R47" s="477"/>
      <c r="S47" s="477"/>
      <c r="T47" s="477"/>
      <c r="U47" s="477"/>
    </row>
    <row r="48" spans="1:21" ht="28.5" x14ac:dyDescent="0.45">
      <c r="A48" s="468"/>
      <c r="B48" s="471"/>
      <c r="C48" s="471"/>
      <c r="D48" s="471"/>
      <c r="E48" s="474"/>
      <c r="F48" s="474"/>
      <c r="G48" s="474"/>
      <c r="H48" s="481"/>
      <c r="I48" s="484"/>
      <c r="J48" s="493"/>
      <c r="K48" s="490"/>
      <c r="L48" s="490"/>
      <c r="M48" s="487"/>
      <c r="N48" s="490"/>
      <c r="O48" s="250" t="s">
        <v>521</v>
      </c>
      <c r="P48" s="477"/>
      <c r="Q48" s="477"/>
      <c r="R48" s="477"/>
      <c r="S48" s="477"/>
      <c r="T48" s="477"/>
      <c r="U48" s="477"/>
    </row>
    <row r="49" spans="1:21" ht="188.25" customHeight="1" thickBot="1" x14ac:dyDescent="0.5">
      <c r="A49" s="469"/>
      <c r="B49" s="472"/>
      <c r="C49" s="472"/>
      <c r="D49" s="472"/>
      <c r="E49" s="475"/>
      <c r="F49" s="475"/>
      <c r="G49" s="475"/>
      <c r="H49" s="482"/>
      <c r="I49" s="485"/>
      <c r="J49" s="494"/>
      <c r="K49" s="491"/>
      <c r="L49" s="491"/>
      <c r="M49" s="488"/>
      <c r="N49" s="491"/>
      <c r="O49" s="250" t="s">
        <v>522</v>
      </c>
      <c r="P49" s="478"/>
      <c r="Q49" s="478"/>
      <c r="R49" s="478"/>
      <c r="S49" s="478"/>
      <c r="T49" s="478"/>
      <c r="U49" s="478"/>
    </row>
    <row r="50" spans="1:21" x14ac:dyDescent="0.45">
      <c r="A50" s="467">
        <f>'Mapa Final'!A50</f>
        <v>9</v>
      </c>
      <c r="B50" s="470" t="str">
        <f>'Mapa Final'!B50</f>
        <v>Interrupción o demora en el Servicio Público de Administrar  Justicia</v>
      </c>
      <c r="C50" s="470" t="str">
        <f>'Mapa Final'!C50</f>
        <v>Afectación en la Prestación del Servicio de Justicia</v>
      </c>
      <c r="D50" s="470" t="str">
        <f>'Mapa Final'!D50</f>
        <v>1. Paro por sindicato
2. Huelgas, protestas ciudadana
3. Disturbios o hechos violentos
4.Pandemia
5.Emergencias Ambientales</v>
      </c>
      <c r="E50" s="473" t="str">
        <f>'Mapa Final'!E50</f>
        <v>Suceso de fuerza mayor que imposibilitan la gestión judicial</v>
      </c>
      <c r="F50" s="473" t="str">
        <f>'Mapa Final'!F50</f>
        <v>Posibilidad de  afectación en la Prestación del Servicio de Justicia debido a un suceso de fuerza mayor que imposibilita la gestión judicial</v>
      </c>
      <c r="G50" s="473" t="str">
        <f>'Mapa Final'!G50</f>
        <v>Usuarios, productos y prácticas organizacionales</v>
      </c>
      <c r="H50" s="480" t="str">
        <f>'Mapa Final'!I50</f>
        <v>Baja</v>
      </c>
      <c r="I50" s="483" t="str">
        <f>'Mapa Final'!L50</f>
        <v>Moderado</v>
      </c>
      <c r="J50" s="492" t="str">
        <f>'Mapa Final'!N50</f>
        <v>Moderado</v>
      </c>
      <c r="K50" s="489" t="str">
        <f>'Mapa Final'!AA50</f>
        <v>Baja</v>
      </c>
      <c r="L50" s="489" t="str">
        <f>'Mapa Final'!AE50</f>
        <v>Moderado</v>
      </c>
      <c r="M50" s="486" t="str">
        <f>'Mapa Final'!AG50</f>
        <v>Moderado</v>
      </c>
      <c r="N50" s="489" t="str">
        <f>'Mapa Final'!AH50</f>
        <v>Reducir(mitigar)</v>
      </c>
      <c r="O50" s="326" t="s">
        <v>524</v>
      </c>
      <c r="P50" s="479"/>
      <c r="Q50" s="479" t="s">
        <v>547</v>
      </c>
      <c r="R50" s="479"/>
      <c r="S50" s="476">
        <v>44197</v>
      </c>
      <c r="T50" s="476">
        <v>44286</v>
      </c>
      <c r="U50" s="479" t="s">
        <v>555</v>
      </c>
    </row>
    <row r="51" spans="1:21" x14ac:dyDescent="0.45">
      <c r="A51" s="468"/>
      <c r="B51" s="471"/>
      <c r="C51" s="471"/>
      <c r="D51" s="471"/>
      <c r="E51" s="474"/>
      <c r="F51" s="474"/>
      <c r="G51" s="474"/>
      <c r="H51" s="481"/>
      <c r="I51" s="484"/>
      <c r="J51" s="493"/>
      <c r="K51" s="490"/>
      <c r="L51" s="490"/>
      <c r="M51" s="487"/>
      <c r="N51" s="490"/>
      <c r="O51" s="326"/>
      <c r="P51" s="477"/>
      <c r="Q51" s="477"/>
      <c r="R51" s="477"/>
      <c r="S51" s="477"/>
      <c r="T51" s="477"/>
      <c r="U51" s="477"/>
    </row>
    <row r="52" spans="1:21" x14ac:dyDescent="0.45">
      <c r="A52" s="468"/>
      <c r="B52" s="471"/>
      <c r="C52" s="471"/>
      <c r="D52" s="471"/>
      <c r="E52" s="474"/>
      <c r="F52" s="474"/>
      <c r="G52" s="474"/>
      <c r="H52" s="481"/>
      <c r="I52" s="484"/>
      <c r="J52" s="493"/>
      <c r="K52" s="490"/>
      <c r="L52" s="490"/>
      <c r="M52" s="487"/>
      <c r="N52" s="490"/>
      <c r="O52" s="326"/>
      <c r="P52" s="477"/>
      <c r="Q52" s="477"/>
      <c r="R52" s="477"/>
      <c r="S52" s="477"/>
      <c r="T52" s="477"/>
      <c r="U52" s="477"/>
    </row>
    <row r="53" spans="1:21" x14ac:dyDescent="0.45">
      <c r="A53" s="468"/>
      <c r="B53" s="471"/>
      <c r="C53" s="471"/>
      <c r="D53" s="471"/>
      <c r="E53" s="474"/>
      <c r="F53" s="474"/>
      <c r="G53" s="474"/>
      <c r="H53" s="481"/>
      <c r="I53" s="484"/>
      <c r="J53" s="493"/>
      <c r="K53" s="490"/>
      <c r="L53" s="490"/>
      <c r="M53" s="487"/>
      <c r="N53" s="490"/>
      <c r="O53" s="326"/>
      <c r="P53" s="477"/>
      <c r="Q53" s="477"/>
      <c r="R53" s="477"/>
      <c r="S53" s="477"/>
      <c r="T53" s="477"/>
      <c r="U53" s="477"/>
    </row>
    <row r="54" spans="1:21" ht="56.25" customHeight="1" thickBot="1" x14ac:dyDescent="0.5">
      <c r="A54" s="469"/>
      <c r="B54" s="472"/>
      <c r="C54" s="472"/>
      <c r="D54" s="472"/>
      <c r="E54" s="475"/>
      <c r="F54" s="475"/>
      <c r="G54" s="475"/>
      <c r="H54" s="482"/>
      <c r="I54" s="485"/>
      <c r="J54" s="494"/>
      <c r="K54" s="491"/>
      <c r="L54" s="491"/>
      <c r="M54" s="488"/>
      <c r="N54" s="491"/>
      <c r="O54" s="326"/>
      <c r="P54" s="478"/>
      <c r="Q54" s="478"/>
      <c r="R54" s="478"/>
      <c r="S54" s="478"/>
      <c r="T54" s="478"/>
      <c r="U54" s="478"/>
    </row>
    <row r="55" spans="1:21" x14ac:dyDescent="0.45">
      <c r="A55" s="467">
        <f>'Mapa Final'!A55</f>
        <v>10</v>
      </c>
      <c r="B55" s="470" t="str">
        <f>'Mapa Final'!B55</f>
        <v>Inaplicabilidad de la normavidad ambiental vigente</v>
      </c>
      <c r="C55" s="470" t="str">
        <f>'Mapa Final'!C55</f>
        <v>Afectación Ambiental</v>
      </c>
      <c r="D55" s="47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73" t="str">
        <f>'Mapa Final'!E55</f>
        <v>Desconocimiento de los lineamientos ambientales y normatividad vigente ambiental</v>
      </c>
      <c r="F55" s="473" t="str">
        <f>'Mapa Final'!F55</f>
        <v>Posibilidad de afectación ambiental debido al desconocimiento de las lineamientos ambientales y normatividad vigente ambiental</v>
      </c>
      <c r="G55" s="473" t="str">
        <f>'Mapa Final'!G55</f>
        <v>Eventos Ambientales Internos</v>
      </c>
      <c r="H55" s="480" t="str">
        <f>'Mapa Final'!I55</f>
        <v>Media</v>
      </c>
      <c r="I55" s="483" t="str">
        <f>'Mapa Final'!L55</f>
        <v>Moderado</v>
      </c>
      <c r="J55" s="492" t="str">
        <f>'Mapa Final'!N55</f>
        <v>Moderado</v>
      </c>
      <c r="K55" s="489" t="str">
        <f>'Mapa Final'!AA55</f>
        <v>Baja</v>
      </c>
      <c r="L55" s="489" t="str">
        <f>'Mapa Final'!AE55</f>
        <v>Moderado</v>
      </c>
      <c r="M55" s="486" t="str">
        <f>'Mapa Final'!AG55</f>
        <v>Moderado</v>
      </c>
      <c r="N55" s="489" t="str">
        <f>'Mapa Final'!AH55</f>
        <v>Reducir(mitigar)</v>
      </c>
      <c r="O55" s="326" t="s">
        <v>525</v>
      </c>
      <c r="P55" s="479"/>
      <c r="Q55" s="479" t="s">
        <v>547</v>
      </c>
      <c r="R55" s="479"/>
      <c r="S55" s="476">
        <v>44197</v>
      </c>
      <c r="T55" s="476">
        <v>44286</v>
      </c>
      <c r="U55" s="479" t="s">
        <v>566</v>
      </c>
    </row>
    <row r="56" spans="1:21" x14ac:dyDescent="0.45">
      <c r="A56" s="468"/>
      <c r="B56" s="471"/>
      <c r="C56" s="471"/>
      <c r="D56" s="471"/>
      <c r="E56" s="474"/>
      <c r="F56" s="474"/>
      <c r="G56" s="474"/>
      <c r="H56" s="481"/>
      <c r="I56" s="484"/>
      <c r="J56" s="493"/>
      <c r="K56" s="490"/>
      <c r="L56" s="490"/>
      <c r="M56" s="487"/>
      <c r="N56" s="490"/>
      <c r="O56" s="326"/>
      <c r="P56" s="477"/>
      <c r="Q56" s="477"/>
      <c r="R56" s="477"/>
      <c r="S56" s="477"/>
      <c r="T56" s="477"/>
      <c r="U56" s="477"/>
    </row>
    <row r="57" spans="1:21" x14ac:dyDescent="0.45">
      <c r="A57" s="468"/>
      <c r="B57" s="471"/>
      <c r="C57" s="471"/>
      <c r="D57" s="471"/>
      <c r="E57" s="474"/>
      <c r="F57" s="474"/>
      <c r="G57" s="474"/>
      <c r="H57" s="481"/>
      <c r="I57" s="484"/>
      <c r="J57" s="493"/>
      <c r="K57" s="490"/>
      <c r="L57" s="490"/>
      <c r="M57" s="487"/>
      <c r="N57" s="490"/>
      <c r="O57" s="326"/>
      <c r="P57" s="477"/>
      <c r="Q57" s="477"/>
      <c r="R57" s="477"/>
      <c r="S57" s="477"/>
      <c r="T57" s="477"/>
      <c r="U57" s="477"/>
    </row>
    <row r="58" spans="1:21" x14ac:dyDescent="0.45">
      <c r="A58" s="468"/>
      <c r="B58" s="471"/>
      <c r="C58" s="471"/>
      <c r="D58" s="471"/>
      <c r="E58" s="474"/>
      <c r="F58" s="474"/>
      <c r="G58" s="474"/>
      <c r="H58" s="481"/>
      <c r="I58" s="484"/>
      <c r="J58" s="493"/>
      <c r="K58" s="490"/>
      <c r="L58" s="490"/>
      <c r="M58" s="487"/>
      <c r="N58" s="490"/>
      <c r="O58" s="326"/>
      <c r="P58" s="477"/>
      <c r="Q58" s="477"/>
      <c r="R58" s="477"/>
      <c r="S58" s="477"/>
      <c r="T58" s="477"/>
      <c r="U58" s="477"/>
    </row>
    <row r="59" spans="1:21" ht="159.75" customHeight="1" thickBot="1" x14ac:dyDescent="0.5">
      <c r="A59" s="469"/>
      <c r="B59" s="472"/>
      <c r="C59" s="472"/>
      <c r="D59" s="472"/>
      <c r="E59" s="475"/>
      <c r="F59" s="475"/>
      <c r="G59" s="475"/>
      <c r="H59" s="482"/>
      <c r="I59" s="485"/>
      <c r="J59" s="494"/>
      <c r="K59" s="491"/>
      <c r="L59" s="491"/>
      <c r="M59" s="488"/>
      <c r="N59" s="491"/>
      <c r="O59" s="326"/>
      <c r="P59" s="478"/>
      <c r="Q59" s="478"/>
      <c r="R59" s="478"/>
      <c r="S59" s="478"/>
      <c r="T59" s="478"/>
      <c r="U59" s="478"/>
    </row>
  </sheetData>
  <mergeCells count="227">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S55:S59"/>
    <mergeCell ref="T55:T59"/>
    <mergeCell ref="U55:U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45:S49"/>
    <mergeCell ref="T45:T49"/>
    <mergeCell ref="U45:U49"/>
    <mergeCell ref="A50:A54"/>
    <mergeCell ref="C50:C54"/>
    <mergeCell ref="D50:D54"/>
    <mergeCell ref="E50:E54"/>
    <mergeCell ref="F50:F54"/>
    <mergeCell ref="J45:J49"/>
    <mergeCell ref="K45:K49"/>
    <mergeCell ref="L45:L49"/>
    <mergeCell ref="M45:M49"/>
    <mergeCell ref="N45:N49"/>
    <mergeCell ref="T50:T54"/>
    <mergeCell ref="U50:U54"/>
    <mergeCell ref="N50:N54"/>
    <mergeCell ref="O50:O54"/>
    <mergeCell ref="P50:P54"/>
    <mergeCell ref="Q50:Q54"/>
    <mergeCell ref="S50:S54"/>
    <mergeCell ref="A45:A49"/>
    <mergeCell ref="C45:C49"/>
    <mergeCell ref="D45:D49"/>
    <mergeCell ref="H45:H49"/>
    <mergeCell ref="I45:I49"/>
    <mergeCell ref="M40:M44"/>
    <mergeCell ref="G40:G44"/>
    <mergeCell ref="H40:H44"/>
    <mergeCell ref="I40:I44"/>
    <mergeCell ref="J40:J44"/>
    <mergeCell ref="K40:K44"/>
    <mergeCell ref="L40:L4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P30:P34"/>
    <mergeCell ref="Q30:Q34"/>
    <mergeCell ref="S30:S34"/>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S15:S19"/>
    <mergeCell ref="T15:T19"/>
    <mergeCell ref="U15:U19"/>
    <mergeCell ref="N15:N19"/>
    <mergeCell ref="O15:O19"/>
    <mergeCell ref="R10:R14"/>
    <mergeCell ref="R15:R19"/>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C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1000000}"/>
    <dataValidation allowBlank="1" showInputMessage="1" showErrorMessage="1" prompt="Que tan factible es que materialize el riesgo?" sqref="H8" xr:uid="{00000000-0002-0000-0C00-000002000000}"/>
    <dataValidation allowBlank="1" showInputMessage="1" showErrorMessage="1" prompt="El grado de afectación puede ser " sqref="I8" xr:uid="{00000000-0002-0000-0C00-000003000000}"/>
    <dataValidation allowBlank="1" showInputMessage="1" showErrorMessage="1" prompt="Describir las actividades que se van a desarrollar para el proyecto" sqref="O7" xr:uid="{00000000-0002-0000-0C00-000004000000}"/>
    <dataValidation allowBlank="1" showInputMessage="1" showErrorMessage="1" prompt="Seleccionar si el responsable es el responsable de las acciones es el nivel central" sqref="P7:P8" xr:uid="{00000000-0002-0000-0C00-000005000000}"/>
    <dataValidation allowBlank="1" showInputMessage="1" showErrorMessage="1" prompt="seleccionar si el responsable de ejecutar las acciones es el nivel central" sqref="Q8:R8" xr:uid="{00000000-0002-0000-0C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S59"/>
  <sheetViews>
    <sheetView topLeftCell="H50" zoomScale="71" zoomScaleNormal="71" workbookViewId="0">
      <selection activeCell="O60" sqref="O60"/>
    </sheetView>
  </sheetViews>
  <sheetFormatPr baseColWidth="10" defaultColWidth="11.3984375" defaultRowHeight="14.25" x14ac:dyDescent="0.45"/>
  <cols>
    <col min="1" max="2" width="18.3984375" style="82" customWidth="1"/>
    <col min="3" max="3" width="15.59765625" customWidth="1"/>
    <col min="4" max="4" width="27.59765625" style="82" customWidth="1"/>
    <col min="5" max="5" width="18" style="230" customWidth="1"/>
    <col min="6" max="6" width="40.1328125" customWidth="1"/>
    <col min="7" max="7" width="20.3984375" customWidth="1"/>
    <col min="8" max="8" width="10.3984375" style="231" customWidth="1"/>
    <col min="9" max="9" width="11.3984375" style="231" customWidth="1"/>
    <col min="10" max="10" width="10.1328125" style="232" customWidth="1"/>
    <col min="11" max="11" width="11.3984375" style="231" customWidth="1"/>
    <col min="12" max="12" width="10.86328125" style="231" customWidth="1"/>
    <col min="13" max="13" width="18.265625" style="231" bestFit="1" customWidth="1"/>
    <col min="14" max="14" width="18.265625" bestFit="1" customWidth="1"/>
    <col min="15" max="15" width="32.86328125" customWidth="1"/>
    <col min="16" max="16" width="16.59765625" customWidth="1"/>
    <col min="17" max="18" width="14.265625" customWidth="1"/>
    <col min="19" max="19" width="17.86328125" customWidth="1"/>
    <col min="20" max="20" width="15.1328125" customWidth="1"/>
    <col min="21" max="21" width="16.1328125" customWidth="1"/>
    <col min="22" max="177" width="11.3984375" style="7"/>
  </cols>
  <sheetData>
    <row r="1" spans="1:279" s="214" customFormat="1" ht="16.5" customHeight="1" x14ac:dyDescent="0.35">
      <c r="A1" s="369"/>
      <c r="B1" s="370"/>
      <c r="C1" s="370"/>
      <c r="D1" s="455" t="s">
        <v>454</v>
      </c>
      <c r="E1" s="455"/>
      <c r="F1" s="455"/>
      <c r="G1" s="455"/>
      <c r="H1" s="455"/>
      <c r="I1" s="455"/>
      <c r="J1" s="455"/>
      <c r="K1" s="455"/>
      <c r="L1" s="455"/>
      <c r="M1" s="455"/>
      <c r="N1" s="455"/>
      <c r="O1" s="455"/>
      <c r="P1" s="455"/>
      <c r="Q1" s="456"/>
      <c r="R1" s="235"/>
      <c r="S1" s="361" t="s">
        <v>67</v>
      </c>
      <c r="T1" s="361"/>
      <c r="U1" s="361"/>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c r="JS1" s="213"/>
    </row>
    <row r="2" spans="1:279" s="214" customFormat="1" ht="39.75" customHeight="1" x14ac:dyDescent="0.35">
      <c r="A2" s="371"/>
      <c r="B2" s="372"/>
      <c r="C2" s="372"/>
      <c r="D2" s="457"/>
      <c r="E2" s="457"/>
      <c r="F2" s="457"/>
      <c r="G2" s="457"/>
      <c r="H2" s="457"/>
      <c r="I2" s="457"/>
      <c r="J2" s="457"/>
      <c r="K2" s="457"/>
      <c r="L2" s="457"/>
      <c r="M2" s="457"/>
      <c r="N2" s="457"/>
      <c r="O2" s="457"/>
      <c r="P2" s="457"/>
      <c r="Q2" s="458"/>
      <c r="R2" s="235"/>
      <c r="S2" s="361"/>
      <c r="T2" s="361"/>
      <c r="U2" s="361"/>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c r="JS2" s="213"/>
    </row>
    <row r="3" spans="1:279" s="214" customFormat="1" ht="3" customHeight="1" x14ac:dyDescent="0.35">
      <c r="A3" s="2"/>
      <c r="B3" s="2"/>
      <c r="C3" s="233"/>
      <c r="D3" s="457"/>
      <c r="E3" s="457"/>
      <c r="F3" s="457"/>
      <c r="G3" s="457"/>
      <c r="H3" s="457"/>
      <c r="I3" s="457"/>
      <c r="J3" s="457"/>
      <c r="K3" s="457"/>
      <c r="L3" s="457"/>
      <c r="M3" s="457"/>
      <c r="N3" s="457"/>
      <c r="O3" s="457"/>
      <c r="P3" s="457"/>
      <c r="Q3" s="458"/>
      <c r="R3" s="235"/>
      <c r="S3" s="361"/>
      <c r="T3" s="361"/>
      <c r="U3" s="361"/>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c r="JS3" s="213"/>
    </row>
    <row r="4" spans="1:279" s="214" customFormat="1" ht="41.25" customHeight="1" x14ac:dyDescent="0.35">
      <c r="A4" s="362" t="s">
        <v>0</v>
      </c>
      <c r="B4" s="363"/>
      <c r="C4" s="364"/>
      <c r="D4" s="365" t="str">
        <f>'Mapa Final'!D4</f>
        <v>Administración de Justicia</v>
      </c>
      <c r="E4" s="366"/>
      <c r="F4" s="366"/>
      <c r="G4" s="366"/>
      <c r="H4" s="366"/>
      <c r="I4" s="366"/>
      <c r="J4" s="366"/>
      <c r="K4" s="366"/>
      <c r="L4" s="366"/>
      <c r="M4" s="366"/>
      <c r="N4" s="367"/>
      <c r="O4" s="368"/>
      <c r="P4" s="368"/>
      <c r="Q4" s="368"/>
      <c r="R4" s="233"/>
      <c r="S4" s="1"/>
      <c r="T4" s="1"/>
      <c r="U4" s="1"/>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c r="JS4" s="213"/>
    </row>
    <row r="5" spans="1:279" s="214" customFormat="1" ht="52.5" customHeight="1" x14ac:dyDescent="0.35">
      <c r="A5" s="362" t="s">
        <v>1</v>
      </c>
      <c r="B5" s="363"/>
      <c r="C5" s="364"/>
      <c r="D5" s="373" t="str">
        <f>'Mapa Final'!D5</f>
        <v>Administrar justicia dirigiendo la actuación procesal, hacia la emisión de una decisión de carácter definitivo mediante la aplicación de la normatividad vigente.</v>
      </c>
      <c r="E5" s="374"/>
      <c r="F5" s="374"/>
      <c r="G5" s="374"/>
      <c r="H5" s="374"/>
      <c r="I5" s="374"/>
      <c r="J5" s="374"/>
      <c r="K5" s="374"/>
      <c r="L5" s="374"/>
      <c r="M5" s="374"/>
      <c r="N5" s="375"/>
      <c r="O5" s="1"/>
      <c r="P5" s="1"/>
      <c r="Q5" s="1"/>
      <c r="R5" s="1"/>
      <c r="S5" s="1"/>
      <c r="T5" s="1"/>
      <c r="U5" s="1"/>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c r="JS5" s="213"/>
    </row>
    <row r="6" spans="1:279" s="214" customFormat="1" ht="32.25" customHeight="1" thickBot="1" x14ac:dyDescent="0.4">
      <c r="A6" s="362" t="s">
        <v>2</v>
      </c>
      <c r="B6" s="363"/>
      <c r="C6" s="364"/>
      <c r="D6" s="373" t="str">
        <f>'Mapa Final'!D6</f>
        <v xml:space="preserve">Despachos Judiciales </v>
      </c>
      <c r="E6" s="374"/>
      <c r="F6" s="374"/>
      <c r="G6" s="374"/>
      <c r="H6" s="374"/>
      <c r="I6" s="374"/>
      <c r="J6" s="374"/>
      <c r="K6" s="374"/>
      <c r="L6" s="374"/>
      <c r="M6" s="374"/>
      <c r="N6" s="375"/>
      <c r="O6" s="1"/>
      <c r="P6" s="1"/>
      <c r="Q6" s="1"/>
      <c r="R6" s="1"/>
      <c r="S6" s="1"/>
      <c r="T6" s="1"/>
      <c r="U6" s="1"/>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c r="JS6" s="213"/>
    </row>
    <row r="7" spans="1:279" s="217" customFormat="1" ht="38.25" customHeight="1" thickTop="1" thickBot="1" x14ac:dyDescent="0.5">
      <c r="A7" s="450" t="s">
        <v>439</v>
      </c>
      <c r="B7" s="451"/>
      <c r="C7" s="451"/>
      <c r="D7" s="451"/>
      <c r="E7" s="451"/>
      <c r="F7" s="452"/>
      <c r="G7" s="215"/>
      <c r="H7" s="453" t="s">
        <v>440</v>
      </c>
      <c r="I7" s="453"/>
      <c r="J7" s="453"/>
      <c r="K7" s="453" t="s">
        <v>441</v>
      </c>
      <c r="L7" s="453"/>
      <c r="M7" s="453"/>
      <c r="N7" s="454" t="s">
        <v>303</v>
      </c>
      <c r="O7" s="459" t="s">
        <v>442</v>
      </c>
      <c r="P7" s="461" t="s">
        <v>443</v>
      </c>
      <c r="Q7" s="464"/>
      <c r="R7" s="462"/>
      <c r="S7" s="461" t="s">
        <v>444</v>
      </c>
      <c r="T7" s="462"/>
      <c r="U7" s="463" t="s">
        <v>455</v>
      </c>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c r="FG7" s="216"/>
      <c r="FH7" s="216"/>
      <c r="FI7" s="216"/>
      <c r="FJ7" s="216"/>
      <c r="FK7" s="216"/>
      <c r="FL7" s="216"/>
      <c r="FM7" s="216"/>
      <c r="FN7" s="216"/>
      <c r="FO7" s="216"/>
      <c r="FP7" s="216"/>
      <c r="FQ7" s="216"/>
      <c r="FR7" s="216"/>
      <c r="FS7" s="216"/>
      <c r="FT7" s="216"/>
      <c r="FU7" s="216"/>
    </row>
    <row r="8" spans="1:279" s="225" customFormat="1" ht="81" customHeight="1" thickTop="1" thickBot="1" x14ac:dyDescent="0.5">
      <c r="A8" s="218" t="s">
        <v>210</v>
      </c>
      <c r="B8" s="218" t="s">
        <v>460</v>
      </c>
      <c r="C8" s="219" t="s">
        <v>8</v>
      </c>
      <c r="D8" s="220" t="s">
        <v>446</v>
      </c>
      <c r="E8" s="234" t="s">
        <v>10</v>
      </c>
      <c r="F8" s="234" t="s">
        <v>11</v>
      </c>
      <c r="G8" s="234" t="s">
        <v>12</v>
      </c>
      <c r="H8" s="222" t="s">
        <v>447</v>
      </c>
      <c r="I8" s="222" t="s">
        <v>38</v>
      </c>
      <c r="J8" s="222" t="s">
        <v>448</v>
      </c>
      <c r="K8" s="222" t="s">
        <v>447</v>
      </c>
      <c r="L8" s="222" t="s">
        <v>449</v>
      </c>
      <c r="M8" s="222" t="s">
        <v>448</v>
      </c>
      <c r="N8" s="454"/>
      <c r="O8" s="460"/>
      <c r="P8" s="223" t="s">
        <v>450</v>
      </c>
      <c r="Q8" s="223" t="s">
        <v>451</v>
      </c>
      <c r="R8" s="223" t="s">
        <v>499</v>
      </c>
      <c r="S8" s="223" t="s">
        <v>452</v>
      </c>
      <c r="T8" s="223" t="s">
        <v>453</v>
      </c>
      <c r="U8" s="463"/>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row>
    <row r="9" spans="1:279" s="226" customFormat="1" ht="10.5" customHeight="1" thickTop="1" thickBot="1" x14ac:dyDescent="0.5">
      <c r="A9" s="465"/>
      <c r="B9" s="466"/>
      <c r="C9" s="466"/>
      <c r="D9" s="466"/>
      <c r="E9" s="466"/>
      <c r="F9" s="466"/>
      <c r="G9" s="466"/>
      <c r="H9" s="466"/>
      <c r="I9" s="466"/>
      <c r="J9" s="466"/>
      <c r="K9" s="466"/>
      <c r="L9" s="466"/>
      <c r="M9" s="466"/>
      <c r="N9" s="466"/>
      <c r="U9" s="227"/>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row>
    <row r="10" spans="1:279" s="229" customFormat="1" ht="15" customHeight="1" x14ac:dyDescent="0.4">
      <c r="A10" s="467">
        <f>'Mapa Final'!A10</f>
        <v>1</v>
      </c>
      <c r="B10" s="470" t="str">
        <f>'Mapa Final'!B10</f>
        <v>Vencimiento de Términos</v>
      </c>
      <c r="C10" s="470" t="str">
        <f>'Mapa Final'!C10</f>
        <v>Vulneración de los derechos fundamentales de los ciudadanos</v>
      </c>
      <c r="D10" s="470"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10" s="473" t="str">
        <f>'Mapa Final'!E10</f>
        <v xml:space="preserve"> Actuaciones procesales después del vencimiento de los términos legales  </v>
      </c>
      <c r="F10" s="473" t="str">
        <f>'Mapa Final'!F10</f>
        <v xml:space="preserve">Posibilidad de vulneración de los derechos fundamentales de los ciudadanos  debido a las  actuaciones procesales después del vencimiento de los términos legales  </v>
      </c>
      <c r="G10" s="473" t="str">
        <f>'Mapa Final'!G10</f>
        <v>Usuarios, productos y prácticas organizacionales</v>
      </c>
      <c r="H10" s="480" t="str">
        <f>'Mapa Final'!I10</f>
        <v>Muy Alta</v>
      </c>
      <c r="I10" s="483" t="str">
        <f>'Mapa Final'!L10</f>
        <v>Mayor</v>
      </c>
      <c r="J10" s="492" t="str">
        <f>'Mapa Final'!N10</f>
        <v xml:space="preserve">Alto </v>
      </c>
      <c r="K10" s="489" t="str">
        <f>'Mapa Final'!AA10</f>
        <v>Media</v>
      </c>
      <c r="L10" s="489" t="str">
        <f>'Mapa Final'!AE10</f>
        <v>Mayor</v>
      </c>
      <c r="M10" s="486" t="str">
        <f>'Mapa Final'!AG10</f>
        <v xml:space="preserve">Alto </v>
      </c>
      <c r="N10" s="489" t="str">
        <f>'Mapa Final'!AH10</f>
        <v>Evitar</v>
      </c>
      <c r="O10" s="326" t="s">
        <v>502</v>
      </c>
      <c r="P10" s="479"/>
      <c r="Q10" s="479"/>
      <c r="R10" s="479" t="s">
        <v>547</v>
      </c>
      <c r="S10" s="476">
        <v>44287</v>
      </c>
      <c r="T10" s="476">
        <v>44377</v>
      </c>
      <c r="U10" s="479" t="s">
        <v>548</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29" customFormat="1" ht="13.5" customHeight="1" x14ac:dyDescent="0.4">
      <c r="A11" s="468"/>
      <c r="B11" s="471"/>
      <c r="C11" s="471"/>
      <c r="D11" s="471"/>
      <c r="E11" s="474"/>
      <c r="F11" s="474"/>
      <c r="G11" s="474"/>
      <c r="H11" s="481"/>
      <c r="I11" s="484"/>
      <c r="J11" s="493"/>
      <c r="K11" s="490"/>
      <c r="L11" s="490"/>
      <c r="M11" s="487"/>
      <c r="N11" s="490"/>
      <c r="O11" s="326"/>
      <c r="P11" s="477"/>
      <c r="Q11" s="477"/>
      <c r="R11" s="477"/>
      <c r="S11" s="477"/>
      <c r="T11" s="477"/>
      <c r="U11" s="47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29" customFormat="1" ht="13.5" customHeight="1" x14ac:dyDescent="0.4">
      <c r="A12" s="468"/>
      <c r="B12" s="471"/>
      <c r="C12" s="471"/>
      <c r="D12" s="471"/>
      <c r="E12" s="474"/>
      <c r="F12" s="474"/>
      <c r="G12" s="474"/>
      <c r="H12" s="481"/>
      <c r="I12" s="484"/>
      <c r="J12" s="493"/>
      <c r="K12" s="490"/>
      <c r="L12" s="490"/>
      <c r="M12" s="487"/>
      <c r="N12" s="490"/>
      <c r="O12" s="326"/>
      <c r="P12" s="477"/>
      <c r="Q12" s="477"/>
      <c r="R12" s="477"/>
      <c r="S12" s="477"/>
      <c r="T12" s="477"/>
      <c r="U12" s="47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29" customFormat="1" ht="13.5" customHeight="1" x14ac:dyDescent="0.4">
      <c r="A13" s="468"/>
      <c r="B13" s="471"/>
      <c r="C13" s="471"/>
      <c r="D13" s="471"/>
      <c r="E13" s="474"/>
      <c r="F13" s="474"/>
      <c r="G13" s="474"/>
      <c r="H13" s="481"/>
      <c r="I13" s="484"/>
      <c r="J13" s="493"/>
      <c r="K13" s="490"/>
      <c r="L13" s="490"/>
      <c r="M13" s="487"/>
      <c r="N13" s="490"/>
      <c r="O13" s="326"/>
      <c r="P13" s="477"/>
      <c r="Q13" s="477"/>
      <c r="R13" s="477"/>
      <c r="S13" s="477"/>
      <c r="T13" s="477"/>
      <c r="U13" s="47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29" customFormat="1" ht="238.5" customHeight="1" thickBot="1" x14ac:dyDescent="0.45">
      <c r="A14" s="469"/>
      <c r="B14" s="472"/>
      <c r="C14" s="472"/>
      <c r="D14" s="472"/>
      <c r="E14" s="475"/>
      <c r="F14" s="475"/>
      <c r="G14" s="475"/>
      <c r="H14" s="482"/>
      <c r="I14" s="485"/>
      <c r="J14" s="494"/>
      <c r="K14" s="491"/>
      <c r="L14" s="491"/>
      <c r="M14" s="488"/>
      <c r="N14" s="491"/>
      <c r="O14" s="326"/>
      <c r="P14" s="478"/>
      <c r="Q14" s="478"/>
      <c r="R14" s="478"/>
      <c r="S14" s="478"/>
      <c r="T14" s="478"/>
      <c r="U14" s="47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29" customFormat="1" ht="15" customHeight="1" x14ac:dyDescent="0.4">
      <c r="A15" s="467">
        <f>'Mapa Final'!A15</f>
        <v>2</v>
      </c>
      <c r="B15" s="470" t="str">
        <f>'Mapa Final'!B15</f>
        <v>Suspensión o no realización de las Audiencias Programadas</v>
      </c>
      <c r="C15" s="470" t="str">
        <f>'Mapa Final'!C15</f>
        <v>Vulneración de los derechos fundamentales de los ciudadanos</v>
      </c>
      <c r="D15" s="47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73" t="str">
        <f>'Mapa Final'!E15</f>
        <v>Incumplimiento en la realización de las audiencias programadas</v>
      </c>
      <c r="F15" s="473" t="str">
        <f>'Mapa Final'!F15</f>
        <v>Posibilidad de vulneración de los derechos fundamentales de los ciudadanos  debido al Incumplimiento en la realización de las audiencias programadas</v>
      </c>
      <c r="G15" s="473" t="str">
        <f>'Mapa Final'!G15</f>
        <v>Usuarios, productos y prácticas organizacionales</v>
      </c>
      <c r="H15" s="480" t="str">
        <f>'Mapa Final'!I15</f>
        <v>Media</v>
      </c>
      <c r="I15" s="483" t="str">
        <f>'Mapa Final'!L15</f>
        <v>Mayor</v>
      </c>
      <c r="J15" s="492" t="str">
        <f>'Mapa Final'!N15</f>
        <v xml:space="preserve">Alto </v>
      </c>
      <c r="K15" s="489" t="str">
        <f>'Mapa Final'!AA15</f>
        <v>Baja</v>
      </c>
      <c r="L15" s="489" t="str">
        <f>'Mapa Final'!AE15</f>
        <v>Mayor</v>
      </c>
      <c r="M15" s="486" t="str">
        <f>'Mapa Final'!AG15</f>
        <v xml:space="preserve">Alto </v>
      </c>
      <c r="N15" s="489" t="str">
        <f>'Mapa Final'!AH15</f>
        <v>Evitar</v>
      </c>
      <c r="O15" s="326" t="s">
        <v>504</v>
      </c>
      <c r="P15" s="479"/>
      <c r="Q15" s="479"/>
      <c r="R15" s="479" t="s">
        <v>547</v>
      </c>
      <c r="S15" s="476">
        <v>44287</v>
      </c>
      <c r="T15" s="476">
        <v>44377</v>
      </c>
      <c r="U15" s="479" t="s">
        <v>557</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29" customFormat="1" ht="13.5" customHeight="1" x14ac:dyDescent="0.4">
      <c r="A16" s="468"/>
      <c r="B16" s="471"/>
      <c r="C16" s="471"/>
      <c r="D16" s="471"/>
      <c r="E16" s="474"/>
      <c r="F16" s="474"/>
      <c r="G16" s="474"/>
      <c r="H16" s="481"/>
      <c r="I16" s="484"/>
      <c r="J16" s="493"/>
      <c r="K16" s="490"/>
      <c r="L16" s="490"/>
      <c r="M16" s="487"/>
      <c r="N16" s="490"/>
      <c r="O16" s="326"/>
      <c r="P16" s="477"/>
      <c r="Q16" s="477"/>
      <c r="R16" s="477"/>
      <c r="S16" s="477"/>
      <c r="T16" s="477"/>
      <c r="U16" s="47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29" customFormat="1" ht="13.5" customHeight="1" x14ac:dyDescent="0.4">
      <c r="A17" s="468"/>
      <c r="B17" s="471"/>
      <c r="C17" s="471"/>
      <c r="D17" s="471"/>
      <c r="E17" s="474"/>
      <c r="F17" s="474"/>
      <c r="G17" s="474"/>
      <c r="H17" s="481"/>
      <c r="I17" s="484"/>
      <c r="J17" s="493"/>
      <c r="K17" s="490"/>
      <c r="L17" s="490"/>
      <c r="M17" s="487"/>
      <c r="N17" s="490"/>
      <c r="O17" s="326"/>
      <c r="P17" s="477"/>
      <c r="Q17" s="477"/>
      <c r="R17" s="477"/>
      <c r="S17" s="477"/>
      <c r="T17" s="477"/>
      <c r="U17" s="47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29" customFormat="1" ht="13.5" customHeight="1" x14ac:dyDescent="0.4">
      <c r="A18" s="468"/>
      <c r="B18" s="471"/>
      <c r="C18" s="471"/>
      <c r="D18" s="471"/>
      <c r="E18" s="474"/>
      <c r="F18" s="474"/>
      <c r="G18" s="474"/>
      <c r="H18" s="481"/>
      <c r="I18" s="484"/>
      <c r="J18" s="493"/>
      <c r="K18" s="490"/>
      <c r="L18" s="490"/>
      <c r="M18" s="487"/>
      <c r="N18" s="490"/>
      <c r="O18" s="326"/>
      <c r="P18" s="477"/>
      <c r="Q18" s="477"/>
      <c r="R18" s="477"/>
      <c r="S18" s="477"/>
      <c r="T18" s="477"/>
      <c r="U18" s="47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29" customFormat="1" ht="255.75" customHeight="1" thickBot="1" x14ac:dyDescent="0.45">
      <c r="A19" s="469"/>
      <c r="B19" s="472"/>
      <c r="C19" s="472"/>
      <c r="D19" s="472"/>
      <c r="E19" s="475"/>
      <c r="F19" s="475"/>
      <c r="G19" s="475"/>
      <c r="H19" s="482"/>
      <c r="I19" s="485"/>
      <c r="J19" s="494"/>
      <c r="K19" s="491"/>
      <c r="L19" s="491"/>
      <c r="M19" s="488"/>
      <c r="N19" s="491"/>
      <c r="O19" s="326"/>
      <c r="P19" s="478"/>
      <c r="Q19" s="478"/>
      <c r="R19" s="478"/>
      <c r="S19" s="478"/>
      <c r="T19" s="478"/>
      <c r="U19" s="47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45">
      <c r="A20" s="467">
        <f>'Mapa Final'!A20</f>
        <v>3</v>
      </c>
      <c r="B20" s="470" t="str">
        <f>'Mapa Final'!B20</f>
        <v>Incumplimiento de los objetivos y metas trazadas para el cumplimiento de los términos legales.</v>
      </c>
      <c r="C20" s="470" t="str">
        <f>'Mapa Final'!C20</f>
        <v>Incumplimiento de las metas establecidas</v>
      </c>
      <c r="D20" s="47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73" t="str">
        <f>'Mapa Final'!E20</f>
        <v>Alto de volumen  de los trámites procesales</v>
      </c>
      <c r="F20" s="473" t="str">
        <f>'Mapa Final'!F20</f>
        <v>Posibilidad de Incumplimiento de las metas establecidas debido al alto de volumen  de trámites procesales</v>
      </c>
      <c r="G20" s="473" t="str">
        <f>'Mapa Final'!G20</f>
        <v>Usuarios, productos y prácticas organizacionales</v>
      </c>
      <c r="H20" s="480" t="str">
        <f>'Mapa Final'!I20</f>
        <v>Alta</v>
      </c>
      <c r="I20" s="483" t="str">
        <f>'Mapa Final'!L20</f>
        <v>Moderado</v>
      </c>
      <c r="J20" s="492" t="str">
        <f>'Mapa Final'!N20</f>
        <v xml:space="preserve">Alto </v>
      </c>
      <c r="K20" s="489" t="str">
        <f>'Mapa Final'!AA20</f>
        <v>Media</v>
      </c>
      <c r="L20" s="489" t="str">
        <f>'Mapa Final'!AE20</f>
        <v>Moderado</v>
      </c>
      <c r="M20" s="486" t="str">
        <f>'Mapa Final'!AG20</f>
        <v>Moderado</v>
      </c>
      <c r="N20" s="489" t="str">
        <f>'Mapa Final'!AH20</f>
        <v>Reducir(mitigar)</v>
      </c>
      <c r="O20" s="326" t="s">
        <v>505</v>
      </c>
      <c r="P20" s="479"/>
      <c r="Q20" s="479"/>
      <c r="R20" s="479" t="s">
        <v>547</v>
      </c>
      <c r="S20" s="476">
        <v>44287</v>
      </c>
      <c r="T20" s="476">
        <v>44377</v>
      </c>
      <c r="U20" s="479" t="s">
        <v>560</v>
      </c>
      <c r="V20" s="35"/>
      <c r="W20" s="35"/>
    </row>
    <row r="21" spans="1:177" x14ac:dyDescent="0.45">
      <c r="A21" s="468"/>
      <c r="B21" s="471"/>
      <c r="C21" s="471"/>
      <c r="D21" s="471"/>
      <c r="E21" s="474"/>
      <c r="F21" s="474"/>
      <c r="G21" s="474"/>
      <c r="H21" s="481"/>
      <c r="I21" s="484"/>
      <c r="J21" s="493"/>
      <c r="K21" s="490"/>
      <c r="L21" s="490"/>
      <c r="M21" s="487"/>
      <c r="N21" s="490"/>
      <c r="O21" s="326"/>
      <c r="P21" s="477"/>
      <c r="Q21" s="477"/>
      <c r="R21" s="477"/>
      <c r="S21" s="477"/>
      <c r="T21" s="477"/>
      <c r="U21" s="477"/>
      <c r="V21" s="35"/>
      <c r="W21" s="35"/>
    </row>
    <row r="22" spans="1:177" x14ac:dyDescent="0.45">
      <c r="A22" s="468"/>
      <c r="B22" s="471"/>
      <c r="C22" s="471"/>
      <c r="D22" s="471"/>
      <c r="E22" s="474"/>
      <c r="F22" s="474"/>
      <c r="G22" s="474"/>
      <c r="H22" s="481"/>
      <c r="I22" s="484"/>
      <c r="J22" s="493"/>
      <c r="K22" s="490"/>
      <c r="L22" s="490"/>
      <c r="M22" s="487"/>
      <c r="N22" s="490"/>
      <c r="O22" s="326"/>
      <c r="P22" s="477"/>
      <c r="Q22" s="477"/>
      <c r="R22" s="477"/>
      <c r="S22" s="477"/>
      <c r="T22" s="477"/>
      <c r="U22" s="477"/>
      <c r="V22" s="35"/>
      <c r="W22" s="35"/>
    </row>
    <row r="23" spans="1:177" x14ac:dyDescent="0.45">
      <c r="A23" s="468"/>
      <c r="B23" s="471"/>
      <c r="C23" s="471"/>
      <c r="D23" s="471"/>
      <c r="E23" s="474"/>
      <c r="F23" s="474"/>
      <c r="G23" s="474"/>
      <c r="H23" s="481"/>
      <c r="I23" s="484"/>
      <c r="J23" s="493"/>
      <c r="K23" s="490"/>
      <c r="L23" s="490"/>
      <c r="M23" s="487"/>
      <c r="N23" s="490"/>
      <c r="O23" s="326"/>
      <c r="P23" s="477"/>
      <c r="Q23" s="477"/>
      <c r="R23" s="477"/>
      <c r="S23" s="477"/>
      <c r="T23" s="477"/>
      <c r="U23" s="477"/>
      <c r="V23" s="35"/>
      <c r="W23" s="35"/>
    </row>
    <row r="24" spans="1:177" ht="307.5" customHeight="1" thickBot="1" x14ac:dyDescent="0.5">
      <c r="A24" s="469"/>
      <c r="B24" s="472"/>
      <c r="C24" s="472"/>
      <c r="D24" s="472"/>
      <c r="E24" s="475"/>
      <c r="F24" s="475"/>
      <c r="G24" s="475"/>
      <c r="H24" s="482"/>
      <c r="I24" s="485"/>
      <c r="J24" s="494"/>
      <c r="K24" s="491"/>
      <c r="L24" s="491"/>
      <c r="M24" s="488"/>
      <c r="N24" s="491"/>
      <c r="O24" s="326"/>
      <c r="P24" s="478"/>
      <c r="Q24" s="478"/>
      <c r="R24" s="478"/>
      <c r="S24" s="478"/>
      <c r="T24" s="478"/>
      <c r="U24" s="478"/>
      <c r="V24" s="35"/>
      <c r="W24" s="35"/>
    </row>
    <row r="25" spans="1:177" ht="15" customHeight="1" x14ac:dyDescent="0.45">
      <c r="A25" s="467">
        <f>'Mapa Final'!A25</f>
        <v>4</v>
      </c>
      <c r="B25" s="470" t="str">
        <f>'Mapa Final'!B25</f>
        <v xml:space="preserve">Inexactitud en el registro de la gestion de los procesos misionales y actuaciones administrativa </v>
      </c>
      <c r="C25" s="470" t="str">
        <f>'Mapa Final'!C25</f>
        <v>Incumplimiento de las metas establecidas</v>
      </c>
      <c r="D25" s="47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73" t="str">
        <f>'Mapa Final'!E25</f>
        <v xml:space="preserve">Inadecuado registro de la gestion de los procesos misionales y actuaciones administrativa </v>
      </c>
      <c r="F25" s="473" t="str">
        <f>'Mapa Final'!F25</f>
        <v xml:space="preserve">Posibilidad de incumplimiento de las metas establecidas debido al  inadecuado registro de la gestion de los procesos misionales y actuaciones administrativa </v>
      </c>
      <c r="G25" s="473" t="str">
        <f>'Mapa Final'!G25</f>
        <v>Usuarios, productos y prácticas organizacionales</v>
      </c>
      <c r="H25" s="480" t="str">
        <f>'Mapa Final'!I25</f>
        <v>Muy Alta</v>
      </c>
      <c r="I25" s="483" t="str">
        <f>'Mapa Final'!L25</f>
        <v>Moderado</v>
      </c>
      <c r="J25" s="492" t="str">
        <f>'Mapa Final'!N25</f>
        <v xml:space="preserve">Alto </v>
      </c>
      <c r="K25" s="489" t="str">
        <f>'Mapa Final'!AA25</f>
        <v>Media</v>
      </c>
      <c r="L25" s="489" t="str">
        <f>'Mapa Final'!AE25</f>
        <v>Moderado</v>
      </c>
      <c r="M25" s="486" t="str">
        <f>'Mapa Final'!AG25</f>
        <v>Moderado</v>
      </c>
      <c r="N25" s="489" t="str">
        <f>'Mapa Final'!AH25</f>
        <v>Reducir(mitigar)</v>
      </c>
      <c r="O25" s="326" t="s">
        <v>507</v>
      </c>
      <c r="P25" s="479"/>
      <c r="Q25" s="479"/>
      <c r="R25" s="479" t="s">
        <v>547</v>
      </c>
      <c r="S25" s="476">
        <v>44287</v>
      </c>
      <c r="T25" s="476">
        <v>44377</v>
      </c>
      <c r="U25" s="479" t="s">
        <v>558</v>
      </c>
    </row>
    <row r="26" spans="1:177" x14ac:dyDescent="0.45">
      <c r="A26" s="468"/>
      <c r="B26" s="471"/>
      <c r="C26" s="471"/>
      <c r="D26" s="471"/>
      <c r="E26" s="474"/>
      <c r="F26" s="474"/>
      <c r="G26" s="474"/>
      <c r="H26" s="481"/>
      <c r="I26" s="484"/>
      <c r="J26" s="493"/>
      <c r="K26" s="490"/>
      <c r="L26" s="490"/>
      <c r="M26" s="487"/>
      <c r="N26" s="490"/>
      <c r="O26" s="326"/>
      <c r="P26" s="477"/>
      <c r="Q26" s="477"/>
      <c r="R26" s="477"/>
      <c r="S26" s="477"/>
      <c r="T26" s="477"/>
      <c r="U26" s="477"/>
    </row>
    <row r="27" spans="1:177" x14ac:dyDescent="0.45">
      <c r="A27" s="468"/>
      <c r="B27" s="471"/>
      <c r="C27" s="471"/>
      <c r="D27" s="471"/>
      <c r="E27" s="474"/>
      <c r="F27" s="474"/>
      <c r="G27" s="474"/>
      <c r="H27" s="481"/>
      <c r="I27" s="484"/>
      <c r="J27" s="493"/>
      <c r="K27" s="490"/>
      <c r="L27" s="490"/>
      <c r="M27" s="487"/>
      <c r="N27" s="490"/>
      <c r="O27" s="326"/>
      <c r="P27" s="477"/>
      <c r="Q27" s="477"/>
      <c r="R27" s="477"/>
      <c r="S27" s="477"/>
      <c r="T27" s="477"/>
      <c r="U27" s="477"/>
    </row>
    <row r="28" spans="1:177" x14ac:dyDescent="0.45">
      <c r="A28" s="468"/>
      <c r="B28" s="471"/>
      <c r="C28" s="471"/>
      <c r="D28" s="471"/>
      <c r="E28" s="474"/>
      <c r="F28" s="474"/>
      <c r="G28" s="474"/>
      <c r="H28" s="481"/>
      <c r="I28" s="484"/>
      <c r="J28" s="493"/>
      <c r="K28" s="490"/>
      <c r="L28" s="490"/>
      <c r="M28" s="487"/>
      <c r="N28" s="490"/>
      <c r="O28" s="326"/>
      <c r="P28" s="477"/>
      <c r="Q28" s="477"/>
      <c r="R28" s="477"/>
      <c r="S28" s="477"/>
      <c r="T28" s="477"/>
      <c r="U28" s="477"/>
    </row>
    <row r="29" spans="1:177" ht="254.25" customHeight="1" thickBot="1" x14ac:dyDescent="0.5">
      <c r="A29" s="469"/>
      <c r="B29" s="472"/>
      <c r="C29" s="472"/>
      <c r="D29" s="472"/>
      <c r="E29" s="475"/>
      <c r="F29" s="475"/>
      <c r="G29" s="475"/>
      <c r="H29" s="482"/>
      <c r="I29" s="485"/>
      <c r="J29" s="494"/>
      <c r="K29" s="491"/>
      <c r="L29" s="491"/>
      <c r="M29" s="488"/>
      <c r="N29" s="491"/>
      <c r="O29" s="326"/>
      <c r="P29" s="478"/>
      <c r="Q29" s="478"/>
      <c r="R29" s="478"/>
      <c r="S29" s="478"/>
      <c r="T29" s="478"/>
      <c r="U29" s="478"/>
    </row>
    <row r="30" spans="1:177" ht="15" customHeight="1" x14ac:dyDescent="0.45">
      <c r="A30" s="467">
        <f>'Mapa Final'!A30</f>
        <v>5</v>
      </c>
      <c r="B30" s="470" t="str">
        <f>'Mapa Final'!B30</f>
        <v>Inconsistencias en el reparto</v>
      </c>
      <c r="C30" s="470" t="str">
        <f>'Mapa Final'!C30</f>
        <v>Incumplimiento de las metas establecidas</v>
      </c>
      <c r="D30" s="47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73" t="str">
        <f>'Mapa Final'!E30</f>
        <v>Falencia en la gestión, control y seguimiento del proceso de reparto</v>
      </c>
      <c r="F30" s="473" t="str">
        <f>'Mapa Final'!F30</f>
        <v>Posibilidad de incumplimiento de las metas establecidas debido a la falencia en la gestión, control y seguimiento del proceso de reparto</v>
      </c>
      <c r="G30" s="473" t="str">
        <f>'Mapa Final'!G30</f>
        <v>Ejecución y Administración de Procesos</v>
      </c>
      <c r="H30" s="480" t="str">
        <f>'Mapa Final'!I30</f>
        <v>Alta</v>
      </c>
      <c r="I30" s="483" t="str">
        <f>'Mapa Final'!L30</f>
        <v>Moderado</v>
      </c>
      <c r="J30" s="492" t="str">
        <f>'Mapa Final'!N30</f>
        <v xml:space="preserve">Alto </v>
      </c>
      <c r="K30" s="489" t="str">
        <f>'Mapa Final'!AA30</f>
        <v>Media</v>
      </c>
      <c r="L30" s="489" t="str">
        <f>'Mapa Final'!AE30</f>
        <v>Moderado</v>
      </c>
      <c r="M30" s="486" t="str">
        <f>'Mapa Final'!AG30</f>
        <v>Moderado</v>
      </c>
      <c r="N30" s="489" t="str">
        <f>'Mapa Final'!AH30</f>
        <v>Reducir(mitigar)</v>
      </c>
      <c r="O30" s="261" t="s">
        <v>513</v>
      </c>
      <c r="P30" s="479"/>
      <c r="Q30" s="479"/>
      <c r="R30" s="479" t="s">
        <v>547</v>
      </c>
      <c r="S30" s="476">
        <v>44287</v>
      </c>
      <c r="T30" s="476">
        <v>44377</v>
      </c>
      <c r="U30" s="479" t="s">
        <v>559</v>
      </c>
    </row>
    <row r="31" spans="1:177" ht="42.75" x14ac:dyDescent="0.45">
      <c r="A31" s="468"/>
      <c r="B31" s="471"/>
      <c r="C31" s="471"/>
      <c r="D31" s="471"/>
      <c r="E31" s="474"/>
      <c r="F31" s="474"/>
      <c r="G31" s="474"/>
      <c r="H31" s="481"/>
      <c r="I31" s="484"/>
      <c r="J31" s="493"/>
      <c r="K31" s="490"/>
      <c r="L31" s="490"/>
      <c r="M31" s="487"/>
      <c r="N31" s="490"/>
      <c r="O31" s="261" t="s">
        <v>509</v>
      </c>
      <c r="P31" s="477"/>
      <c r="Q31" s="477"/>
      <c r="R31" s="477"/>
      <c r="S31" s="477"/>
      <c r="T31" s="477"/>
      <c r="U31" s="477"/>
    </row>
    <row r="32" spans="1:177" ht="57" x14ac:dyDescent="0.45">
      <c r="A32" s="468"/>
      <c r="B32" s="471"/>
      <c r="C32" s="471"/>
      <c r="D32" s="471"/>
      <c r="E32" s="474"/>
      <c r="F32" s="474"/>
      <c r="G32" s="474"/>
      <c r="H32" s="481"/>
      <c r="I32" s="484"/>
      <c r="J32" s="493"/>
      <c r="K32" s="490"/>
      <c r="L32" s="490"/>
      <c r="M32" s="487"/>
      <c r="N32" s="490"/>
      <c r="O32" s="261" t="s">
        <v>510</v>
      </c>
      <c r="P32" s="477"/>
      <c r="Q32" s="477"/>
      <c r="R32" s="477"/>
      <c r="S32" s="477"/>
      <c r="T32" s="477"/>
      <c r="U32" s="477"/>
    </row>
    <row r="33" spans="1:21" ht="28.5" x14ac:dyDescent="0.45">
      <c r="A33" s="468"/>
      <c r="B33" s="471"/>
      <c r="C33" s="471"/>
      <c r="D33" s="471"/>
      <c r="E33" s="474"/>
      <c r="F33" s="474"/>
      <c r="G33" s="474"/>
      <c r="H33" s="481"/>
      <c r="I33" s="484"/>
      <c r="J33" s="493"/>
      <c r="K33" s="490"/>
      <c r="L33" s="490"/>
      <c r="M33" s="487"/>
      <c r="N33" s="490"/>
      <c r="O33" s="261" t="s">
        <v>511</v>
      </c>
      <c r="P33" s="477"/>
      <c r="Q33" s="477"/>
      <c r="R33" s="477"/>
      <c r="S33" s="477"/>
      <c r="T33" s="477"/>
      <c r="U33" s="477"/>
    </row>
    <row r="34" spans="1:21" ht="230.25" customHeight="1" thickBot="1" x14ac:dyDescent="0.5">
      <c r="A34" s="469"/>
      <c r="B34" s="472"/>
      <c r="C34" s="472"/>
      <c r="D34" s="472"/>
      <c r="E34" s="475"/>
      <c r="F34" s="475"/>
      <c r="G34" s="475"/>
      <c r="H34" s="482"/>
      <c r="I34" s="485"/>
      <c r="J34" s="494"/>
      <c r="K34" s="491"/>
      <c r="L34" s="491"/>
      <c r="M34" s="488"/>
      <c r="N34" s="491"/>
      <c r="O34" s="261" t="s">
        <v>512</v>
      </c>
      <c r="P34" s="478"/>
      <c r="Q34" s="478"/>
      <c r="R34" s="478"/>
      <c r="S34" s="478"/>
      <c r="T34" s="478"/>
      <c r="U34" s="478"/>
    </row>
    <row r="35" spans="1:21" ht="15" customHeight="1" x14ac:dyDescent="0.45">
      <c r="A35" s="467">
        <f>'Mapa Final'!A35</f>
        <v>6</v>
      </c>
      <c r="B35" s="470" t="str">
        <f>'Mapa Final'!B35</f>
        <v>Error en las notificaciones judiicales</v>
      </c>
      <c r="C35" s="470" t="str">
        <f>'Mapa Final'!C35</f>
        <v>Incumplimiento de las metas establecidas</v>
      </c>
      <c r="D35" s="47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73" t="str">
        <f>'Mapa Final'!E35</f>
        <v xml:space="preserve">Inadecuada comunicación de las notificaciones judiciales </v>
      </c>
      <c r="F35" s="473" t="str">
        <f>'Mapa Final'!F35</f>
        <v xml:space="preserve">Posibilidad de incumplimiento de las metas establecidas debido a la inadecuada comunicación de las notificaciones judiciales </v>
      </c>
      <c r="G35" s="473" t="str">
        <f>'Mapa Final'!G35</f>
        <v>Ejecución y Administración de Procesos</v>
      </c>
      <c r="H35" s="480" t="str">
        <f>'Mapa Final'!I35</f>
        <v>Muy Alta</v>
      </c>
      <c r="I35" s="483" t="str">
        <f>'Mapa Final'!L35</f>
        <v>Moderado</v>
      </c>
      <c r="J35" s="492" t="str">
        <f>'Mapa Final'!N35</f>
        <v xml:space="preserve">Alto </v>
      </c>
      <c r="K35" s="489" t="str">
        <f>'Mapa Final'!AA35</f>
        <v>Media</v>
      </c>
      <c r="L35" s="489" t="str">
        <f>'Mapa Final'!AE35</f>
        <v>Moderado</v>
      </c>
      <c r="M35" s="486" t="str">
        <f>'Mapa Final'!AG35</f>
        <v>Moderado</v>
      </c>
      <c r="N35" s="489" t="str">
        <f>'Mapa Final'!AH35</f>
        <v>Reducir(mitigar)</v>
      </c>
      <c r="O35" s="326" t="s">
        <v>515</v>
      </c>
      <c r="P35" s="479"/>
      <c r="Q35" s="479"/>
      <c r="R35" s="479" t="s">
        <v>547</v>
      </c>
      <c r="S35" s="476">
        <v>44287</v>
      </c>
      <c r="T35" s="476">
        <v>44377</v>
      </c>
      <c r="U35" s="479" t="s">
        <v>561</v>
      </c>
    </row>
    <row r="36" spans="1:21" x14ac:dyDescent="0.45">
      <c r="A36" s="468"/>
      <c r="B36" s="471"/>
      <c r="C36" s="471"/>
      <c r="D36" s="471"/>
      <c r="E36" s="474"/>
      <c r="F36" s="474"/>
      <c r="G36" s="474"/>
      <c r="H36" s="481"/>
      <c r="I36" s="484"/>
      <c r="J36" s="493"/>
      <c r="K36" s="490"/>
      <c r="L36" s="490"/>
      <c r="M36" s="487"/>
      <c r="N36" s="490"/>
      <c r="O36" s="326"/>
      <c r="P36" s="477"/>
      <c r="Q36" s="477"/>
      <c r="R36" s="477"/>
      <c r="S36" s="477"/>
      <c r="T36" s="477"/>
      <c r="U36" s="477"/>
    </row>
    <row r="37" spans="1:21" x14ac:dyDescent="0.45">
      <c r="A37" s="468"/>
      <c r="B37" s="471"/>
      <c r="C37" s="471"/>
      <c r="D37" s="471"/>
      <c r="E37" s="474"/>
      <c r="F37" s="474"/>
      <c r="G37" s="474"/>
      <c r="H37" s="481"/>
      <c r="I37" s="484"/>
      <c r="J37" s="493"/>
      <c r="K37" s="490"/>
      <c r="L37" s="490"/>
      <c r="M37" s="487"/>
      <c r="N37" s="490"/>
      <c r="O37" s="326"/>
      <c r="P37" s="477"/>
      <c r="Q37" s="477"/>
      <c r="R37" s="477"/>
      <c r="S37" s="477"/>
      <c r="T37" s="477"/>
      <c r="U37" s="477"/>
    </row>
    <row r="38" spans="1:21" x14ac:dyDescent="0.45">
      <c r="A38" s="468"/>
      <c r="B38" s="471"/>
      <c r="C38" s="471"/>
      <c r="D38" s="471"/>
      <c r="E38" s="474"/>
      <c r="F38" s="474"/>
      <c r="G38" s="474"/>
      <c r="H38" s="481"/>
      <c r="I38" s="484"/>
      <c r="J38" s="493"/>
      <c r="K38" s="490"/>
      <c r="L38" s="490"/>
      <c r="M38" s="487"/>
      <c r="N38" s="490"/>
      <c r="O38" s="326"/>
      <c r="P38" s="477"/>
      <c r="Q38" s="477"/>
      <c r="R38" s="477"/>
      <c r="S38" s="477"/>
      <c r="T38" s="477"/>
      <c r="U38" s="477"/>
    </row>
    <row r="39" spans="1:21" ht="234.75" customHeight="1" thickBot="1" x14ac:dyDescent="0.5">
      <c r="A39" s="469"/>
      <c r="B39" s="472"/>
      <c r="C39" s="472"/>
      <c r="D39" s="472"/>
      <c r="E39" s="475"/>
      <c r="F39" s="475"/>
      <c r="G39" s="475"/>
      <c r="H39" s="482"/>
      <c r="I39" s="485"/>
      <c r="J39" s="494"/>
      <c r="K39" s="491"/>
      <c r="L39" s="491"/>
      <c r="M39" s="488"/>
      <c r="N39" s="491"/>
      <c r="O39" s="326"/>
      <c r="P39" s="478"/>
      <c r="Q39" s="478"/>
      <c r="R39" s="478"/>
      <c r="S39" s="478"/>
      <c r="T39" s="478"/>
      <c r="U39" s="478"/>
    </row>
    <row r="40" spans="1:21" x14ac:dyDescent="0.45">
      <c r="A40" s="467">
        <f>'Mapa Final'!A40</f>
        <v>7</v>
      </c>
      <c r="B40" s="470" t="str">
        <f>'Mapa Final'!B40</f>
        <v>Pérdida de documentos</v>
      </c>
      <c r="C40" s="470" t="str">
        <f>'Mapa Final'!C40</f>
        <v>Afectación en la Prestación del Servicio de Justicia</v>
      </c>
      <c r="D40" s="47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73" t="str">
        <f>'Mapa Final'!E40</f>
        <v>Extravío de documentos temporal o definitivo de los procesos judiciales</v>
      </c>
      <c r="F40" s="473" t="str">
        <f>'Mapa Final'!F40</f>
        <v>Posibilidad de la afectación en la Prestación del Servicio de Justicia debido al extravío de documentos temporal o definitivo de los procesos judiciales</v>
      </c>
      <c r="G40" s="473" t="str">
        <f>'Mapa Final'!G40</f>
        <v>Usuarios, productos y prácticas organizacionales</v>
      </c>
      <c r="H40" s="480" t="str">
        <f>'Mapa Final'!I40</f>
        <v>Muy Alta</v>
      </c>
      <c r="I40" s="483" t="str">
        <f>'Mapa Final'!L40</f>
        <v>Mayor</v>
      </c>
      <c r="J40" s="492" t="str">
        <f>'Mapa Final'!N40</f>
        <v xml:space="preserve">Alto </v>
      </c>
      <c r="K40" s="489" t="str">
        <f>'Mapa Final'!AA40</f>
        <v>Media</v>
      </c>
      <c r="L40" s="489" t="str">
        <f>'Mapa Final'!AE40</f>
        <v>Mayor</v>
      </c>
      <c r="M40" s="486" t="str">
        <f>'Mapa Final'!AG40</f>
        <v xml:space="preserve">Alto </v>
      </c>
      <c r="N40" s="489" t="str">
        <f>'Mapa Final'!AH40</f>
        <v>Evitar</v>
      </c>
      <c r="O40" s="326" t="s">
        <v>518</v>
      </c>
      <c r="P40" s="479"/>
      <c r="Q40" s="479"/>
      <c r="R40" s="479" t="s">
        <v>547</v>
      </c>
      <c r="S40" s="476">
        <v>44287</v>
      </c>
      <c r="T40" s="476">
        <v>44377</v>
      </c>
      <c r="U40" s="479" t="s">
        <v>562</v>
      </c>
    </row>
    <row r="41" spans="1:21" x14ac:dyDescent="0.45">
      <c r="A41" s="468"/>
      <c r="B41" s="471"/>
      <c r="C41" s="471"/>
      <c r="D41" s="471"/>
      <c r="E41" s="474"/>
      <c r="F41" s="474"/>
      <c r="G41" s="474"/>
      <c r="H41" s="481"/>
      <c r="I41" s="484"/>
      <c r="J41" s="493"/>
      <c r="K41" s="490"/>
      <c r="L41" s="490"/>
      <c r="M41" s="487"/>
      <c r="N41" s="490"/>
      <c r="O41" s="326"/>
      <c r="P41" s="477"/>
      <c r="Q41" s="477"/>
      <c r="R41" s="477"/>
      <c r="S41" s="477"/>
      <c r="T41" s="477"/>
      <c r="U41" s="477"/>
    </row>
    <row r="42" spans="1:21" x14ac:dyDescent="0.45">
      <c r="A42" s="468"/>
      <c r="B42" s="471"/>
      <c r="C42" s="471"/>
      <c r="D42" s="471"/>
      <c r="E42" s="474"/>
      <c r="F42" s="474"/>
      <c r="G42" s="474"/>
      <c r="H42" s="481"/>
      <c r="I42" s="484"/>
      <c r="J42" s="493"/>
      <c r="K42" s="490"/>
      <c r="L42" s="490"/>
      <c r="M42" s="487"/>
      <c r="N42" s="490"/>
      <c r="O42" s="326"/>
      <c r="P42" s="477"/>
      <c r="Q42" s="477"/>
      <c r="R42" s="477"/>
      <c r="S42" s="477"/>
      <c r="T42" s="477"/>
      <c r="U42" s="477"/>
    </row>
    <row r="43" spans="1:21" x14ac:dyDescent="0.45">
      <c r="A43" s="468"/>
      <c r="B43" s="471"/>
      <c r="C43" s="471"/>
      <c r="D43" s="471"/>
      <c r="E43" s="474"/>
      <c r="F43" s="474"/>
      <c r="G43" s="474"/>
      <c r="H43" s="481"/>
      <c r="I43" s="484"/>
      <c r="J43" s="493"/>
      <c r="K43" s="490"/>
      <c r="L43" s="490"/>
      <c r="M43" s="487"/>
      <c r="N43" s="490"/>
      <c r="O43" s="326"/>
      <c r="P43" s="477"/>
      <c r="Q43" s="477"/>
      <c r="R43" s="477"/>
      <c r="S43" s="477"/>
      <c r="T43" s="477"/>
      <c r="U43" s="477"/>
    </row>
    <row r="44" spans="1:21" ht="194.25" customHeight="1" thickBot="1" x14ac:dyDescent="0.5">
      <c r="A44" s="469"/>
      <c r="B44" s="472"/>
      <c r="C44" s="472"/>
      <c r="D44" s="472"/>
      <c r="E44" s="475"/>
      <c r="F44" s="475"/>
      <c r="G44" s="475"/>
      <c r="H44" s="482"/>
      <c r="I44" s="485"/>
      <c r="J44" s="494"/>
      <c r="K44" s="491"/>
      <c r="L44" s="491"/>
      <c r="M44" s="488"/>
      <c r="N44" s="491"/>
      <c r="O44" s="326"/>
      <c r="P44" s="478"/>
      <c r="Q44" s="478"/>
      <c r="R44" s="478"/>
      <c r="S44" s="478"/>
      <c r="T44" s="478"/>
      <c r="U44" s="478"/>
    </row>
    <row r="45" spans="1:21" ht="42.75" x14ac:dyDescent="0.45">
      <c r="A45" s="467">
        <f>'Mapa Final'!A45</f>
        <v>8</v>
      </c>
      <c r="B45" s="470" t="str">
        <f>'Mapa Final'!B45</f>
        <v>Corrupción</v>
      </c>
      <c r="C45" s="470" t="str">
        <f>'Mapa Final'!C45</f>
        <v>Reputacional (Corrupción)</v>
      </c>
      <c r="D45" s="47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73" t="str">
        <f>'Mapa Final'!E45</f>
        <v xml:space="preserve">Carencia en transparencia, etica y valores . </v>
      </c>
      <c r="F45" s="473" t="str">
        <f>'Mapa Final'!F45</f>
        <v xml:space="preserve">Posibilidad de actos indebidos de  los servidores judiciales debido a  la carencia en transparencia, etica y valores </v>
      </c>
      <c r="G45" s="473" t="str">
        <f>'Mapa Final'!G45</f>
        <v>Fraude Interno</v>
      </c>
      <c r="H45" s="480" t="str">
        <f>'Mapa Final'!I45</f>
        <v>Media</v>
      </c>
      <c r="I45" s="483" t="str">
        <f>'Mapa Final'!L45</f>
        <v>Mayor</v>
      </c>
      <c r="J45" s="492" t="str">
        <f>'Mapa Final'!N45</f>
        <v xml:space="preserve">Alto </v>
      </c>
      <c r="K45" s="489" t="str">
        <f>'Mapa Final'!AA45</f>
        <v>Baja</v>
      </c>
      <c r="L45" s="489" t="str">
        <f>'Mapa Final'!AE45</f>
        <v>Mayor</v>
      </c>
      <c r="M45" s="486" t="str">
        <f>'Mapa Final'!AG45</f>
        <v xml:space="preserve">Alto </v>
      </c>
      <c r="N45" s="489" t="str">
        <f>'Mapa Final'!AH45</f>
        <v>Evitar</v>
      </c>
      <c r="O45" s="261" t="s">
        <v>523</v>
      </c>
      <c r="P45" s="479"/>
      <c r="Q45" s="479"/>
      <c r="R45" s="479" t="s">
        <v>547</v>
      </c>
      <c r="S45" s="476">
        <v>44287</v>
      </c>
      <c r="T45" s="476">
        <v>44377</v>
      </c>
      <c r="U45" s="479" t="s">
        <v>563</v>
      </c>
    </row>
    <row r="46" spans="1:21" ht="57" x14ac:dyDescent="0.45">
      <c r="A46" s="468"/>
      <c r="B46" s="471"/>
      <c r="C46" s="471"/>
      <c r="D46" s="471"/>
      <c r="E46" s="474"/>
      <c r="F46" s="474"/>
      <c r="G46" s="474"/>
      <c r="H46" s="481"/>
      <c r="I46" s="484"/>
      <c r="J46" s="493"/>
      <c r="K46" s="490"/>
      <c r="L46" s="490"/>
      <c r="M46" s="487"/>
      <c r="N46" s="490"/>
      <c r="O46" s="261" t="s">
        <v>519</v>
      </c>
      <c r="P46" s="477"/>
      <c r="Q46" s="477"/>
      <c r="R46" s="477"/>
      <c r="S46" s="477"/>
      <c r="T46" s="477"/>
      <c r="U46" s="477"/>
    </row>
    <row r="47" spans="1:21" ht="42.75" x14ac:dyDescent="0.45">
      <c r="A47" s="468"/>
      <c r="B47" s="471"/>
      <c r="C47" s="471"/>
      <c r="D47" s="471"/>
      <c r="E47" s="474"/>
      <c r="F47" s="474"/>
      <c r="G47" s="474"/>
      <c r="H47" s="481"/>
      <c r="I47" s="484"/>
      <c r="J47" s="493"/>
      <c r="K47" s="490"/>
      <c r="L47" s="490"/>
      <c r="M47" s="487"/>
      <c r="N47" s="490"/>
      <c r="O47" s="261" t="s">
        <v>520</v>
      </c>
      <c r="P47" s="477"/>
      <c r="Q47" s="477"/>
      <c r="R47" s="477"/>
      <c r="S47" s="477"/>
      <c r="T47" s="477"/>
      <c r="U47" s="477"/>
    </row>
    <row r="48" spans="1:21" ht="28.5" x14ac:dyDescent="0.45">
      <c r="A48" s="468"/>
      <c r="B48" s="471"/>
      <c r="C48" s="471"/>
      <c r="D48" s="471"/>
      <c r="E48" s="474"/>
      <c r="F48" s="474"/>
      <c r="G48" s="474"/>
      <c r="H48" s="481"/>
      <c r="I48" s="484"/>
      <c r="J48" s="493"/>
      <c r="K48" s="490"/>
      <c r="L48" s="490"/>
      <c r="M48" s="487"/>
      <c r="N48" s="490"/>
      <c r="O48" s="261" t="s">
        <v>521</v>
      </c>
      <c r="P48" s="477"/>
      <c r="Q48" s="477"/>
      <c r="R48" s="477"/>
      <c r="S48" s="477"/>
      <c r="T48" s="477"/>
      <c r="U48" s="477"/>
    </row>
    <row r="49" spans="1:21" ht="188.25" customHeight="1" thickBot="1" x14ac:dyDescent="0.5">
      <c r="A49" s="469"/>
      <c r="B49" s="472"/>
      <c r="C49" s="472"/>
      <c r="D49" s="472"/>
      <c r="E49" s="475"/>
      <c r="F49" s="475"/>
      <c r="G49" s="475"/>
      <c r="H49" s="482"/>
      <c r="I49" s="485"/>
      <c r="J49" s="494"/>
      <c r="K49" s="491"/>
      <c r="L49" s="491"/>
      <c r="M49" s="488"/>
      <c r="N49" s="491"/>
      <c r="O49" s="261" t="s">
        <v>522</v>
      </c>
      <c r="P49" s="478"/>
      <c r="Q49" s="478"/>
      <c r="R49" s="478"/>
      <c r="S49" s="478"/>
      <c r="T49" s="478"/>
      <c r="U49" s="478"/>
    </row>
    <row r="50" spans="1:21" x14ac:dyDescent="0.45">
      <c r="A50" s="467">
        <f>'Mapa Final'!A50</f>
        <v>9</v>
      </c>
      <c r="B50" s="470" t="str">
        <f>'Mapa Final'!B50</f>
        <v>Interrupción o demora en el Servicio Público de Administrar  Justicia</v>
      </c>
      <c r="C50" s="470" t="str">
        <f>'Mapa Final'!C50</f>
        <v>Afectación en la Prestación del Servicio de Justicia</v>
      </c>
      <c r="D50" s="470" t="str">
        <f>'Mapa Final'!D50</f>
        <v>1. Paro por sindicato
2. Huelgas, protestas ciudadana
3. Disturbios o hechos violentos
4.Pandemia
5.Emergencias Ambientales</v>
      </c>
      <c r="E50" s="473" t="str">
        <f>'Mapa Final'!E50</f>
        <v>Suceso de fuerza mayor que imposibilitan la gestión judicial</v>
      </c>
      <c r="F50" s="473" t="str">
        <f>'Mapa Final'!F50</f>
        <v>Posibilidad de  afectación en la Prestación del Servicio de Justicia debido a un suceso de fuerza mayor que imposibilita la gestión judicial</v>
      </c>
      <c r="G50" s="473" t="str">
        <f>'Mapa Final'!G50</f>
        <v>Usuarios, productos y prácticas organizacionales</v>
      </c>
      <c r="H50" s="480" t="str">
        <f>'Mapa Final'!I50</f>
        <v>Baja</v>
      </c>
      <c r="I50" s="483" t="str">
        <f>'Mapa Final'!L50</f>
        <v>Moderado</v>
      </c>
      <c r="J50" s="492" t="str">
        <f>'Mapa Final'!N50</f>
        <v>Moderado</v>
      </c>
      <c r="K50" s="489" t="str">
        <f>'Mapa Final'!AA50</f>
        <v>Baja</v>
      </c>
      <c r="L50" s="489" t="str">
        <f>'Mapa Final'!AE50</f>
        <v>Moderado</v>
      </c>
      <c r="M50" s="486" t="str">
        <f>'Mapa Final'!AG50</f>
        <v>Moderado</v>
      </c>
      <c r="N50" s="489" t="str">
        <f>'Mapa Final'!AH50</f>
        <v>Reducir(mitigar)</v>
      </c>
      <c r="O50" s="326" t="s">
        <v>622</v>
      </c>
      <c r="P50" s="479"/>
      <c r="Q50" s="479"/>
      <c r="R50" s="479" t="s">
        <v>547</v>
      </c>
      <c r="S50" s="476">
        <v>44287</v>
      </c>
      <c r="T50" s="476">
        <v>44377</v>
      </c>
      <c r="U50" s="479" t="s">
        <v>564</v>
      </c>
    </row>
    <row r="51" spans="1:21" x14ac:dyDescent="0.45">
      <c r="A51" s="468"/>
      <c r="B51" s="471"/>
      <c r="C51" s="471"/>
      <c r="D51" s="471"/>
      <c r="E51" s="474"/>
      <c r="F51" s="474"/>
      <c r="G51" s="474"/>
      <c r="H51" s="481"/>
      <c r="I51" s="484"/>
      <c r="J51" s="493"/>
      <c r="K51" s="490"/>
      <c r="L51" s="490"/>
      <c r="M51" s="487"/>
      <c r="N51" s="490"/>
      <c r="O51" s="326"/>
      <c r="P51" s="477"/>
      <c r="Q51" s="477"/>
      <c r="R51" s="477"/>
      <c r="S51" s="477"/>
      <c r="T51" s="477"/>
      <c r="U51" s="477"/>
    </row>
    <row r="52" spans="1:21" x14ac:dyDescent="0.45">
      <c r="A52" s="468"/>
      <c r="B52" s="471"/>
      <c r="C52" s="471"/>
      <c r="D52" s="471"/>
      <c r="E52" s="474"/>
      <c r="F52" s="474"/>
      <c r="G52" s="474"/>
      <c r="H52" s="481"/>
      <c r="I52" s="484"/>
      <c r="J52" s="493"/>
      <c r="K52" s="490"/>
      <c r="L52" s="490"/>
      <c r="M52" s="487"/>
      <c r="N52" s="490"/>
      <c r="O52" s="326"/>
      <c r="P52" s="477"/>
      <c r="Q52" s="477"/>
      <c r="R52" s="477"/>
      <c r="S52" s="477"/>
      <c r="T52" s="477"/>
      <c r="U52" s="477"/>
    </row>
    <row r="53" spans="1:21" x14ac:dyDescent="0.45">
      <c r="A53" s="468"/>
      <c r="B53" s="471"/>
      <c r="C53" s="471"/>
      <c r="D53" s="471"/>
      <c r="E53" s="474"/>
      <c r="F53" s="474"/>
      <c r="G53" s="474"/>
      <c r="H53" s="481"/>
      <c r="I53" s="484"/>
      <c r="J53" s="493"/>
      <c r="K53" s="490"/>
      <c r="L53" s="490"/>
      <c r="M53" s="487"/>
      <c r="N53" s="490"/>
      <c r="O53" s="326"/>
      <c r="P53" s="477"/>
      <c r="Q53" s="477"/>
      <c r="R53" s="477"/>
      <c r="S53" s="477"/>
      <c r="T53" s="477"/>
      <c r="U53" s="477"/>
    </row>
    <row r="54" spans="1:21" ht="56.25" customHeight="1" thickBot="1" x14ac:dyDescent="0.5">
      <c r="A54" s="469"/>
      <c r="B54" s="472"/>
      <c r="C54" s="472"/>
      <c r="D54" s="472"/>
      <c r="E54" s="475"/>
      <c r="F54" s="475"/>
      <c r="G54" s="475"/>
      <c r="H54" s="482"/>
      <c r="I54" s="485"/>
      <c r="J54" s="494"/>
      <c r="K54" s="491"/>
      <c r="L54" s="491"/>
      <c r="M54" s="488"/>
      <c r="N54" s="491"/>
      <c r="O54" s="326"/>
      <c r="P54" s="478"/>
      <c r="Q54" s="478"/>
      <c r="R54" s="478"/>
      <c r="S54" s="478"/>
      <c r="T54" s="478"/>
      <c r="U54" s="478"/>
    </row>
    <row r="55" spans="1:21" x14ac:dyDescent="0.45">
      <c r="A55" s="467">
        <f>'Mapa Final'!A55</f>
        <v>10</v>
      </c>
      <c r="B55" s="470" t="str">
        <f>'Mapa Final'!B55</f>
        <v>Inaplicabilidad de la normavidad ambiental vigente</v>
      </c>
      <c r="C55" s="470" t="str">
        <f>'Mapa Final'!C55</f>
        <v>Afectación Ambiental</v>
      </c>
      <c r="D55" s="47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73" t="str">
        <f>'Mapa Final'!E55</f>
        <v>Desconocimiento de los lineamientos ambientales y normatividad vigente ambiental</v>
      </c>
      <c r="F55" s="473" t="str">
        <f>'Mapa Final'!F55</f>
        <v>Posibilidad de afectación ambiental debido al desconocimiento de las lineamientos ambientales y normatividad vigente ambiental</v>
      </c>
      <c r="G55" s="473" t="str">
        <f>'Mapa Final'!G55</f>
        <v>Eventos Ambientales Internos</v>
      </c>
      <c r="H55" s="480" t="str">
        <f>'Mapa Final'!I55</f>
        <v>Media</v>
      </c>
      <c r="I55" s="483" t="str">
        <f>'Mapa Final'!L55</f>
        <v>Moderado</v>
      </c>
      <c r="J55" s="492" t="str">
        <f>'Mapa Final'!N55</f>
        <v>Moderado</v>
      </c>
      <c r="K55" s="489" t="str">
        <f>'Mapa Final'!AA55</f>
        <v>Baja</v>
      </c>
      <c r="L55" s="489" t="str">
        <f>'Mapa Final'!AE55</f>
        <v>Moderado</v>
      </c>
      <c r="M55" s="486" t="str">
        <f>'Mapa Final'!AG55</f>
        <v>Moderado</v>
      </c>
      <c r="N55" s="489" t="str">
        <f>'Mapa Final'!AH55</f>
        <v>Reducir(mitigar)</v>
      </c>
      <c r="O55" s="326" t="s">
        <v>525</v>
      </c>
      <c r="P55" s="479"/>
      <c r="Q55" s="479"/>
      <c r="R55" s="479" t="s">
        <v>547</v>
      </c>
      <c r="S55" s="476">
        <v>44287</v>
      </c>
      <c r="T55" s="476">
        <v>44377</v>
      </c>
      <c r="U55" s="479" t="s">
        <v>565</v>
      </c>
    </row>
    <row r="56" spans="1:21" x14ac:dyDescent="0.45">
      <c r="A56" s="468"/>
      <c r="B56" s="471"/>
      <c r="C56" s="471"/>
      <c r="D56" s="471"/>
      <c r="E56" s="474"/>
      <c r="F56" s="474"/>
      <c r="G56" s="474"/>
      <c r="H56" s="481"/>
      <c r="I56" s="484"/>
      <c r="J56" s="493"/>
      <c r="K56" s="490"/>
      <c r="L56" s="490"/>
      <c r="M56" s="487"/>
      <c r="N56" s="490"/>
      <c r="O56" s="326"/>
      <c r="P56" s="477"/>
      <c r="Q56" s="477"/>
      <c r="R56" s="477"/>
      <c r="S56" s="477"/>
      <c r="T56" s="477"/>
      <c r="U56" s="477"/>
    </row>
    <row r="57" spans="1:21" x14ac:dyDescent="0.45">
      <c r="A57" s="468"/>
      <c r="B57" s="471"/>
      <c r="C57" s="471"/>
      <c r="D57" s="471"/>
      <c r="E57" s="474"/>
      <c r="F57" s="474"/>
      <c r="G57" s="474"/>
      <c r="H57" s="481"/>
      <c r="I57" s="484"/>
      <c r="J57" s="493"/>
      <c r="K57" s="490"/>
      <c r="L57" s="490"/>
      <c r="M57" s="487"/>
      <c r="N57" s="490"/>
      <c r="O57" s="326"/>
      <c r="P57" s="477"/>
      <c r="Q57" s="477"/>
      <c r="R57" s="477"/>
      <c r="S57" s="477"/>
      <c r="T57" s="477"/>
      <c r="U57" s="477"/>
    </row>
    <row r="58" spans="1:21" x14ac:dyDescent="0.45">
      <c r="A58" s="468"/>
      <c r="B58" s="471"/>
      <c r="C58" s="471"/>
      <c r="D58" s="471"/>
      <c r="E58" s="474"/>
      <c r="F58" s="474"/>
      <c r="G58" s="474"/>
      <c r="H58" s="481"/>
      <c r="I58" s="484"/>
      <c r="J58" s="493"/>
      <c r="K58" s="490"/>
      <c r="L58" s="490"/>
      <c r="M58" s="487"/>
      <c r="N58" s="490"/>
      <c r="O58" s="326"/>
      <c r="P58" s="477"/>
      <c r="Q58" s="477"/>
      <c r="R58" s="477"/>
      <c r="S58" s="477"/>
      <c r="T58" s="477"/>
      <c r="U58" s="477"/>
    </row>
    <row r="59" spans="1:21" ht="159.75" customHeight="1" thickBot="1" x14ac:dyDescent="0.5">
      <c r="A59" s="469"/>
      <c r="B59" s="472"/>
      <c r="C59" s="472"/>
      <c r="D59" s="472"/>
      <c r="E59" s="475"/>
      <c r="F59" s="475"/>
      <c r="G59" s="475"/>
      <c r="H59" s="482"/>
      <c r="I59" s="485"/>
      <c r="J59" s="494"/>
      <c r="K59" s="491"/>
      <c r="L59" s="491"/>
      <c r="M59" s="488"/>
      <c r="N59" s="491"/>
      <c r="O59" s="326"/>
      <c r="P59" s="478"/>
      <c r="Q59" s="478"/>
      <c r="R59" s="478"/>
      <c r="S59" s="478"/>
      <c r="T59" s="478"/>
      <c r="U59" s="478"/>
    </row>
  </sheetData>
  <mergeCells count="227">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P45:P49"/>
    <mergeCell ref="Q45:Q49"/>
    <mergeCell ref="R45:R49"/>
    <mergeCell ref="S45:S49"/>
    <mergeCell ref="T45:T49"/>
    <mergeCell ref="I45:I49"/>
    <mergeCell ref="J45:J49"/>
    <mergeCell ref="K45:K49"/>
    <mergeCell ref="L45:L49"/>
    <mergeCell ref="M45:M49"/>
    <mergeCell ref="N45:N49"/>
    <mergeCell ref="P50:P54"/>
    <mergeCell ref="Q50:Q54"/>
    <mergeCell ref="A45:A49"/>
    <mergeCell ref="B45:B49"/>
    <mergeCell ref="C45:C49"/>
    <mergeCell ref="D45:D49"/>
    <mergeCell ref="E45:E49"/>
    <mergeCell ref="F45:F49"/>
    <mergeCell ref="G45:G49"/>
    <mergeCell ref="H45:H49"/>
    <mergeCell ref="N40:N44"/>
    <mergeCell ref="U35:U39"/>
    <mergeCell ref="O35:O39"/>
    <mergeCell ref="P35:P39"/>
    <mergeCell ref="Q35:Q39"/>
    <mergeCell ref="R35:R39"/>
    <mergeCell ref="T40:T44"/>
    <mergeCell ref="U40:U44"/>
    <mergeCell ref="O40:O44"/>
    <mergeCell ref="P40:P44"/>
    <mergeCell ref="Q40:Q44"/>
    <mergeCell ref="R40:R44"/>
    <mergeCell ref="S40:S44"/>
    <mergeCell ref="H40:H44"/>
    <mergeCell ref="I40:I44"/>
    <mergeCell ref="J40:J44"/>
    <mergeCell ref="K40:K44"/>
    <mergeCell ref="A40:A44"/>
    <mergeCell ref="B40:B44"/>
    <mergeCell ref="C40:C44"/>
    <mergeCell ref="D40:D44"/>
    <mergeCell ref="E40:E44"/>
    <mergeCell ref="F40:F44"/>
    <mergeCell ref="G40:G44"/>
    <mergeCell ref="M35:M39"/>
    <mergeCell ref="N35:N39"/>
    <mergeCell ref="G35:G39"/>
    <mergeCell ref="H35:H39"/>
    <mergeCell ref="I35:I39"/>
    <mergeCell ref="J35:J39"/>
    <mergeCell ref="K35:K39"/>
    <mergeCell ref="L35:L39"/>
    <mergeCell ref="A35:A39"/>
    <mergeCell ref="B35:B39"/>
    <mergeCell ref="C35:C39"/>
    <mergeCell ref="D35:D39"/>
    <mergeCell ref="E35:E39"/>
    <mergeCell ref="F35:F39"/>
    <mergeCell ref="L40:L44"/>
    <mergeCell ref="M40:M44"/>
    <mergeCell ref="P30:P34"/>
    <mergeCell ref="Q30:Q34"/>
    <mergeCell ref="R30:R34"/>
    <mergeCell ref="S30:S34"/>
    <mergeCell ref="T30:T34"/>
    <mergeCell ref="S35:S39"/>
    <mergeCell ref="T35:T39"/>
    <mergeCell ref="U30:U34"/>
    <mergeCell ref="J30:J34"/>
    <mergeCell ref="K30:K34"/>
    <mergeCell ref="L30:L34"/>
    <mergeCell ref="M30:M34"/>
    <mergeCell ref="N30:N34"/>
    <mergeCell ref="P25:P29"/>
    <mergeCell ref="Q25:Q29"/>
    <mergeCell ref="R25:R29"/>
    <mergeCell ref="S25:S29"/>
    <mergeCell ref="T25:T29"/>
    <mergeCell ref="I25:I29"/>
    <mergeCell ref="J25:J29"/>
    <mergeCell ref="K25:K29"/>
    <mergeCell ref="L25:L29"/>
    <mergeCell ref="M25:M29"/>
    <mergeCell ref="N25:N29"/>
    <mergeCell ref="A30:A34"/>
    <mergeCell ref="B30:B34"/>
    <mergeCell ref="C30:C34"/>
    <mergeCell ref="D30:D34"/>
    <mergeCell ref="E30:E34"/>
    <mergeCell ref="F30:F34"/>
    <mergeCell ref="G30:G34"/>
    <mergeCell ref="H30:H34"/>
    <mergeCell ref="I30:I34"/>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U25:U29"/>
    <mergeCell ref="O25:O29"/>
    <mergeCell ref="A20:A24"/>
    <mergeCell ref="B20:B24"/>
    <mergeCell ref="C20:C24"/>
    <mergeCell ref="D20:D24"/>
    <mergeCell ref="E20:E24"/>
    <mergeCell ref="F20:F24"/>
    <mergeCell ref="G20:G24"/>
    <mergeCell ref="M15:M19"/>
    <mergeCell ref="N15:N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S15:S19"/>
    <mergeCell ref="T15:T19"/>
    <mergeCell ref="U15:U19"/>
    <mergeCell ref="O15:O19"/>
    <mergeCell ref="A9:N9"/>
    <mergeCell ref="A10:A14"/>
    <mergeCell ref="B10:B14"/>
    <mergeCell ref="C10:C14"/>
    <mergeCell ref="D10:D14"/>
    <mergeCell ref="E10:E14"/>
    <mergeCell ref="L15:L19"/>
    <mergeCell ref="R10:R14"/>
    <mergeCell ref="S10:S14"/>
    <mergeCell ref="P15:P19"/>
    <mergeCell ref="Q15:Q19"/>
    <mergeCell ref="R15:R1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D00-000000000000}"/>
    <dataValidation allowBlank="1" showInputMessage="1" showErrorMessage="1" prompt="Seleccionar si el responsable es el responsable de las acciones es el nivel central" sqref="P7:P8" xr:uid="{00000000-0002-0000-0D00-000001000000}"/>
    <dataValidation allowBlank="1" showInputMessage="1" showErrorMessage="1" prompt="Describir las actividades que se van a desarrollar para el proyecto" sqref="O7" xr:uid="{00000000-0002-0000-0D00-000002000000}"/>
    <dataValidation allowBlank="1" showInputMessage="1" showErrorMessage="1" prompt="El grado de afectación puede ser " sqref="I8" xr:uid="{00000000-0002-0000-0D00-000003000000}"/>
    <dataValidation allowBlank="1" showInputMessage="1" showErrorMessage="1" prompt="Que tan factible es que materialize el riesgo?" sqref="H8" xr:uid="{00000000-0002-0000-0D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5000000}"/>
    <dataValidation allowBlank="1" showInputMessage="1" showErrorMessage="1" prompt="Seleccionar el tipo de riesgo teniendo en cuenta que  factor organizaconal afecta. Ver explicacion en hoja " sqref="E8" xr:uid="{00000000-0002-0000-0D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S59"/>
  <sheetViews>
    <sheetView tabSelected="1" topLeftCell="H50" zoomScale="71" zoomScaleNormal="71" workbookViewId="0">
      <selection activeCell="U60" sqref="U60"/>
    </sheetView>
  </sheetViews>
  <sheetFormatPr baseColWidth="10" defaultColWidth="11.3984375" defaultRowHeight="14.25" x14ac:dyDescent="0.45"/>
  <cols>
    <col min="1" max="2" width="18.3984375" style="82" customWidth="1"/>
    <col min="3" max="3" width="15.59765625" customWidth="1"/>
    <col min="4" max="4" width="27.59765625" style="82" customWidth="1"/>
    <col min="5" max="5" width="18" style="230" customWidth="1"/>
    <col min="6" max="6" width="40.1328125" customWidth="1"/>
    <col min="7" max="7" width="20.3984375" customWidth="1"/>
    <col min="8" max="8" width="10.3984375" style="231" customWidth="1"/>
    <col min="9" max="9" width="11.3984375" style="231" customWidth="1"/>
    <col min="10" max="10" width="10.1328125" style="232" customWidth="1"/>
    <col min="11" max="11" width="11.3984375" style="231" customWidth="1"/>
    <col min="12" max="12" width="10.86328125" style="231" customWidth="1"/>
    <col min="13" max="13" width="18.265625" style="231" bestFit="1" customWidth="1"/>
    <col min="14" max="14" width="18.265625" bestFit="1" customWidth="1"/>
    <col min="15" max="15" width="32.86328125" customWidth="1"/>
    <col min="16" max="16" width="16.59765625" customWidth="1"/>
    <col min="17" max="18" width="14.265625" customWidth="1"/>
    <col min="19" max="19" width="17.86328125" customWidth="1"/>
    <col min="20" max="20" width="15.1328125" customWidth="1"/>
    <col min="21" max="21" width="16.1328125" customWidth="1"/>
    <col min="22" max="177" width="11.3984375" style="7"/>
  </cols>
  <sheetData>
    <row r="1" spans="1:279" s="214" customFormat="1" ht="16.5" customHeight="1" x14ac:dyDescent="0.35">
      <c r="A1" s="369"/>
      <c r="B1" s="370"/>
      <c r="C1" s="370"/>
      <c r="D1" s="455" t="s">
        <v>456</v>
      </c>
      <c r="E1" s="455"/>
      <c r="F1" s="455"/>
      <c r="G1" s="455"/>
      <c r="H1" s="455"/>
      <c r="I1" s="455"/>
      <c r="J1" s="455"/>
      <c r="K1" s="455"/>
      <c r="L1" s="455"/>
      <c r="M1" s="455"/>
      <c r="N1" s="455"/>
      <c r="O1" s="455"/>
      <c r="P1" s="455"/>
      <c r="Q1" s="456"/>
      <c r="R1" s="235"/>
      <c r="S1" s="361" t="s">
        <v>67</v>
      </c>
      <c r="T1" s="361"/>
      <c r="U1" s="361"/>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c r="JS1" s="213"/>
    </row>
    <row r="2" spans="1:279" s="214" customFormat="1" ht="39.75" customHeight="1" x14ac:dyDescent="0.35">
      <c r="A2" s="371"/>
      <c r="B2" s="372"/>
      <c r="C2" s="372"/>
      <c r="D2" s="457"/>
      <c r="E2" s="457"/>
      <c r="F2" s="457"/>
      <c r="G2" s="457"/>
      <c r="H2" s="457"/>
      <c r="I2" s="457"/>
      <c r="J2" s="457"/>
      <c r="K2" s="457"/>
      <c r="L2" s="457"/>
      <c r="M2" s="457"/>
      <c r="N2" s="457"/>
      <c r="O2" s="457"/>
      <c r="P2" s="457"/>
      <c r="Q2" s="458"/>
      <c r="R2" s="235"/>
      <c r="S2" s="361"/>
      <c r="T2" s="361"/>
      <c r="U2" s="361"/>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c r="JS2" s="213"/>
    </row>
    <row r="3" spans="1:279" s="214" customFormat="1" ht="3" customHeight="1" x14ac:dyDescent="0.35">
      <c r="A3" s="2"/>
      <c r="B3" s="2"/>
      <c r="C3" s="233"/>
      <c r="D3" s="457"/>
      <c r="E3" s="457"/>
      <c r="F3" s="457"/>
      <c r="G3" s="457"/>
      <c r="H3" s="457"/>
      <c r="I3" s="457"/>
      <c r="J3" s="457"/>
      <c r="K3" s="457"/>
      <c r="L3" s="457"/>
      <c r="M3" s="457"/>
      <c r="N3" s="457"/>
      <c r="O3" s="457"/>
      <c r="P3" s="457"/>
      <c r="Q3" s="458"/>
      <c r="R3" s="235"/>
      <c r="S3" s="361"/>
      <c r="T3" s="361"/>
      <c r="U3" s="361"/>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c r="JS3" s="213"/>
    </row>
    <row r="4" spans="1:279" s="214" customFormat="1" ht="41.25" customHeight="1" x14ac:dyDescent="0.35">
      <c r="A4" s="362" t="s">
        <v>0</v>
      </c>
      <c r="B4" s="363"/>
      <c r="C4" s="364"/>
      <c r="D4" s="365" t="str">
        <f>'Mapa Final'!D4</f>
        <v>Administración de Justicia</v>
      </c>
      <c r="E4" s="366"/>
      <c r="F4" s="366"/>
      <c r="G4" s="366"/>
      <c r="H4" s="366"/>
      <c r="I4" s="366"/>
      <c r="J4" s="366"/>
      <c r="K4" s="366"/>
      <c r="L4" s="366"/>
      <c r="M4" s="366"/>
      <c r="N4" s="367"/>
      <c r="O4" s="368"/>
      <c r="P4" s="368"/>
      <c r="Q4" s="368"/>
      <c r="R4" s="233"/>
      <c r="S4" s="1"/>
      <c r="T4" s="1"/>
      <c r="U4" s="1"/>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c r="JS4" s="213"/>
    </row>
    <row r="5" spans="1:279" s="214" customFormat="1" ht="52.5" customHeight="1" x14ac:dyDescent="0.35">
      <c r="A5" s="362" t="s">
        <v>1</v>
      </c>
      <c r="B5" s="363"/>
      <c r="C5" s="364"/>
      <c r="D5" s="373" t="str">
        <f>'Mapa Final'!D5</f>
        <v>Administrar justicia dirigiendo la actuación procesal, hacia la emisión de una decisión de carácter definitivo mediante la aplicación de la normatividad vigente.</v>
      </c>
      <c r="E5" s="374"/>
      <c r="F5" s="374"/>
      <c r="G5" s="374"/>
      <c r="H5" s="374"/>
      <c r="I5" s="374"/>
      <c r="J5" s="374"/>
      <c r="K5" s="374"/>
      <c r="L5" s="374"/>
      <c r="M5" s="374"/>
      <c r="N5" s="375"/>
      <c r="O5" s="1"/>
      <c r="P5" s="1"/>
      <c r="Q5" s="1"/>
      <c r="R5" s="1"/>
      <c r="S5" s="1"/>
      <c r="T5" s="1"/>
      <c r="U5" s="1"/>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c r="JS5" s="213"/>
    </row>
    <row r="6" spans="1:279" s="214" customFormat="1" ht="32.25" customHeight="1" thickBot="1" x14ac:dyDescent="0.4">
      <c r="A6" s="362" t="s">
        <v>2</v>
      </c>
      <c r="B6" s="363"/>
      <c r="C6" s="364"/>
      <c r="D6" s="373" t="str">
        <f>'Mapa Final'!D6</f>
        <v xml:space="preserve">Despachos Judiciales </v>
      </c>
      <c r="E6" s="374"/>
      <c r="F6" s="374"/>
      <c r="G6" s="374"/>
      <c r="H6" s="374"/>
      <c r="I6" s="374"/>
      <c r="J6" s="374"/>
      <c r="K6" s="374"/>
      <c r="L6" s="374"/>
      <c r="M6" s="374"/>
      <c r="N6" s="375"/>
      <c r="O6" s="1"/>
      <c r="P6" s="1"/>
      <c r="Q6" s="1"/>
      <c r="R6" s="1"/>
      <c r="S6" s="1"/>
      <c r="T6" s="1"/>
      <c r="U6" s="1"/>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c r="JS6" s="213"/>
    </row>
    <row r="7" spans="1:279" s="217" customFormat="1" ht="38.25" customHeight="1" thickTop="1" thickBot="1" x14ac:dyDescent="0.5">
      <c r="A7" s="450" t="s">
        <v>439</v>
      </c>
      <c r="B7" s="451"/>
      <c r="C7" s="451"/>
      <c r="D7" s="451"/>
      <c r="E7" s="451"/>
      <c r="F7" s="452"/>
      <c r="G7" s="215"/>
      <c r="H7" s="453" t="s">
        <v>440</v>
      </c>
      <c r="I7" s="453"/>
      <c r="J7" s="453"/>
      <c r="K7" s="453" t="s">
        <v>441</v>
      </c>
      <c r="L7" s="453"/>
      <c r="M7" s="453"/>
      <c r="N7" s="454" t="s">
        <v>303</v>
      </c>
      <c r="O7" s="459" t="s">
        <v>442</v>
      </c>
      <c r="P7" s="461" t="s">
        <v>443</v>
      </c>
      <c r="Q7" s="464"/>
      <c r="R7" s="462"/>
      <c r="S7" s="461" t="s">
        <v>444</v>
      </c>
      <c r="T7" s="462"/>
      <c r="U7" s="463" t="s">
        <v>457</v>
      </c>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c r="FG7" s="216"/>
      <c r="FH7" s="216"/>
      <c r="FI7" s="216"/>
      <c r="FJ7" s="216"/>
      <c r="FK7" s="216"/>
      <c r="FL7" s="216"/>
      <c r="FM7" s="216"/>
      <c r="FN7" s="216"/>
      <c r="FO7" s="216"/>
      <c r="FP7" s="216"/>
      <c r="FQ7" s="216"/>
      <c r="FR7" s="216"/>
      <c r="FS7" s="216"/>
      <c r="FT7" s="216"/>
      <c r="FU7" s="216"/>
    </row>
    <row r="8" spans="1:279" s="225" customFormat="1" ht="81" customHeight="1" thickTop="1" thickBot="1" x14ac:dyDescent="0.5">
      <c r="A8" s="218" t="s">
        <v>210</v>
      </c>
      <c r="B8" s="218" t="s">
        <v>460</v>
      </c>
      <c r="C8" s="219" t="s">
        <v>8</v>
      </c>
      <c r="D8" s="220" t="s">
        <v>446</v>
      </c>
      <c r="E8" s="234" t="s">
        <v>10</v>
      </c>
      <c r="F8" s="234" t="s">
        <v>11</v>
      </c>
      <c r="G8" s="234" t="s">
        <v>12</v>
      </c>
      <c r="H8" s="222" t="s">
        <v>447</v>
      </c>
      <c r="I8" s="222" t="s">
        <v>38</v>
      </c>
      <c r="J8" s="222" t="s">
        <v>448</v>
      </c>
      <c r="K8" s="222" t="s">
        <v>447</v>
      </c>
      <c r="L8" s="222" t="s">
        <v>449</v>
      </c>
      <c r="M8" s="222" t="s">
        <v>448</v>
      </c>
      <c r="N8" s="454"/>
      <c r="O8" s="460"/>
      <c r="P8" s="223" t="s">
        <v>450</v>
      </c>
      <c r="Q8" s="223" t="s">
        <v>451</v>
      </c>
      <c r="R8" s="223" t="s">
        <v>499</v>
      </c>
      <c r="S8" s="223" t="s">
        <v>452</v>
      </c>
      <c r="T8" s="223" t="s">
        <v>453</v>
      </c>
      <c r="U8" s="463"/>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row>
    <row r="9" spans="1:279" s="226" customFormat="1" ht="10.5" customHeight="1" thickTop="1" thickBot="1" x14ac:dyDescent="0.5">
      <c r="A9" s="465"/>
      <c r="B9" s="466"/>
      <c r="C9" s="466"/>
      <c r="D9" s="466"/>
      <c r="E9" s="466"/>
      <c r="F9" s="466"/>
      <c r="G9" s="466"/>
      <c r="H9" s="466"/>
      <c r="I9" s="466"/>
      <c r="J9" s="466"/>
      <c r="K9" s="466"/>
      <c r="L9" s="466"/>
      <c r="M9" s="466"/>
      <c r="N9" s="466"/>
      <c r="U9" s="227"/>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row>
    <row r="10" spans="1:279" s="229" customFormat="1" ht="15" customHeight="1" x14ac:dyDescent="0.4">
      <c r="A10" s="467">
        <f>'Mapa Final'!A10</f>
        <v>1</v>
      </c>
      <c r="B10" s="470" t="str">
        <f>'Mapa Final'!B10</f>
        <v>Vencimiento de Términos</v>
      </c>
      <c r="C10" s="470" t="str">
        <f>'Mapa Final'!C10</f>
        <v>Vulneración de los derechos fundamentales de los ciudadanos</v>
      </c>
      <c r="D10" s="470"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10" s="473" t="str">
        <f>'Mapa Final'!E10</f>
        <v xml:space="preserve"> Actuaciones procesales después del vencimiento de los términos legales  </v>
      </c>
      <c r="F10" s="473" t="str">
        <f>'Mapa Final'!F10</f>
        <v xml:space="preserve">Posibilidad de vulneración de los derechos fundamentales de los ciudadanos  debido a las  actuaciones procesales después del vencimiento de los términos legales  </v>
      </c>
      <c r="G10" s="473" t="str">
        <f>'Mapa Final'!G10</f>
        <v>Usuarios, productos y prácticas organizacionales</v>
      </c>
      <c r="H10" s="480" t="str">
        <f>'Mapa Final'!I10</f>
        <v>Muy Alta</v>
      </c>
      <c r="I10" s="483" t="str">
        <f>'Mapa Final'!L10</f>
        <v>Mayor</v>
      </c>
      <c r="J10" s="492" t="str">
        <f>'Mapa Final'!N10</f>
        <v xml:space="preserve">Alto </v>
      </c>
      <c r="K10" s="489" t="str">
        <f>'Mapa Final'!AA10</f>
        <v>Media</v>
      </c>
      <c r="L10" s="489" t="str">
        <f>'Mapa Final'!AE10</f>
        <v>Mayor</v>
      </c>
      <c r="M10" s="486" t="str">
        <f>'Mapa Final'!AG10</f>
        <v xml:space="preserve">Alto </v>
      </c>
      <c r="N10" s="489" t="str">
        <f>'Mapa Final'!AH10</f>
        <v>Evitar</v>
      </c>
      <c r="O10" s="326" t="s">
        <v>502</v>
      </c>
      <c r="P10" s="479"/>
      <c r="Q10" s="479"/>
      <c r="R10" s="479" t="s">
        <v>547</v>
      </c>
      <c r="S10" s="476">
        <v>44378</v>
      </c>
      <c r="T10" s="476">
        <v>44469</v>
      </c>
      <c r="U10" s="479" t="s">
        <v>548</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29" customFormat="1" ht="13.5" customHeight="1" x14ac:dyDescent="0.4">
      <c r="A11" s="468"/>
      <c r="B11" s="471"/>
      <c r="C11" s="471"/>
      <c r="D11" s="471"/>
      <c r="E11" s="474"/>
      <c r="F11" s="474"/>
      <c r="G11" s="474"/>
      <c r="H11" s="481"/>
      <c r="I11" s="484"/>
      <c r="J11" s="493"/>
      <c r="K11" s="490"/>
      <c r="L11" s="490"/>
      <c r="M11" s="487"/>
      <c r="N11" s="490"/>
      <c r="O11" s="326"/>
      <c r="P11" s="477"/>
      <c r="Q11" s="477"/>
      <c r="R11" s="477"/>
      <c r="S11" s="477"/>
      <c r="T11" s="477"/>
      <c r="U11" s="47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29" customFormat="1" ht="13.5" customHeight="1" x14ac:dyDescent="0.4">
      <c r="A12" s="468"/>
      <c r="B12" s="471"/>
      <c r="C12" s="471"/>
      <c r="D12" s="471"/>
      <c r="E12" s="474"/>
      <c r="F12" s="474"/>
      <c r="G12" s="474"/>
      <c r="H12" s="481"/>
      <c r="I12" s="484"/>
      <c r="J12" s="493"/>
      <c r="K12" s="490"/>
      <c r="L12" s="490"/>
      <c r="M12" s="487"/>
      <c r="N12" s="490"/>
      <c r="O12" s="326"/>
      <c r="P12" s="477"/>
      <c r="Q12" s="477"/>
      <c r="R12" s="477"/>
      <c r="S12" s="477"/>
      <c r="T12" s="477"/>
      <c r="U12" s="47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29" customFormat="1" ht="13.5" customHeight="1" x14ac:dyDescent="0.4">
      <c r="A13" s="468"/>
      <c r="B13" s="471"/>
      <c r="C13" s="471"/>
      <c r="D13" s="471"/>
      <c r="E13" s="474"/>
      <c r="F13" s="474"/>
      <c r="G13" s="474"/>
      <c r="H13" s="481"/>
      <c r="I13" s="484"/>
      <c r="J13" s="493"/>
      <c r="K13" s="490"/>
      <c r="L13" s="490"/>
      <c r="M13" s="487"/>
      <c r="N13" s="490"/>
      <c r="O13" s="326"/>
      <c r="P13" s="477"/>
      <c r="Q13" s="477"/>
      <c r="R13" s="477"/>
      <c r="S13" s="477"/>
      <c r="T13" s="477"/>
      <c r="U13" s="47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29" customFormat="1" ht="238.5" customHeight="1" thickBot="1" x14ac:dyDescent="0.45">
      <c r="A14" s="469"/>
      <c r="B14" s="472"/>
      <c r="C14" s="472"/>
      <c r="D14" s="472"/>
      <c r="E14" s="475"/>
      <c r="F14" s="475"/>
      <c r="G14" s="475"/>
      <c r="H14" s="482"/>
      <c r="I14" s="485"/>
      <c r="J14" s="494"/>
      <c r="K14" s="491"/>
      <c r="L14" s="491"/>
      <c r="M14" s="488"/>
      <c r="N14" s="491"/>
      <c r="O14" s="326"/>
      <c r="P14" s="478"/>
      <c r="Q14" s="478"/>
      <c r="R14" s="478"/>
      <c r="S14" s="478"/>
      <c r="T14" s="478"/>
      <c r="U14" s="47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29" customFormat="1" ht="15" customHeight="1" x14ac:dyDescent="0.4">
      <c r="A15" s="467">
        <f>'Mapa Final'!A15</f>
        <v>2</v>
      </c>
      <c r="B15" s="470" t="str">
        <f>'Mapa Final'!B15</f>
        <v>Suspensión o no realización de las Audiencias Programadas</v>
      </c>
      <c r="C15" s="470" t="str">
        <f>'Mapa Final'!C15</f>
        <v>Vulneración de los derechos fundamentales de los ciudadanos</v>
      </c>
      <c r="D15" s="47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73" t="str">
        <f>'Mapa Final'!E15</f>
        <v>Incumplimiento en la realización de las audiencias programadas</v>
      </c>
      <c r="F15" s="473" t="str">
        <f>'Mapa Final'!F15</f>
        <v>Posibilidad de vulneración de los derechos fundamentales de los ciudadanos  debido al Incumplimiento en la realización de las audiencias programadas</v>
      </c>
      <c r="G15" s="473" t="str">
        <f>'Mapa Final'!G15</f>
        <v>Usuarios, productos y prácticas organizacionales</v>
      </c>
      <c r="H15" s="480" t="str">
        <f>'Mapa Final'!I15</f>
        <v>Media</v>
      </c>
      <c r="I15" s="483" t="str">
        <f>'Mapa Final'!L15</f>
        <v>Mayor</v>
      </c>
      <c r="J15" s="492" t="str">
        <f>'Mapa Final'!N15</f>
        <v xml:space="preserve">Alto </v>
      </c>
      <c r="K15" s="489" t="str">
        <f>'Mapa Final'!AA15</f>
        <v>Baja</v>
      </c>
      <c r="L15" s="489" t="str">
        <f>'Mapa Final'!AE15</f>
        <v>Mayor</v>
      </c>
      <c r="M15" s="486" t="str">
        <f>'Mapa Final'!AG15</f>
        <v xml:space="preserve">Alto </v>
      </c>
      <c r="N15" s="489" t="str">
        <f>'Mapa Final'!AH15</f>
        <v>Evitar</v>
      </c>
      <c r="O15" s="326" t="s">
        <v>504</v>
      </c>
      <c r="P15" s="479"/>
      <c r="Q15" s="479"/>
      <c r="R15" s="479" t="s">
        <v>547</v>
      </c>
      <c r="S15" s="476">
        <v>44378</v>
      </c>
      <c r="T15" s="476">
        <v>44469</v>
      </c>
      <c r="U15" s="479" t="s">
        <v>557</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29" customFormat="1" ht="13.5" customHeight="1" x14ac:dyDescent="0.4">
      <c r="A16" s="468"/>
      <c r="B16" s="471"/>
      <c r="C16" s="471"/>
      <c r="D16" s="471"/>
      <c r="E16" s="474"/>
      <c r="F16" s="474"/>
      <c r="G16" s="474"/>
      <c r="H16" s="481"/>
      <c r="I16" s="484"/>
      <c r="J16" s="493"/>
      <c r="K16" s="490"/>
      <c r="L16" s="490"/>
      <c r="M16" s="487"/>
      <c r="N16" s="490"/>
      <c r="O16" s="326"/>
      <c r="P16" s="477"/>
      <c r="Q16" s="477"/>
      <c r="R16" s="477"/>
      <c r="S16" s="477"/>
      <c r="T16" s="477"/>
      <c r="U16" s="47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29" customFormat="1" ht="13.5" customHeight="1" x14ac:dyDescent="0.4">
      <c r="A17" s="468"/>
      <c r="B17" s="471"/>
      <c r="C17" s="471"/>
      <c r="D17" s="471"/>
      <c r="E17" s="474"/>
      <c r="F17" s="474"/>
      <c r="G17" s="474"/>
      <c r="H17" s="481"/>
      <c r="I17" s="484"/>
      <c r="J17" s="493"/>
      <c r="K17" s="490"/>
      <c r="L17" s="490"/>
      <c r="M17" s="487"/>
      <c r="N17" s="490"/>
      <c r="O17" s="326"/>
      <c r="P17" s="477"/>
      <c r="Q17" s="477"/>
      <c r="R17" s="477"/>
      <c r="S17" s="477"/>
      <c r="T17" s="477"/>
      <c r="U17" s="47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29" customFormat="1" ht="13.5" customHeight="1" x14ac:dyDescent="0.4">
      <c r="A18" s="468"/>
      <c r="B18" s="471"/>
      <c r="C18" s="471"/>
      <c r="D18" s="471"/>
      <c r="E18" s="474"/>
      <c r="F18" s="474"/>
      <c r="G18" s="474"/>
      <c r="H18" s="481"/>
      <c r="I18" s="484"/>
      <c r="J18" s="493"/>
      <c r="K18" s="490"/>
      <c r="L18" s="490"/>
      <c r="M18" s="487"/>
      <c r="N18" s="490"/>
      <c r="O18" s="326"/>
      <c r="P18" s="477"/>
      <c r="Q18" s="477"/>
      <c r="R18" s="477"/>
      <c r="S18" s="477"/>
      <c r="T18" s="477"/>
      <c r="U18" s="47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29" customFormat="1" ht="255.75" customHeight="1" thickBot="1" x14ac:dyDescent="0.45">
      <c r="A19" s="469"/>
      <c r="B19" s="472"/>
      <c r="C19" s="472"/>
      <c r="D19" s="472"/>
      <c r="E19" s="475"/>
      <c r="F19" s="475"/>
      <c r="G19" s="475"/>
      <c r="H19" s="482"/>
      <c r="I19" s="485"/>
      <c r="J19" s="494"/>
      <c r="K19" s="491"/>
      <c r="L19" s="491"/>
      <c r="M19" s="488"/>
      <c r="N19" s="491"/>
      <c r="O19" s="326"/>
      <c r="P19" s="478"/>
      <c r="Q19" s="478"/>
      <c r="R19" s="478"/>
      <c r="S19" s="478"/>
      <c r="T19" s="478"/>
      <c r="U19" s="47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45">
      <c r="A20" s="467">
        <f>'Mapa Final'!A20</f>
        <v>3</v>
      </c>
      <c r="B20" s="470" t="str">
        <f>'Mapa Final'!B20</f>
        <v>Incumplimiento de los objetivos y metas trazadas para el cumplimiento de los términos legales.</v>
      </c>
      <c r="C20" s="470" t="str">
        <f>'Mapa Final'!C20</f>
        <v>Incumplimiento de las metas establecidas</v>
      </c>
      <c r="D20" s="47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73" t="str">
        <f>'Mapa Final'!E20</f>
        <v>Alto de volumen  de los trámites procesales</v>
      </c>
      <c r="F20" s="473" t="str">
        <f>'Mapa Final'!F20</f>
        <v>Posibilidad de Incumplimiento de las metas establecidas debido al alto de volumen  de trámites procesales</v>
      </c>
      <c r="G20" s="473" t="str">
        <f>'Mapa Final'!G20</f>
        <v>Usuarios, productos y prácticas organizacionales</v>
      </c>
      <c r="H20" s="480" t="str">
        <f>'Mapa Final'!I20</f>
        <v>Alta</v>
      </c>
      <c r="I20" s="483" t="str">
        <f>'Mapa Final'!L20</f>
        <v>Moderado</v>
      </c>
      <c r="J20" s="492" t="str">
        <f>'Mapa Final'!N20</f>
        <v xml:space="preserve">Alto </v>
      </c>
      <c r="K20" s="489" t="str">
        <f>'Mapa Final'!AA20</f>
        <v>Media</v>
      </c>
      <c r="L20" s="489" t="str">
        <f>'Mapa Final'!AE20</f>
        <v>Moderado</v>
      </c>
      <c r="M20" s="486" t="str">
        <f>'Mapa Final'!AG20</f>
        <v>Moderado</v>
      </c>
      <c r="N20" s="489" t="str">
        <f>'Mapa Final'!AH20</f>
        <v>Reducir(mitigar)</v>
      </c>
      <c r="O20" s="326" t="s">
        <v>505</v>
      </c>
      <c r="P20" s="479"/>
      <c r="Q20" s="479"/>
      <c r="R20" s="479" t="s">
        <v>547</v>
      </c>
      <c r="S20" s="476">
        <v>44378</v>
      </c>
      <c r="T20" s="476">
        <v>44469</v>
      </c>
      <c r="U20" s="479" t="s">
        <v>617</v>
      </c>
      <c r="V20" s="35"/>
      <c r="W20" s="35"/>
    </row>
    <row r="21" spans="1:177" x14ac:dyDescent="0.45">
      <c r="A21" s="468"/>
      <c r="B21" s="471"/>
      <c r="C21" s="471"/>
      <c r="D21" s="471"/>
      <c r="E21" s="474"/>
      <c r="F21" s="474"/>
      <c r="G21" s="474"/>
      <c r="H21" s="481"/>
      <c r="I21" s="484"/>
      <c r="J21" s="493"/>
      <c r="K21" s="490"/>
      <c r="L21" s="490"/>
      <c r="M21" s="487"/>
      <c r="N21" s="490"/>
      <c r="O21" s="326"/>
      <c r="P21" s="477"/>
      <c r="Q21" s="477"/>
      <c r="R21" s="477"/>
      <c r="S21" s="477"/>
      <c r="T21" s="477"/>
      <c r="U21" s="477"/>
      <c r="V21" s="35"/>
      <c r="W21" s="35"/>
    </row>
    <row r="22" spans="1:177" x14ac:dyDescent="0.45">
      <c r="A22" s="468"/>
      <c r="B22" s="471"/>
      <c r="C22" s="471"/>
      <c r="D22" s="471"/>
      <c r="E22" s="474"/>
      <c r="F22" s="474"/>
      <c r="G22" s="474"/>
      <c r="H22" s="481"/>
      <c r="I22" s="484"/>
      <c r="J22" s="493"/>
      <c r="K22" s="490"/>
      <c r="L22" s="490"/>
      <c r="M22" s="487"/>
      <c r="N22" s="490"/>
      <c r="O22" s="326"/>
      <c r="P22" s="477"/>
      <c r="Q22" s="477"/>
      <c r="R22" s="477"/>
      <c r="S22" s="477"/>
      <c r="T22" s="477"/>
      <c r="U22" s="477"/>
      <c r="V22" s="35"/>
      <c r="W22" s="35"/>
    </row>
    <row r="23" spans="1:177" x14ac:dyDescent="0.45">
      <c r="A23" s="468"/>
      <c r="B23" s="471"/>
      <c r="C23" s="471"/>
      <c r="D23" s="471"/>
      <c r="E23" s="474"/>
      <c r="F23" s="474"/>
      <c r="G23" s="474"/>
      <c r="H23" s="481"/>
      <c r="I23" s="484"/>
      <c r="J23" s="493"/>
      <c r="K23" s="490"/>
      <c r="L23" s="490"/>
      <c r="M23" s="487"/>
      <c r="N23" s="490"/>
      <c r="O23" s="326"/>
      <c r="P23" s="477"/>
      <c r="Q23" s="477"/>
      <c r="R23" s="477"/>
      <c r="S23" s="477"/>
      <c r="T23" s="477"/>
      <c r="U23" s="477"/>
      <c r="V23" s="35"/>
      <c r="W23" s="35"/>
    </row>
    <row r="24" spans="1:177" ht="307.5" customHeight="1" thickBot="1" x14ac:dyDescent="0.5">
      <c r="A24" s="469"/>
      <c r="B24" s="472"/>
      <c r="C24" s="472"/>
      <c r="D24" s="472"/>
      <c r="E24" s="475"/>
      <c r="F24" s="475"/>
      <c r="G24" s="475"/>
      <c r="H24" s="482"/>
      <c r="I24" s="485"/>
      <c r="J24" s="494"/>
      <c r="K24" s="491"/>
      <c r="L24" s="491"/>
      <c r="M24" s="488"/>
      <c r="N24" s="491"/>
      <c r="O24" s="326"/>
      <c r="P24" s="478"/>
      <c r="Q24" s="478"/>
      <c r="R24" s="478"/>
      <c r="S24" s="478"/>
      <c r="T24" s="478"/>
      <c r="U24" s="478"/>
      <c r="V24" s="35"/>
      <c r="W24" s="35"/>
    </row>
    <row r="25" spans="1:177" ht="15" customHeight="1" x14ac:dyDescent="0.45">
      <c r="A25" s="467">
        <f>'Mapa Final'!A25</f>
        <v>4</v>
      </c>
      <c r="B25" s="470" t="str">
        <f>'Mapa Final'!B25</f>
        <v xml:space="preserve">Inexactitud en el registro de la gestion de los procesos misionales y actuaciones administrativa </v>
      </c>
      <c r="C25" s="470" t="str">
        <f>'Mapa Final'!C25</f>
        <v>Incumplimiento de las metas establecidas</v>
      </c>
      <c r="D25" s="47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73" t="str">
        <f>'Mapa Final'!E25</f>
        <v xml:space="preserve">Inadecuado registro de la gestion de los procesos misionales y actuaciones administrativa </v>
      </c>
      <c r="F25" s="473" t="str">
        <f>'Mapa Final'!F25</f>
        <v xml:space="preserve">Posibilidad de incumplimiento de las metas establecidas debido al  inadecuado registro de la gestion de los procesos misionales y actuaciones administrativa </v>
      </c>
      <c r="G25" s="473" t="str">
        <f>'Mapa Final'!G25</f>
        <v>Usuarios, productos y prácticas organizacionales</v>
      </c>
      <c r="H25" s="480" t="str">
        <f>'Mapa Final'!I25</f>
        <v>Muy Alta</v>
      </c>
      <c r="I25" s="483" t="str">
        <f>'Mapa Final'!L25</f>
        <v>Moderado</v>
      </c>
      <c r="J25" s="492" t="str">
        <f>'Mapa Final'!N25</f>
        <v xml:space="preserve">Alto </v>
      </c>
      <c r="K25" s="489" t="str">
        <f>'Mapa Final'!AA25</f>
        <v>Media</v>
      </c>
      <c r="L25" s="489" t="str">
        <f>'Mapa Final'!AE25</f>
        <v>Moderado</v>
      </c>
      <c r="M25" s="486" t="str">
        <f>'Mapa Final'!AG25</f>
        <v>Moderado</v>
      </c>
      <c r="N25" s="489" t="str">
        <f>'Mapa Final'!AH25</f>
        <v>Reducir(mitigar)</v>
      </c>
      <c r="O25" s="326" t="s">
        <v>507</v>
      </c>
      <c r="P25" s="479"/>
      <c r="Q25" s="479"/>
      <c r="R25" s="479" t="s">
        <v>547</v>
      </c>
      <c r="S25" s="476">
        <v>44378</v>
      </c>
      <c r="T25" s="476">
        <v>44469</v>
      </c>
      <c r="U25" s="479" t="s">
        <v>618</v>
      </c>
    </row>
    <row r="26" spans="1:177" x14ac:dyDescent="0.45">
      <c r="A26" s="468"/>
      <c r="B26" s="471"/>
      <c r="C26" s="471"/>
      <c r="D26" s="471"/>
      <c r="E26" s="474"/>
      <c r="F26" s="474"/>
      <c r="G26" s="474"/>
      <c r="H26" s="481"/>
      <c r="I26" s="484"/>
      <c r="J26" s="493"/>
      <c r="K26" s="490"/>
      <c r="L26" s="490"/>
      <c r="M26" s="487"/>
      <c r="N26" s="490"/>
      <c r="O26" s="326"/>
      <c r="P26" s="477"/>
      <c r="Q26" s="477"/>
      <c r="R26" s="477"/>
      <c r="S26" s="477"/>
      <c r="T26" s="477"/>
      <c r="U26" s="477"/>
    </row>
    <row r="27" spans="1:177" x14ac:dyDescent="0.45">
      <c r="A27" s="468"/>
      <c r="B27" s="471"/>
      <c r="C27" s="471"/>
      <c r="D27" s="471"/>
      <c r="E27" s="474"/>
      <c r="F27" s="474"/>
      <c r="G27" s="474"/>
      <c r="H27" s="481"/>
      <c r="I27" s="484"/>
      <c r="J27" s="493"/>
      <c r="K27" s="490"/>
      <c r="L27" s="490"/>
      <c r="M27" s="487"/>
      <c r="N27" s="490"/>
      <c r="O27" s="326"/>
      <c r="P27" s="477"/>
      <c r="Q27" s="477"/>
      <c r="R27" s="477"/>
      <c r="S27" s="477"/>
      <c r="T27" s="477"/>
      <c r="U27" s="477"/>
    </row>
    <row r="28" spans="1:177" x14ac:dyDescent="0.45">
      <c r="A28" s="468"/>
      <c r="B28" s="471"/>
      <c r="C28" s="471"/>
      <c r="D28" s="471"/>
      <c r="E28" s="474"/>
      <c r="F28" s="474"/>
      <c r="G28" s="474"/>
      <c r="H28" s="481"/>
      <c r="I28" s="484"/>
      <c r="J28" s="493"/>
      <c r="K28" s="490"/>
      <c r="L28" s="490"/>
      <c r="M28" s="487"/>
      <c r="N28" s="490"/>
      <c r="O28" s="326"/>
      <c r="P28" s="477"/>
      <c r="Q28" s="477"/>
      <c r="R28" s="477"/>
      <c r="S28" s="477"/>
      <c r="T28" s="477"/>
      <c r="U28" s="477"/>
    </row>
    <row r="29" spans="1:177" ht="254.25" customHeight="1" thickBot="1" x14ac:dyDescent="0.5">
      <c r="A29" s="469"/>
      <c r="B29" s="472"/>
      <c r="C29" s="472"/>
      <c r="D29" s="472"/>
      <c r="E29" s="475"/>
      <c r="F29" s="475"/>
      <c r="G29" s="475"/>
      <c r="H29" s="482"/>
      <c r="I29" s="485"/>
      <c r="J29" s="494"/>
      <c r="K29" s="491"/>
      <c r="L29" s="491"/>
      <c r="M29" s="488"/>
      <c r="N29" s="491"/>
      <c r="O29" s="326"/>
      <c r="P29" s="478"/>
      <c r="Q29" s="478"/>
      <c r="R29" s="478"/>
      <c r="S29" s="478"/>
      <c r="T29" s="478"/>
      <c r="U29" s="478"/>
    </row>
    <row r="30" spans="1:177" ht="15" customHeight="1" x14ac:dyDescent="0.45">
      <c r="A30" s="467">
        <f>'Mapa Final'!A30</f>
        <v>5</v>
      </c>
      <c r="B30" s="470" t="str">
        <f>'Mapa Final'!B30</f>
        <v>Inconsistencias en el reparto</v>
      </c>
      <c r="C30" s="470" t="str">
        <f>'Mapa Final'!C30</f>
        <v>Incumplimiento de las metas establecidas</v>
      </c>
      <c r="D30" s="47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73" t="str">
        <f>'Mapa Final'!E30</f>
        <v>Falencia en la gestión, control y seguimiento del proceso de reparto</v>
      </c>
      <c r="F30" s="473" t="str">
        <f>'Mapa Final'!F30</f>
        <v>Posibilidad de incumplimiento de las metas establecidas debido a la falencia en la gestión, control y seguimiento del proceso de reparto</v>
      </c>
      <c r="G30" s="473" t="str">
        <f>'Mapa Final'!G30</f>
        <v>Ejecución y Administración de Procesos</v>
      </c>
      <c r="H30" s="480" t="str">
        <f>'Mapa Final'!I30</f>
        <v>Alta</v>
      </c>
      <c r="I30" s="483" t="str">
        <f>'Mapa Final'!L30</f>
        <v>Moderado</v>
      </c>
      <c r="J30" s="492" t="str">
        <f>'Mapa Final'!N30</f>
        <v xml:space="preserve">Alto </v>
      </c>
      <c r="K30" s="489" t="str">
        <f>'Mapa Final'!AA30</f>
        <v>Media</v>
      </c>
      <c r="L30" s="489" t="str">
        <f>'Mapa Final'!AE30</f>
        <v>Moderado</v>
      </c>
      <c r="M30" s="486" t="str">
        <f>'Mapa Final'!AG30</f>
        <v>Moderado</v>
      </c>
      <c r="N30" s="489" t="str">
        <f>'Mapa Final'!AH30</f>
        <v>Reducir(mitigar)</v>
      </c>
      <c r="O30" s="263" t="s">
        <v>513</v>
      </c>
      <c r="P30" s="479"/>
      <c r="Q30" s="479"/>
      <c r="R30" s="479" t="s">
        <v>547</v>
      </c>
      <c r="S30" s="476">
        <v>44378</v>
      </c>
      <c r="T30" s="476">
        <v>44469</v>
      </c>
      <c r="U30" s="479" t="s">
        <v>619</v>
      </c>
    </row>
    <row r="31" spans="1:177" ht="42.75" x14ac:dyDescent="0.45">
      <c r="A31" s="468"/>
      <c r="B31" s="471"/>
      <c r="C31" s="471"/>
      <c r="D31" s="471"/>
      <c r="E31" s="474"/>
      <c r="F31" s="474"/>
      <c r="G31" s="474"/>
      <c r="H31" s="481"/>
      <c r="I31" s="484"/>
      <c r="J31" s="493"/>
      <c r="K31" s="490"/>
      <c r="L31" s="490"/>
      <c r="M31" s="487"/>
      <c r="N31" s="490"/>
      <c r="O31" s="263" t="s">
        <v>509</v>
      </c>
      <c r="P31" s="477"/>
      <c r="Q31" s="477"/>
      <c r="R31" s="477"/>
      <c r="S31" s="477"/>
      <c r="T31" s="477"/>
      <c r="U31" s="477"/>
    </row>
    <row r="32" spans="1:177" ht="57" x14ac:dyDescent="0.45">
      <c r="A32" s="468"/>
      <c r="B32" s="471"/>
      <c r="C32" s="471"/>
      <c r="D32" s="471"/>
      <c r="E32" s="474"/>
      <c r="F32" s="474"/>
      <c r="G32" s="474"/>
      <c r="H32" s="481"/>
      <c r="I32" s="484"/>
      <c r="J32" s="493"/>
      <c r="K32" s="490"/>
      <c r="L32" s="490"/>
      <c r="M32" s="487"/>
      <c r="N32" s="490"/>
      <c r="O32" s="263" t="s">
        <v>510</v>
      </c>
      <c r="P32" s="477"/>
      <c r="Q32" s="477"/>
      <c r="R32" s="477"/>
      <c r="S32" s="477"/>
      <c r="T32" s="477"/>
      <c r="U32" s="477"/>
    </row>
    <row r="33" spans="1:21" ht="28.5" x14ac:dyDescent="0.45">
      <c r="A33" s="468"/>
      <c r="B33" s="471"/>
      <c r="C33" s="471"/>
      <c r="D33" s="471"/>
      <c r="E33" s="474"/>
      <c r="F33" s="474"/>
      <c r="G33" s="474"/>
      <c r="H33" s="481"/>
      <c r="I33" s="484"/>
      <c r="J33" s="493"/>
      <c r="K33" s="490"/>
      <c r="L33" s="490"/>
      <c r="M33" s="487"/>
      <c r="N33" s="490"/>
      <c r="O33" s="263" t="s">
        <v>511</v>
      </c>
      <c r="P33" s="477"/>
      <c r="Q33" s="477"/>
      <c r="R33" s="477"/>
      <c r="S33" s="477"/>
      <c r="T33" s="477"/>
      <c r="U33" s="477"/>
    </row>
    <row r="34" spans="1:21" ht="230.25" customHeight="1" thickBot="1" x14ac:dyDescent="0.5">
      <c r="A34" s="469"/>
      <c r="B34" s="472"/>
      <c r="C34" s="472"/>
      <c r="D34" s="472"/>
      <c r="E34" s="475"/>
      <c r="F34" s="475"/>
      <c r="G34" s="475"/>
      <c r="H34" s="482"/>
      <c r="I34" s="485"/>
      <c r="J34" s="494"/>
      <c r="K34" s="491"/>
      <c r="L34" s="491"/>
      <c r="M34" s="488"/>
      <c r="N34" s="491"/>
      <c r="O34" s="263" t="s">
        <v>512</v>
      </c>
      <c r="P34" s="478"/>
      <c r="Q34" s="478"/>
      <c r="R34" s="478"/>
      <c r="S34" s="478"/>
      <c r="T34" s="478"/>
      <c r="U34" s="478"/>
    </row>
    <row r="35" spans="1:21" ht="15" customHeight="1" x14ac:dyDescent="0.45">
      <c r="A35" s="467">
        <f>'Mapa Final'!A35</f>
        <v>6</v>
      </c>
      <c r="B35" s="470" t="str">
        <f>'Mapa Final'!B35</f>
        <v>Error en las notificaciones judiicales</v>
      </c>
      <c r="C35" s="470" t="str">
        <f>'Mapa Final'!C35</f>
        <v>Incumplimiento de las metas establecidas</v>
      </c>
      <c r="D35" s="47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73" t="str">
        <f>'Mapa Final'!E35</f>
        <v xml:space="preserve">Inadecuada comunicación de las notificaciones judiciales </v>
      </c>
      <c r="F35" s="473" t="str">
        <f>'Mapa Final'!F35</f>
        <v xml:space="preserve">Posibilidad de incumplimiento de las metas establecidas debido a la inadecuada comunicación de las notificaciones judiciales </v>
      </c>
      <c r="G35" s="473" t="str">
        <f>'Mapa Final'!G35</f>
        <v>Ejecución y Administración de Procesos</v>
      </c>
      <c r="H35" s="480" t="str">
        <f>'Mapa Final'!I35</f>
        <v>Muy Alta</v>
      </c>
      <c r="I35" s="483" t="str">
        <f>'Mapa Final'!L35</f>
        <v>Moderado</v>
      </c>
      <c r="J35" s="492" t="str">
        <f>'Mapa Final'!N35</f>
        <v xml:space="preserve">Alto </v>
      </c>
      <c r="K35" s="489" t="str">
        <f>'Mapa Final'!AA35</f>
        <v>Media</v>
      </c>
      <c r="L35" s="489" t="str">
        <f>'Mapa Final'!AE35</f>
        <v>Moderado</v>
      </c>
      <c r="M35" s="486" t="str">
        <f>'Mapa Final'!AG35</f>
        <v>Moderado</v>
      </c>
      <c r="N35" s="489" t="str">
        <f>'Mapa Final'!AH35</f>
        <v>Reducir(mitigar)</v>
      </c>
      <c r="O35" s="326" t="s">
        <v>515</v>
      </c>
      <c r="P35" s="479"/>
      <c r="Q35" s="479"/>
      <c r="R35" s="479" t="s">
        <v>547</v>
      </c>
      <c r="S35" s="476">
        <v>44378</v>
      </c>
      <c r="T35" s="476">
        <v>44469</v>
      </c>
      <c r="U35" s="479" t="s">
        <v>561</v>
      </c>
    </row>
    <row r="36" spans="1:21" x14ac:dyDescent="0.45">
      <c r="A36" s="468"/>
      <c r="B36" s="471"/>
      <c r="C36" s="471"/>
      <c r="D36" s="471"/>
      <c r="E36" s="474"/>
      <c r="F36" s="474"/>
      <c r="G36" s="474"/>
      <c r="H36" s="481"/>
      <c r="I36" s="484"/>
      <c r="J36" s="493"/>
      <c r="K36" s="490"/>
      <c r="L36" s="490"/>
      <c r="M36" s="487"/>
      <c r="N36" s="490"/>
      <c r="O36" s="326"/>
      <c r="P36" s="477"/>
      <c r="Q36" s="477"/>
      <c r="R36" s="477"/>
      <c r="S36" s="477"/>
      <c r="T36" s="477"/>
      <c r="U36" s="477"/>
    </row>
    <row r="37" spans="1:21" x14ac:dyDescent="0.45">
      <c r="A37" s="468"/>
      <c r="B37" s="471"/>
      <c r="C37" s="471"/>
      <c r="D37" s="471"/>
      <c r="E37" s="474"/>
      <c r="F37" s="474"/>
      <c r="G37" s="474"/>
      <c r="H37" s="481"/>
      <c r="I37" s="484"/>
      <c r="J37" s="493"/>
      <c r="K37" s="490"/>
      <c r="L37" s="490"/>
      <c r="M37" s="487"/>
      <c r="N37" s="490"/>
      <c r="O37" s="326"/>
      <c r="P37" s="477"/>
      <c r="Q37" s="477"/>
      <c r="R37" s="477"/>
      <c r="S37" s="477"/>
      <c r="T37" s="477"/>
      <c r="U37" s="477"/>
    </row>
    <row r="38" spans="1:21" x14ac:dyDescent="0.45">
      <c r="A38" s="468"/>
      <c r="B38" s="471"/>
      <c r="C38" s="471"/>
      <c r="D38" s="471"/>
      <c r="E38" s="474"/>
      <c r="F38" s="474"/>
      <c r="G38" s="474"/>
      <c r="H38" s="481"/>
      <c r="I38" s="484"/>
      <c r="J38" s="493"/>
      <c r="K38" s="490"/>
      <c r="L38" s="490"/>
      <c r="M38" s="487"/>
      <c r="N38" s="490"/>
      <c r="O38" s="326"/>
      <c r="P38" s="477"/>
      <c r="Q38" s="477"/>
      <c r="R38" s="477"/>
      <c r="S38" s="477"/>
      <c r="T38" s="477"/>
      <c r="U38" s="477"/>
    </row>
    <row r="39" spans="1:21" ht="234.75" customHeight="1" thickBot="1" x14ac:dyDescent="0.5">
      <c r="A39" s="469"/>
      <c r="B39" s="472"/>
      <c r="C39" s="472"/>
      <c r="D39" s="472"/>
      <c r="E39" s="475"/>
      <c r="F39" s="475"/>
      <c r="G39" s="475"/>
      <c r="H39" s="482"/>
      <c r="I39" s="485"/>
      <c r="J39" s="494"/>
      <c r="K39" s="491"/>
      <c r="L39" s="491"/>
      <c r="M39" s="488"/>
      <c r="N39" s="491"/>
      <c r="O39" s="326"/>
      <c r="P39" s="478"/>
      <c r="Q39" s="478"/>
      <c r="R39" s="478"/>
      <c r="S39" s="478"/>
      <c r="T39" s="478"/>
      <c r="U39" s="478"/>
    </row>
    <row r="40" spans="1:21" x14ac:dyDescent="0.45">
      <c r="A40" s="467">
        <f>'Mapa Final'!A40</f>
        <v>7</v>
      </c>
      <c r="B40" s="470" t="str">
        <f>'Mapa Final'!B40</f>
        <v>Pérdida de documentos</v>
      </c>
      <c r="C40" s="470" t="str">
        <f>'Mapa Final'!C40</f>
        <v>Afectación en la Prestación del Servicio de Justicia</v>
      </c>
      <c r="D40" s="47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73" t="str">
        <f>'Mapa Final'!E40</f>
        <v>Extravío de documentos temporal o definitivo de los procesos judiciales</v>
      </c>
      <c r="F40" s="473" t="str">
        <f>'Mapa Final'!F40</f>
        <v>Posibilidad de la afectación en la Prestación del Servicio de Justicia debido al extravío de documentos temporal o definitivo de los procesos judiciales</v>
      </c>
      <c r="G40" s="473" t="str">
        <f>'Mapa Final'!G40</f>
        <v>Usuarios, productos y prácticas organizacionales</v>
      </c>
      <c r="H40" s="480" t="str">
        <f>'Mapa Final'!I40</f>
        <v>Muy Alta</v>
      </c>
      <c r="I40" s="483" t="str">
        <f>'Mapa Final'!L40</f>
        <v>Mayor</v>
      </c>
      <c r="J40" s="492" t="str">
        <f>'Mapa Final'!N40</f>
        <v xml:space="preserve">Alto </v>
      </c>
      <c r="K40" s="489" t="str">
        <f>'Mapa Final'!AA40</f>
        <v>Media</v>
      </c>
      <c r="L40" s="489" t="str">
        <f>'Mapa Final'!AE40</f>
        <v>Mayor</v>
      </c>
      <c r="M40" s="486" t="str">
        <f>'Mapa Final'!AG40</f>
        <v xml:space="preserve">Alto </v>
      </c>
      <c r="N40" s="489" t="str">
        <f>'Mapa Final'!AH40</f>
        <v>Evitar</v>
      </c>
      <c r="O40" s="326" t="s">
        <v>518</v>
      </c>
      <c r="P40" s="479"/>
      <c r="Q40" s="479"/>
      <c r="R40" s="479" t="s">
        <v>547</v>
      </c>
      <c r="S40" s="476">
        <v>44378</v>
      </c>
      <c r="T40" s="476">
        <v>44469</v>
      </c>
      <c r="U40" s="479" t="s">
        <v>620</v>
      </c>
    </row>
    <row r="41" spans="1:21" x14ac:dyDescent="0.45">
      <c r="A41" s="468"/>
      <c r="B41" s="471"/>
      <c r="C41" s="471"/>
      <c r="D41" s="471"/>
      <c r="E41" s="474"/>
      <c r="F41" s="474"/>
      <c r="G41" s="474"/>
      <c r="H41" s="481"/>
      <c r="I41" s="484"/>
      <c r="J41" s="493"/>
      <c r="K41" s="490"/>
      <c r="L41" s="490"/>
      <c r="M41" s="487"/>
      <c r="N41" s="490"/>
      <c r="O41" s="326"/>
      <c r="P41" s="477"/>
      <c r="Q41" s="477"/>
      <c r="R41" s="477"/>
      <c r="S41" s="477"/>
      <c r="T41" s="477"/>
      <c r="U41" s="477"/>
    </row>
    <row r="42" spans="1:21" x14ac:dyDescent="0.45">
      <c r="A42" s="468"/>
      <c r="B42" s="471"/>
      <c r="C42" s="471"/>
      <c r="D42" s="471"/>
      <c r="E42" s="474"/>
      <c r="F42" s="474"/>
      <c r="G42" s="474"/>
      <c r="H42" s="481"/>
      <c r="I42" s="484"/>
      <c r="J42" s="493"/>
      <c r="K42" s="490"/>
      <c r="L42" s="490"/>
      <c r="M42" s="487"/>
      <c r="N42" s="490"/>
      <c r="O42" s="326"/>
      <c r="P42" s="477"/>
      <c r="Q42" s="477"/>
      <c r="R42" s="477"/>
      <c r="S42" s="477"/>
      <c r="T42" s="477"/>
      <c r="U42" s="477"/>
    </row>
    <row r="43" spans="1:21" x14ac:dyDescent="0.45">
      <c r="A43" s="468"/>
      <c r="B43" s="471"/>
      <c r="C43" s="471"/>
      <c r="D43" s="471"/>
      <c r="E43" s="474"/>
      <c r="F43" s="474"/>
      <c r="G43" s="474"/>
      <c r="H43" s="481"/>
      <c r="I43" s="484"/>
      <c r="J43" s="493"/>
      <c r="K43" s="490"/>
      <c r="L43" s="490"/>
      <c r="M43" s="487"/>
      <c r="N43" s="490"/>
      <c r="O43" s="326"/>
      <c r="P43" s="477"/>
      <c r="Q43" s="477"/>
      <c r="R43" s="477"/>
      <c r="S43" s="477"/>
      <c r="T43" s="477"/>
      <c r="U43" s="477"/>
    </row>
    <row r="44" spans="1:21" ht="194.25" customHeight="1" thickBot="1" x14ac:dyDescent="0.5">
      <c r="A44" s="469"/>
      <c r="B44" s="472"/>
      <c r="C44" s="472"/>
      <c r="D44" s="472"/>
      <c r="E44" s="475"/>
      <c r="F44" s="475"/>
      <c r="G44" s="475"/>
      <c r="H44" s="482"/>
      <c r="I44" s="485"/>
      <c r="J44" s="494"/>
      <c r="K44" s="491"/>
      <c r="L44" s="491"/>
      <c r="M44" s="488"/>
      <c r="N44" s="491"/>
      <c r="O44" s="326"/>
      <c r="P44" s="478"/>
      <c r="Q44" s="478"/>
      <c r="R44" s="478"/>
      <c r="S44" s="478"/>
      <c r="T44" s="478"/>
      <c r="U44" s="478"/>
    </row>
    <row r="45" spans="1:21" ht="42.75" x14ac:dyDescent="0.45">
      <c r="A45" s="467">
        <f>'Mapa Final'!A45</f>
        <v>8</v>
      </c>
      <c r="B45" s="470" t="str">
        <f>'Mapa Final'!B45</f>
        <v>Corrupción</v>
      </c>
      <c r="C45" s="470" t="str">
        <f>'Mapa Final'!C45</f>
        <v>Reputacional (Corrupción)</v>
      </c>
      <c r="D45" s="47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73" t="str">
        <f>'Mapa Final'!E45</f>
        <v xml:space="preserve">Carencia en transparencia, etica y valores . </v>
      </c>
      <c r="F45" s="473" t="str">
        <f>'Mapa Final'!F45</f>
        <v xml:space="preserve">Posibilidad de actos indebidos de  los servidores judiciales debido a  la carencia en transparencia, etica y valores </v>
      </c>
      <c r="G45" s="473" t="str">
        <f>'Mapa Final'!G45</f>
        <v>Fraude Interno</v>
      </c>
      <c r="H45" s="480" t="str">
        <f>'Mapa Final'!I45</f>
        <v>Media</v>
      </c>
      <c r="I45" s="483" t="str">
        <f>'Mapa Final'!L45</f>
        <v>Mayor</v>
      </c>
      <c r="J45" s="492" t="str">
        <f>'Mapa Final'!N45</f>
        <v xml:space="preserve">Alto </v>
      </c>
      <c r="K45" s="489" t="str">
        <f>'Mapa Final'!AA45</f>
        <v>Baja</v>
      </c>
      <c r="L45" s="489" t="str">
        <f>'Mapa Final'!AE45</f>
        <v>Mayor</v>
      </c>
      <c r="M45" s="486" t="str">
        <f>'Mapa Final'!AG45</f>
        <v xml:space="preserve">Alto </v>
      </c>
      <c r="N45" s="489" t="str">
        <f>'Mapa Final'!AH45</f>
        <v>Evitar</v>
      </c>
      <c r="O45" s="263" t="s">
        <v>523</v>
      </c>
      <c r="P45" s="479"/>
      <c r="Q45" s="479"/>
      <c r="R45" s="479" t="s">
        <v>547</v>
      </c>
      <c r="S45" s="476">
        <v>44378</v>
      </c>
      <c r="T45" s="476">
        <v>44469</v>
      </c>
      <c r="U45" s="479" t="s">
        <v>621</v>
      </c>
    </row>
    <row r="46" spans="1:21" ht="57" x14ac:dyDescent="0.45">
      <c r="A46" s="468"/>
      <c r="B46" s="471"/>
      <c r="C46" s="471"/>
      <c r="D46" s="471"/>
      <c r="E46" s="474"/>
      <c r="F46" s="474"/>
      <c r="G46" s="474"/>
      <c r="H46" s="481"/>
      <c r="I46" s="484"/>
      <c r="J46" s="493"/>
      <c r="K46" s="490"/>
      <c r="L46" s="490"/>
      <c r="M46" s="487"/>
      <c r="N46" s="490"/>
      <c r="O46" s="263" t="s">
        <v>519</v>
      </c>
      <c r="P46" s="477"/>
      <c r="Q46" s="477"/>
      <c r="R46" s="477"/>
      <c r="S46" s="477"/>
      <c r="T46" s="477"/>
      <c r="U46" s="477"/>
    </row>
    <row r="47" spans="1:21" ht="42.75" x14ac:dyDescent="0.45">
      <c r="A47" s="468"/>
      <c r="B47" s="471"/>
      <c r="C47" s="471"/>
      <c r="D47" s="471"/>
      <c r="E47" s="474"/>
      <c r="F47" s="474"/>
      <c r="G47" s="474"/>
      <c r="H47" s="481"/>
      <c r="I47" s="484"/>
      <c r="J47" s="493"/>
      <c r="K47" s="490"/>
      <c r="L47" s="490"/>
      <c r="M47" s="487"/>
      <c r="N47" s="490"/>
      <c r="O47" s="263" t="s">
        <v>520</v>
      </c>
      <c r="P47" s="477"/>
      <c r="Q47" s="477"/>
      <c r="R47" s="477"/>
      <c r="S47" s="477"/>
      <c r="T47" s="477"/>
      <c r="U47" s="477"/>
    </row>
    <row r="48" spans="1:21" ht="28.5" x14ac:dyDescent="0.45">
      <c r="A48" s="468"/>
      <c r="B48" s="471"/>
      <c r="C48" s="471"/>
      <c r="D48" s="471"/>
      <c r="E48" s="474"/>
      <c r="F48" s="474"/>
      <c r="G48" s="474"/>
      <c r="H48" s="481"/>
      <c r="I48" s="484"/>
      <c r="J48" s="493"/>
      <c r="K48" s="490"/>
      <c r="L48" s="490"/>
      <c r="M48" s="487"/>
      <c r="N48" s="490"/>
      <c r="O48" s="263" t="s">
        <v>521</v>
      </c>
      <c r="P48" s="477"/>
      <c r="Q48" s="477"/>
      <c r="R48" s="477"/>
      <c r="S48" s="477"/>
      <c r="T48" s="477"/>
      <c r="U48" s="477"/>
    </row>
    <row r="49" spans="1:21" ht="188.25" customHeight="1" thickBot="1" x14ac:dyDescent="0.5">
      <c r="A49" s="469"/>
      <c r="B49" s="472"/>
      <c r="C49" s="472"/>
      <c r="D49" s="472"/>
      <c r="E49" s="475"/>
      <c r="F49" s="475"/>
      <c r="G49" s="475"/>
      <c r="H49" s="482"/>
      <c r="I49" s="485"/>
      <c r="J49" s="494"/>
      <c r="K49" s="491"/>
      <c r="L49" s="491"/>
      <c r="M49" s="488"/>
      <c r="N49" s="491"/>
      <c r="O49" s="263" t="s">
        <v>522</v>
      </c>
      <c r="P49" s="478"/>
      <c r="Q49" s="478"/>
      <c r="R49" s="478"/>
      <c r="S49" s="478"/>
      <c r="T49" s="478"/>
      <c r="U49" s="478"/>
    </row>
    <row r="50" spans="1:21" x14ac:dyDescent="0.45">
      <c r="A50" s="467">
        <f>'Mapa Final'!A50</f>
        <v>9</v>
      </c>
      <c r="B50" s="470" t="str">
        <f>'Mapa Final'!B50</f>
        <v>Interrupción o demora en el Servicio Público de Administrar  Justicia</v>
      </c>
      <c r="C50" s="470" t="str">
        <f>'Mapa Final'!C50</f>
        <v>Afectación en la Prestación del Servicio de Justicia</v>
      </c>
      <c r="D50" s="470" t="str">
        <f>'Mapa Final'!D50</f>
        <v>1. Paro por sindicato
2. Huelgas, protestas ciudadana
3. Disturbios o hechos violentos
4.Pandemia
5.Emergencias Ambientales</v>
      </c>
      <c r="E50" s="473" t="str">
        <f>'Mapa Final'!E50</f>
        <v>Suceso de fuerza mayor que imposibilitan la gestión judicial</v>
      </c>
      <c r="F50" s="473" t="str">
        <f>'Mapa Final'!F50</f>
        <v>Posibilidad de  afectación en la Prestación del Servicio de Justicia debido a un suceso de fuerza mayor que imposibilita la gestión judicial</v>
      </c>
      <c r="G50" s="473" t="str">
        <f>'Mapa Final'!G50</f>
        <v>Usuarios, productos y prácticas organizacionales</v>
      </c>
      <c r="H50" s="480" t="str">
        <f>'Mapa Final'!I50</f>
        <v>Baja</v>
      </c>
      <c r="I50" s="483" t="str">
        <f>'Mapa Final'!L50</f>
        <v>Moderado</v>
      </c>
      <c r="J50" s="492" t="str">
        <f>'Mapa Final'!N50</f>
        <v>Moderado</v>
      </c>
      <c r="K50" s="489" t="str">
        <f>'Mapa Final'!AA50</f>
        <v>Baja</v>
      </c>
      <c r="L50" s="489" t="str">
        <f>'Mapa Final'!AE50</f>
        <v>Moderado</v>
      </c>
      <c r="M50" s="486" t="str">
        <f>'Mapa Final'!AG50</f>
        <v>Moderado</v>
      </c>
      <c r="N50" s="489" t="str">
        <f>'Mapa Final'!AH50</f>
        <v>Reducir(mitigar)</v>
      </c>
      <c r="O50" s="326" t="s">
        <v>622</v>
      </c>
      <c r="P50" s="479"/>
      <c r="Q50" s="479"/>
      <c r="R50" s="479" t="s">
        <v>547</v>
      </c>
      <c r="S50" s="476">
        <v>44378</v>
      </c>
      <c r="T50" s="476">
        <v>44469</v>
      </c>
      <c r="U50" s="479" t="s">
        <v>623</v>
      </c>
    </row>
    <row r="51" spans="1:21" x14ac:dyDescent="0.45">
      <c r="A51" s="468"/>
      <c r="B51" s="471"/>
      <c r="C51" s="471"/>
      <c r="D51" s="471"/>
      <c r="E51" s="474"/>
      <c r="F51" s="474"/>
      <c r="G51" s="474"/>
      <c r="H51" s="481"/>
      <c r="I51" s="484"/>
      <c r="J51" s="493"/>
      <c r="K51" s="490"/>
      <c r="L51" s="490"/>
      <c r="M51" s="487"/>
      <c r="N51" s="490"/>
      <c r="O51" s="326"/>
      <c r="P51" s="477"/>
      <c r="Q51" s="477"/>
      <c r="R51" s="477"/>
      <c r="S51" s="477"/>
      <c r="T51" s="477"/>
      <c r="U51" s="477"/>
    </row>
    <row r="52" spans="1:21" x14ac:dyDescent="0.45">
      <c r="A52" s="468"/>
      <c r="B52" s="471"/>
      <c r="C52" s="471"/>
      <c r="D52" s="471"/>
      <c r="E52" s="474"/>
      <c r="F52" s="474"/>
      <c r="G52" s="474"/>
      <c r="H52" s="481"/>
      <c r="I52" s="484"/>
      <c r="J52" s="493"/>
      <c r="K52" s="490"/>
      <c r="L52" s="490"/>
      <c r="M52" s="487"/>
      <c r="N52" s="490"/>
      <c r="O52" s="326"/>
      <c r="P52" s="477"/>
      <c r="Q52" s="477"/>
      <c r="R52" s="477"/>
      <c r="S52" s="477"/>
      <c r="T52" s="477"/>
      <c r="U52" s="477"/>
    </row>
    <row r="53" spans="1:21" x14ac:dyDescent="0.45">
      <c r="A53" s="468"/>
      <c r="B53" s="471"/>
      <c r="C53" s="471"/>
      <c r="D53" s="471"/>
      <c r="E53" s="474"/>
      <c r="F53" s="474"/>
      <c r="G53" s="474"/>
      <c r="H53" s="481"/>
      <c r="I53" s="484"/>
      <c r="J53" s="493"/>
      <c r="K53" s="490"/>
      <c r="L53" s="490"/>
      <c r="M53" s="487"/>
      <c r="N53" s="490"/>
      <c r="O53" s="326"/>
      <c r="P53" s="477"/>
      <c r="Q53" s="477"/>
      <c r="R53" s="477"/>
      <c r="S53" s="477"/>
      <c r="T53" s="477"/>
      <c r="U53" s="477"/>
    </row>
    <row r="54" spans="1:21" ht="56.25" customHeight="1" thickBot="1" x14ac:dyDescent="0.5">
      <c r="A54" s="469"/>
      <c r="B54" s="472"/>
      <c r="C54" s="472"/>
      <c r="D54" s="472"/>
      <c r="E54" s="475"/>
      <c r="F54" s="475"/>
      <c r="G54" s="475"/>
      <c r="H54" s="482"/>
      <c r="I54" s="485"/>
      <c r="J54" s="494"/>
      <c r="K54" s="491"/>
      <c r="L54" s="491"/>
      <c r="M54" s="488"/>
      <c r="N54" s="491"/>
      <c r="O54" s="326"/>
      <c r="P54" s="478"/>
      <c r="Q54" s="478"/>
      <c r="R54" s="478"/>
      <c r="S54" s="478"/>
      <c r="T54" s="478"/>
      <c r="U54" s="478"/>
    </row>
    <row r="55" spans="1:21" x14ac:dyDescent="0.45">
      <c r="A55" s="467">
        <f>'Mapa Final'!A55</f>
        <v>10</v>
      </c>
      <c r="B55" s="470" t="str">
        <f>'Mapa Final'!B55</f>
        <v>Inaplicabilidad de la normavidad ambiental vigente</v>
      </c>
      <c r="C55" s="470" t="str">
        <f>'Mapa Final'!C55</f>
        <v>Afectación Ambiental</v>
      </c>
      <c r="D55" s="47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73" t="str">
        <f>'Mapa Final'!E55</f>
        <v>Desconocimiento de los lineamientos ambientales y normatividad vigente ambiental</v>
      </c>
      <c r="F55" s="473" t="str">
        <f>'Mapa Final'!F55</f>
        <v>Posibilidad de afectación ambiental debido al desconocimiento de las lineamientos ambientales y normatividad vigente ambiental</v>
      </c>
      <c r="G55" s="473" t="str">
        <f>'Mapa Final'!G55</f>
        <v>Eventos Ambientales Internos</v>
      </c>
      <c r="H55" s="480" t="str">
        <f>'Mapa Final'!I55</f>
        <v>Media</v>
      </c>
      <c r="I55" s="483" t="str">
        <f>'Mapa Final'!L55</f>
        <v>Moderado</v>
      </c>
      <c r="J55" s="492" t="str">
        <f>'Mapa Final'!N55</f>
        <v>Moderado</v>
      </c>
      <c r="K55" s="489" t="str">
        <f>'Mapa Final'!AA55</f>
        <v>Baja</v>
      </c>
      <c r="L55" s="489" t="str">
        <f>'Mapa Final'!AE55</f>
        <v>Moderado</v>
      </c>
      <c r="M55" s="486" t="str">
        <f>'Mapa Final'!AG55</f>
        <v>Moderado</v>
      </c>
      <c r="N55" s="489" t="str">
        <f>'Mapa Final'!AH55</f>
        <v>Reducir(mitigar)</v>
      </c>
      <c r="O55" s="326" t="s">
        <v>525</v>
      </c>
      <c r="P55" s="479"/>
      <c r="Q55" s="479"/>
      <c r="R55" s="479" t="s">
        <v>547</v>
      </c>
      <c r="S55" s="476">
        <v>44378</v>
      </c>
      <c r="T55" s="476">
        <v>44469</v>
      </c>
      <c r="U55" s="479" t="s">
        <v>624</v>
      </c>
    </row>
    <row r="56" spans="1:21" x14ac:dyDescent="0.45">
      <c r="A56" s="468"/>
      <c r="B56" s="471"/>
      <c r="C56" s="471"/>
      <c r="D56" s="471"/>
      <c r="E56" s="474"/>
      <c r="F56" s="474"/>
      <c r="G56" s="474"/>
      <c r="H56" s="481"/>
      <c r="I56" s="484"/>
      <c r="J56" s="493"/>
      <c r="K56" s="490"/>
      <c r="L56" s="490"/>
      <c r="M56" s="487"/>
      <c r="N56" s="490"/>
      <c r="O56" s="326"/>
      <c r="P56" s="477"/>
      <c r="Q56" s="477"/>
      <c r="R56" s="477"/>
      <c r="S56" s="477"/>
      <c r="T56" s="477"/>
      <c r="U56" s="477"/>
    </row>
    <row r="57" spans="1:21" x14ac:dyDescent="0.45">
      <c r="A57" s="468"/>
      <c r="B57" s="471"/>
      <c r="C57" s="471"/>
      <c r="D57" s="471"/>
      <c r="E57" s="474"/>
      <c r="F57" s="474"/>
      <c r="G57" s="474"/>
      <c r="H57" s="481"/>
      <c r="I57" s="484"/>
      <c r="J57" s="493"/>
      <c r="K57" s="490"/>
      <c r="L57" s="490"/>
      <c r="M57" s="487"/>
      <c r="N57" s="490"/>
      <c r="O57" s="326"/>
      <c r="P57" s="477"/>
      <c r="Q57" s="477"/>
      <c r="R57" s="477"/>
      <c r="S57" s="477"/>
      <c r="T57" s="477"/>
      <c r="U57" s="477"/>
    </row>
    <row r="58" spans="1:21" x14ac:dyDescent="0.45">
      <c r="A58" s="468"/>
      <c r="B58" s="471"/>
      <c r="C58" s="471"/>
      <c r="D58" s="471"/>
      <c r="E58" s="474"/>
      <c r="F58" s="474"/>
      <c r="G58" s="474"/>
      <c r="H58" s="481"/>
      <c r="I58" s="484"/>
      <c r="J58" s="493"/>
      <c r="K58" s="490"/>
      <c r="L58" s="490"/>
      <c r="M58" s="487"/>
      <c r="N58" s="490"/>
      <c r="O58" s="326"/>
      <c r="P58" s="477"/>
      <c r="Q58" s="477"/>
      <c r="R58" s="477"/>
      <c r="S58" s="477"/>
      <c r="T58" s="477"/>
      <c r="U58" s="477"/>
    </row>
    <row r="59" spans="1:21" ht="159.75" customHeight="1" thickBot="1" x14ac:dyDescent="0.5">
      <c r="A59" s="469"/>
      <c r="B59" s="472"/>
      <c r="C59" s="472"/>
      <c r="D59" s="472"/>
      <c r="E59" s="475"/>
      <c r="F59" s="475"/>
      <c r="G59" s="475"/>
      <c r="H59" s="482"/>
      <c r="I59" s="485"/>
      <c r="J59" s="494"/>
      <c r="K59" s="491"/>
      <c r="L59" s="491"/>
      <c r="M59" s="488"/>
      <c r="N59" s="491"/>
      <c r="O59" s="326"/>
      <c r="P59" s="478"/>
      <c r="Q59" s="478"/>
      <c r="R59" s="478"/>
      <c r="S59" s="478"/>
      <c r="T59" s="478"/>
      <c r="U59" s="478"/>
    </row>
  </sheetData>
  <mergeCells count="227">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E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1000000}"/>
    <dataValidation allowBlank="1" showInputMessage="1" showErrorMessage="1" prompt="Que tan factible es que materialize el riesgo?" sqref="H8" xr:uid="{00000000-0002-0000-0E00-000002000000}"/>
    <dataValidation allowBlank="1" showInputMessage="1" showErrorMessage="1" prompt="El grado de afectación puede ser " sqref="I8" xr:uid="{00000000-0002-0000-0E00-000003000000}"/>
    <dataValidation allowBlank="1" showInputMessage="1" showErrorMessage="1" prompt="Describir las actividades que se van a desarrollar para el proyecto" sqref="O7" xr:uid="{00000000-0002-0000-0E00-000004000000}"/>
    <dataValidation allowBlank="1" showInputMessage="1" showErrorMessage="1" prompt="Seleccionar si el responsable es el responsable de las acciones es el nivel central" sqref="P7:P8" xr:uid="{00000000-0002-0000-0E00-000005000000}"/>
    <dataValidation allowBlank="1" showInputMessage="1" showErrorMessage="1" prompt="seleccionar si el responsable de ejecutar las acciones es el nivel central" sqref="Q8:R8" xr:uid="{00000000-0002-0000-0E00-000006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JS59"/>
  <sheetViews>
    <sheetView zoomScale="71" zoomScaleNormal="71" workbookViewId="0">
      <selection activeCell="B10" sqref="B10:B14"/>
    </sheetView>
  </sheetViews>
  <sheetFormatPr baseColWidth="10" defaultColWidth="11.3984375" defaultRowHeight="14.25" x14ac:dyDescent="0.45"/>
  <cols>
    <col min="1" max="2" width="18.3984375" style="82" customWidth="1"/>
    <col min="3" max="3" width="15.59765625" customWidth="1"/>
    <col min="4" max="4" width="27.59765625" style="82" customWidth="1"/>
    <col min="5" max="5" width="18" style="230" customWidth="1"/>
    <col min="6" max="6" width="40.1328125" customWidth="1"/>
    <col min="7" max="7" width="20.3984375" customWidth="1"/>
    <col min="8" max="8" width="10.3984375" style="231" customWidth="1"/>
    <col min="9" max="9" width="11.3984375" style="231" customWidth="1"/>
    <col min="10" max="10" width="10.1328125" style="232" customWidth="1"/>
    <col min="11" max="11" width="11.3984375" style="231" customWidth="1"/>
    <col min="12" max="12" width="10.86328125" style="231" customWidth="1"/>
    <col min="13" max="13" width="18.265625" style="231" bestFit="1" customWidth="1"/>
    <col min="14" max="14" width="18.265625" bestFit="1" customWidth="1"/>
    <col min="15" max="15" width="32.86328125" customWidth="1"/>
    <col min="16" max="16" width="16.59765625" customWidth="1"/>
    <col min="17" max="18" width="14.265625" customWidth="1"/>
    <col min="19" max="19" width="17.86328125" customWidth="1"/>
    <col min="20" max="20" width="15.1328125" customWidth="1"/>
    <col min="21" max="21" width="16.1328125" customWidth="1"/>
    <col min="22" max="177" width="11.3984375" style="7"/>
  </cols>
  <sheetData>
    <row r="1" spans="1:279" s="214" customFormat="1" ht="16.5" customHeight="1" x14ac:dyDescent="0.35">
      <c r="A1" s="369"/>
      <c r="B1" s="370"/>
      <c r="C1" s="370"/>
      <c r="D1" s="455" t="s">
        <v>458</v>
      </c>
      <c r="E1" s="455"/>
      <c r="F1" s="455"/>
      <c r="G1" s="455"/>
      <c r="H1" s="455"/>
      <c r="I1" s="455"/>
      <c r="J1" s="455"/>
      <c r="K1" s="455"/>
      <c r="L1" s="455"/>
      <c r="M1" s="455"/>
      <c r="N1" s="455"/>
      <c r="O1" s="455"/>
      <c r="P1" s="455"/>
      <c r="Q1" s="456"/>
      <c r="R1" s="235"/>
      <c r="S1" s="361" t="s">
        <v>67</v>
      </c>
      <c r="T1" s="361"/>
      <c r="U1" s="361"/>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c r="JS1" s="213"/>
    </row>
    <row r="2" spans="1:279" s="214" customFormat="1" ht="39.75" customHeight="1" x14ac:dyDescent="0.35">
      <c r="A2" s="371"/>
      <c r="B2" s="372"/>
      <c r="C2" s="372"/>
      <c r="D2" s="457"/>
      <c r="E2" s="457"/>
      <c r="F2" s="457"/>
      <c r="G2" s="457"/>
      <c r="H2" s="457"/>
      <c r="I2" s="457"/>
      <c r="J2" s="457"/>
      <c r="K2" s="457"/>
      <c r="L2" s="457"/>
      <c r="M2" s="457"/>
      <c r="N2" s="457"/>
      <c r="O2" s="457"/>
      <c r="P2" s="457"/>
      <c r="Q2" s="458"/>
      <c r="R2" s="235"/>
      <c r="S2" s="361"/>
      <c r="T2" s="361"/>
      <c r="U2" s="361"/>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c r="JS2" s="213"/>
    </row>
    <row r="3" spans="1:279" s="214" customFormat="1" ht="3" customHeight="1" x14ac:dyDescent="0.35">
      <c r="A3" s="2"/>
      <c r="B3" s="2"/>
      <c r="C3" s="233"/>
      <c r="D3" s="457"/>
      <c r="E3" s="457"/>
      <c r="F3" s="457"/>
      <c r="G3" s="457"/>
      <c r="H3" s="457"/>
      <c r="I3" s="457"/>
      <c r="J3" s="457"/>
      <c r="K3" s="457"/>
      <c r="L3" s="457"/>
      <c r="M3" s="457"/>
      <c r="N3" s="457"/>
      <c r="O3" s="457"/>
      <c r="P3" s="457"/>
      <c r="Q3" s="458"/>
      <c r="R3" s="235"/>
      <c r="S3" s="361"/>
      <c r="T3" s="361"/>
      <c r="U3" s="361"/>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c r="JS3" s="213"/>
    </row>
    <row r="4" spans="1:279" s="214" customFormat="1" ht="41.25" customHeight="1" x14ac:dyDescent="0.35">
      <c r="A4" s="362" t="s">
        <v>0</v>
      </c>
      <c r="B4" s="363"/>
      <c r="C4" s="364"/>
      <c r="D4" s="365" t="str">
        <f>'Mapa Final'!D4</f>
        <v>Administración de Justicia</v>
      </c>
      <c r="E4" s="366"/>
      <c r="F4" s="366"/>
      <c r="G4" s="366"/>
      <c r="H4" s="366"/>
      <c r="I4" s="366"/>
      <c r="J4" s="366"/>
      <c r="K4" s="366"/>
      <c r="L4" s="366"/>
      <c r="M4" s="366"/>
      <c r="N4" s="367"/>
      <c r="O4" s="368"/>
      <c r="P4" s="368"/>
      <c r="Q4" s="368"/>
      <c r="R4" s="233"/>
      <c r="S4" s="1"/>
      <c r="T4" s="1"/>
      <c r="U4" s="1"/>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c r="JS4" s="213"/>
    </row>
    <row r="5" spans="1:279" s="214" customFormat="1" ht="52.5" customHeight="1" x14ac:dyDescent="0.35">
      <c r="A5" s="362" t="s">
        <v>1</v>
      </c>
      <c r="B5" s="363"/>
      <c r="C5" s="364"/>
      <c r="D5" s="373" t="str">
        <f>'Mapa Final'!D5</f>
        <v>Administrar justicia dirigiendo la actuación procesal, hacia la emisión de una decisión de carácter definitivo mediante la aplicación de la normatividad vigente.</v>
      </c>
      <c r="E5" s="374"/>
      <c r="F5" s="374"/>
      <c r="G5" s="374"/>
      <c r="H5" s="374"/>
      <c r="I5" s="374"/>
      <c r="J5" s="374"/>
      <c r="K5" s="374"/>
      <c r="L5" s="374"/>
      <c r="M5" s="374"/>
      <c r="N5" s="375"/>
      <c r="O5" s="1"/>
      <c r="P5" s="1"/>
      <c r="Q5" s="1"/>
      <c r="R5" s="1"/>
      <c r="S5" s="1"/>
      <c r="T5" s="1"/>
      <c r="U5" s="1"/>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c r="JS5" s="213"/>
    </row>
    <row r="6" spans="1:279" s="214" customFormat="1" ht="32.25" customHeight="1" thickBot="1" x14ac:dyDescent="0.4">
      <c r="A6" s="362" t="s">
        <v>2</v>
      </c>
      <c r="B6" s="363"/>
      <c r="C6" s="364"/>
      <c r="D6" s="373" t="str">
        <f>'Mapa Final'!D6</f>
        <v xml:space="preserve">Despachos Judiciales </v>
      </c>
      <c r="E6" s="374"/>
      <c r="F6" s="374"/>
      <c r="G6" s="374"/>
      <c r="H6" s="374"/>
      <c r="I6" s="374"/>
      <c r="J6" s="374"/>
      <c r="K6" s="374"/>
      <c r="L6" s="374"/>
      <c r="M6" s="374"/>
      <c r="N6" s="375"/>
      <c r="O6" s="1"/>
      <c r="P6" s="1"/>
      <c r="Q6" s="1"/>
      <c r="R6" s="1"/>
      <c r="S6" s="1"/>
      <c r="T6" s="1"/>
      <c r="U6" s="1"/>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c r="JS6" s="213"/>
    </row>
    <row r="7" spans="1:279" s="217" customFormat="1" ht="38.25" customHeight="1" thickTop="1" thickBot="1" x14ac:dyDescent="0.5">
      <c r="A7" s="450" t="s">
        <v>439</v>
      </c>
      <c r="B7" s="451"/>
      <c r="C7" s="451"/>
      <c r="D7" s="451"/>
      <c r="E7" s="451"/>
      <c r="F7" s="452"/>
      <c r="G7" s="215"/>
      <c r="H7" s="453" t="s">
        <v>440</v>
      </c>
      <c r="I7" s="453"/>
      <c r="J7" s="453"/>
      <c r="K7" s="453" t="s">
        <v>441</v>
      </c>
      <c r="L7" s="453"/>
      <c r="M7" s="453"/>
      <c r="N7" s="454" t="s">
        <v>303</v>
      </c>
      <c r="O7" s="459" t="s">
        <v>442</v>
      </c>
      <c r="P7" s="461" t="s">
        <v>443</v>
      </c>
      <c r="Q7" s="464"/>
      <c r="R7" s="462"/>
      <c r="S7" s="461" t="s">
        <v>444</v>
      </c>
      <c r="T7" s="462"/>
      <c r="U7" s="463" t="s">
        <v>459</v>
      </c>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c r="FG7" s="216"/>
      <c r="FH7" s="216"/>
      <c r="FI7" s="216"/>
      <c r="FJ7" s="216"/>
      <c r="FK7" s="216"/>
      <c r="FL7" s="216"/>
      <c r="FM7" s="216"/>
      <c r="FN7" s="216"/>
      <c r="FO7" s="216"/>
      <c r="FP7" s="216"/>
      <c r="FQ7" s="216"/>
      <c r="FR7" s="216"/>
      <c r="FS7" s="216"/>
      <c r="FT7" s="216"/>
      <c r="FU7" s="216"/>
    </row>
    <row r="8" spans="1:279" s="225" customFormat="1" ht="81" customHeight="1" thickTop="1" thickBot="1" x14ac:dyDescent="0.5">
      <c r="A8" s="218" t="s">
        <v>210</v>
      </c>
      <c r="B8" s="218" t="s">
        <v>460</v>
      </c>
      <c r="C8" s="219" t="s">
        <v>8</v>
      </c>
      <c r="D8" s="220" t="s">
        <v>446</v>
      </c>
      <c r="E8" s="234" t="s">
        <v>10</v>
      </c>
      <c r="F8" s="234" t="s">
        <v>11</v>
      </c>
      <c r="G8" s="234" t="s">
        <v>12</v>
      </c>
      <c r="H8" s="222" t="s">
        <v>447</v>
      </c>
      <c r="I8" s="222" t="s">
        <v>38</v>
      </c>
      <c r="J8" s="222" t="s">
        <v>448</v>
      </c>
      <c r="K8" s="222" t="s">
        <v>447</v>
      </c>
      <c r="L8" s="222" t="s">
        <v>449</v>
      </c>
      <c r="M8" s="222" t="s">
        <v>448</v>
      </c>
      <c r="N8" s="454"/>
      <c r="O8" s="460"/>
      <c r="P8" s="223" t="s">
        <v>450</v>
      </c>
      <c r="Q8" s="223" t="s">
        <v>451</v>
      </c>
      <c r="R8" s="223" t="s">
        <v>499</v>
      </c>
      <c r="S8" s="223" t="s">
        <v>452</v>
      </c>
      <c r="T8" s="223" t="s">
        <v>453</v>
      </c>
      <c r="U8" s="463"/>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row>
    <row r="9" spans="1:279" s="226" customFormat="1" ht="10.5" customHeight="1" thickTop="1" thickBot="1" x14ac:dyDescent="0.5">
      <c r="A9" s="465"/>
      <c r="B9" s="466"/>
      <c r="C9" s="466"/>
      <c r="D9" s="466"/>
      <c r="E9" s="466"/>
      <c r="F9" s="466"/>
      <c r="G9" s="466"/>
      <c r="H9" s="466"/>
      <c r="I9" s="466"/>
      <c r="J9" s="466"/>
      <c r="K9" s="466"/>
      <c r="L9" s="466"/>
      <c r="M9" s="466"/>
      <c r="N9" s="466"/>
      <c r="U9" s="227"/>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row>
    <row r="10" spans="1:279" s="229" customFormat="1" ht="15" customHeight="1" x14ac:dyDescent="0.4">
      <c r="A10" s="467">
        <f>'Mapa Final'!A10</f>
        <v>1</v>
      </c>
      <c r="B10" s="470" t="str">
        <f>'Mapa Final'!B10</f>
        <v>Vencimiento de Términos</v>
      </c>
      <c r="C10" s="470" t="str">
        <f>'Mapa Final'!C10</f>
        <v>Vulneración de los derechos fundamentales de los ciudadanos</v>
      </c>
      <c r="D10" s="470"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10" s="473" t="str">
        <f>'Mapa Final'!E10</f>
        <v xml:space="preserve"> Actuaciones procesales después del vencimiento de los términos legales  </v>
      </c>
      <c r="F10" s="473" t="str">
        <f>'Mapa Final'!F10</f>
        <v xml:space="preserve">Posibilidad de vulneración de los derechos fundamentales de los ciudadanos  debido a las  actuaciones procesales después del vencimiento de los términos legales  </v>
      </c>
      <c r="G10" s="473" t="str">
        <f>'Mapa Final'!G10</f>
        <v>Usuarios, productos y prácticas organizacionales</v>
      </c>
      <c r="H10" s="480" t="str">
        <f>'Mapa Final'!I10</f>
        <v>Muy Alta</v>
      </c>
      <c r="I10" s="483" t="str">
        <f>'Mapa Final'!L10</f>
        <v>Mayor</v>
      </c>
      <c r="J10" s="492" t="str">
        <f>'Mapa Final'!N10</f>
        <v xml:space="preserve">Alto </v>
      </c>
      <c r="K10" s="489" t="str">
        <f>'Mapa Final'!AA10</f>
        <v>Media</v>
      </c>
      <c r="L10" s="489" t="str">
        <f>'Mapa Final'!AE10</f>
        <v>Mayor</v>
      </c>
      <c r="M10" s="486" t="str">
        <f>'Mapa Final'!AG10</f>
        <v xml:space="preserve">Alto </v>
      </c>
      <c r="N10" s="489" t="str">
        <f>'Mapa Final'!AH10</f>
        <v>Evitar</v>
      </c>
      <c r="O10" s="479"/>
      <c r="P10" s="479"/>
      <c r="Q10" s="479"/>
      <c r="R10" s="479"/>
      <c r="S10" s="479" t="s">
        <v>500</v>
      </c>
      <c r="T10" s="479"/>
      <c r="U10" s="479"/>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29" customFormat="1" ht="13.5" customHeight="1" x14ac:dyDescent="0.4">
      <c r="A11" s="468"/>
      <c r="B11" s="471"/>
      <c r="C11" s="471"/>
      <c r="D11" s="471"/>
      <c r="E11" s="474"/>
      <c r="F11" s="474"/>
      <c r="G11" s="474"/>
      <c r="H11" s="481"/>
      <c r="I11" s="484"/>
      <c r="J11" s="493"/>
      <c r="K11" s="490"/>
      <c r="L11" s="490"/>
      <c r="M11" s="487"/>
      <c r="N11" s="490"/>
      <c r="O11" s="477"/>
      <c r="P11" s="477"/>
      <c r="Q11" s="477"/>
      <c r="R11" s="477"/>
      <c r="S11" s="477"/>
      <c r="T11" s="477"/>
      <c r="U11" s="47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29" customFormat="1" ht="13.5" customHeight="1" x14ac:dyDescent="0.4">
      <c r="A12" s="468"/>
      <c r="B12" s="471"/>
      <c r="C12" s="471"/>
      <c r="D12" s="471"/>
      <c r="E12" s="474"/>
      <c r="F12" s="474"/>
      <c r="G12" s="474"/>
      <c r="H12" s="481"/>
      <c r="I12" s="484"/>
      <c r="J12" s="493"/>
      <c r="K12" s="490"/>
      <c r="L12" s="490"/>
      <c r="M12" s="487"/>
      <c r="N12" s="490"/>
      <c r="O12" s="477"/>
      <c r="P12" s="477"/>
      <c r="Q12" s="477"/>
      <c r="R12" s="477"/>
      <c r="S12" s="477"/>
      <c r="T12" s="477"/>
      <c r="U12" s="47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29" customFormat="1" ht="13.5" customHeight="1" x14ac:dyDescent="0.4">
      <c r="A13" s="468"/>
      <c r="B13" s="471"/>
      <c r="C13" s="471"/>
      <c r="D13" s="471"/>
      <c r="E13" s="474"/>
      <c r="F13" s="474"/>
      <c r="G13" s="474"/>
      <c r="H13" s="481"/>
      <c r="I13" s="484"/>
      <c r="J13" s="493"/>
      <c r="K13" s="490"/>
      <c r="L13" s="490"/>
      <c r="M13" s="487"/>
      <c r="N13" s="490"/>
      <c r="O13" s="477"/>
      <c r="P13" s="477"/>
      <c r="Q13" s="477"/>
      <c r="R13" s="477"/>
      <c r="S13" s="477"/>
      <c r="T13" s="477"/>
      <c r="U13" s="47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29" customFormat="1" ht="238.5" customHeight="1" thickBot="1" x14ac:dyDescent="0.45">
      <c r="A14" s="469"/>
      <c r="B14" s="472"/>
      <c r="C14" s="472"/>
      <c r="D14" s="472"/>
      <c r="E14" s="475"/>
      <c r="F14" s="475"/>
      <c r="G14" s="475"/>
      <c r="H14" s="482"/>
      <c r="I14" s="485"/>
      <c r="J14" s="494"/>
      <c r="K14" s="491"/>
      <c r="L14" s="491"/>
      <c r="M14" s="488"/>
      <c r="N14" s="491"/>
      <c r="O14" s="478"/>
      <c r="P14" s="478"/>
      <c r="Q14" s="478"/>
      <c r="R14" s="478"/>
      <c r="S14" s="478"/>
      <c r="T14" s="478"/>
      <c r="U14" s="47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29" customFormat="1" ht="15" customHeight="1" x14ac:dyDescent="0.4">
      <c r="A15" s="467">
        <f>'Mapa Final'!A15</f>
        <v>2</v>
      </c>
      <c r="B15" s="470" t="str">
        <f>'Mapa Final'!B15</f>
        <v>Suspensión o no realización de las Audiencias Programadas</v>
      </c>
      <c r="C15" s="470" t="str">
        <f>'Mapa Final'!C15</f>
        <v>Vulneración de los derechos fundamentales de los ciudadanos</v>
      </c>
      <c r="D15" s="47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73" t="str">
        <f>'Mapa Final'!E15</f>
        <v>Incumplimiento en la realización de las audiencias programadas</v>
      </c>
      <c r="F15" s="473" t="str">
        <f>'Mapa Final'!F15</f>
        <v>Posibilidad de vulneración de los derechos fundamentales de los ciudadanos  debido al Incumplimiento en la realización de las audiencias programadas</v>
      </c>
      <c r="G15" s="473" t="str">
        <f>'Mapa Final'!G15</f>
        <v>Usuarios, productos y prácticas organizacionales</v>
      </c>
      <c r="H15" s="480" t="str">
        <f>'Mapa Final'!I15</f>
        <v>Media</v>
      </c>
      <c r="I15" s="483" t="str">
        <f>'Mapa Final'!L15</f>
        <v>Mayor</v>
      </c>
      <c r="J15" s="492" t="str">
        <f>'Mapa Final'!N15</f>
        <v xml:space="preserve">Alto </v>
      </c>
      <c r="K15" s="489" t="str">
        <f>'Mapa Final'!AA15</f>
        <v>Baja</v>
      </c>
      <c r="L15" s="489" t="str">
        <f>'Mapa Final'!AE15</f>
        <v>Mayor</v>
      </c>
      <c r="M15" s="486" t="str">
        <f>'Mapa Final'!AG15</f>
        <v xml:space="preserve">Alto </v>
      </c>
      <c r="N15" s="489" t="str">
        <f>'Mapa Final'!AH15</f>
        <v>Evitar</v>
      </c>
      <c r="O15" s="479"/>
      <c r="P15" s="479"/>
      <c r="Q15" s="479"/>
      <c r="R15" s="479"/>
      <c r="S15" s="479"/>
      <c r="T15" s="479"/>
      <c r="U15" s="479"/>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29" customFormat="1" ht="13.5" customHeight="1" x14ac:dyDescent="0.4">
      <c r="A16" s="468"/>
      <c r="B16" s="471"/>
      <c r="C16" s="471"/>
      <c r="D16" s="471"/>
      <c r="E16" s="474"/>
      <c r="F16" s="474"/>
      <c r="G16" s="474"/>
      <c r="H16" s="481"/>
      <c r="I16" s="484"/>
      <c r="J16" s="493"/>
      <c r="K16" s="490"/>
      <c r="L16" s="490"/>
      <c r="M16" s="487"/>
      <c r="N16" s="490"/>
      <c r="O16" s="477"/>
      <c r="P16" s="477"/>
      <c r="Q16" s="477"/>
      <c r="R16" s="477"/>
      <c r="S16" s="477"/>
      <c r="T16" s="477"/>
      <c r="U16" s="47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29" customFormat="1" ht="13.5" customHeight="1" x14ac:dyDescent="0.4">
      <c r="A17" s="468"/>
      <c r="B17" s="471"/>
      <c r="C17" s="471"/>
      <c r="D17" s="471"/>
      <c r="E17" s="474"/>
      <c r="F17" s="474"/>
      <c r="G17" s="474"/>
      <c r="H17" s="481"/>
      <c r="I17" s="484"/>
      <c r="J17" s="493"/>
      <c r="K17" s="490"/>
      <c r="L17" s="490"/>
      <c r="M17" s="487"/>
      <c r="N17" s="490"/>
      <c r="O17" s="477"/>
      <c r="P17" s="477"/>
      <c r="Q17" s="477"/>
      <c r="R17" s="477"/>
      <c r="S17" s="477"/>
      <c r="T17" s="477"/>
      <c r="U17" s="47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29" customFormat="1" ht="13.5" customHeight="1" x14ac:dyDescent="0.4">
      <c r="A18" s="468"/>
      <c r="B18" s="471"/>
      <c r="C18" s="471"/>
      <c r="D18" s="471"/>
      <c r="E18" s="474"/>
      <c r="F18" s="474"/>
      <c r="G18" s="474"/>
      <c r="H18" s="481"/>
      <c r="I18" s="484"/>
      <c r="J18" s="493"/>
      <c r="K18" s="490"/>
      <c r="L18" s="490"/>
      <c r="M18" s="487"/>
      <c r="N18" s="490"/>
      <c r="O18" s="477"/>
      <c r="P18" s="477"/>
      <c r="Q18" s="477"/>
      <c r="R18" s="477"/>
      <c r="S18" s="477"/>
      <c r="T18" s="477"/>
      <c r="U18" s="47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29" customFormat="1" ht="255.75" customHeight="1" thickBot="1" x14ac:dyDescent="0.45">
      <c r="A19" s="469"/>
      <c r="B19" s="472"/>
      <c r="C19" s="472"/>
      <c r="D19" s="472"/>
      <c r="E19" s="475"/>
      <c r="F19" s="475"/>
      <c r="G19" s="475"/>
      <c r="H19" s="482"/>
      <c r="I19" s="485"/>
      <c r="J19" s="494"/>
      <c r="K19" s="491"/>
      <c r="L19" s="491"/>
      <c r="M19" s="488"/>
      <c r="N19" s="491"/>
      <c r="O19" s="478"/>
      <c r="P19" s="478"/>
      <c r="Q19" s="478"/>
      <c r="R19" s="478"/>
      <c r="S19" s="478"/>
      <c r="T19" s="478"/>
      <c r="U19" s="47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45">
      <c r="A20" s="467">
        <f>'Mapa Final'!A20</f>
        <v>3</v>
      </c>
      <c r="B20" s="470" t="str">
        <f>'Mapa Final'!B20</f>
        <v>Incumplimiento de los objetivos y metas trazadas para el cumplimiento de los términos legales.</v>
      </c>
      <c r="C20" s="470" t="str">
        <f>'Mapa Final'!C20</f>
        <v>Incumplimiento de las metas establecidas</v>
      </c>
      <c r="D20" s="47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73" t="str">
        <f>'Mapa Final'!E20</f>
        <v>Alto de volumen  de los trámites procesales</v>
      </c>
      <c r="F20" s="473" t="str">
        <f>'Mapa Final'!F20</f>
        <v>Posibilidad de Incumplimiento de las metas establecidas debido al alto de volumen  de trámites procesales</v>
      </c>
      <c r="G20" s="473" t="str">
        <f>'Mapa Final'!G20</f>
        <v>Usuarios, productos y prácticas organizacionales</v>
      </c>
      <c r="H20" s="480" t="str">
        <f>'Mapa Final'!I20</f>
        <v>Alta</v>
      </c>
      <c r="I20" s="483" t="str">
        <f>'Mapa Final'!L20</f>
        <v>Moderado</v>
      </c>
      <c r="J20" s="492" t="str">
        <f>'Mapa Final'!N20</f>
        <v xml:space="preserve">Alto </v>
      </c>
      <c r="K20" s="489" t="str">
        <f>'Mapa Final'!AA20</f>
        <v>Media</v>
      </c>
      <c r="L20" s="489" t="str">
        <f>'Mapa Final'!AE20</f>
        <v>Moderado</v>
      </c>
      <c r="M20" s="486" t="str">
        <f>'Mapa Final'!AG20</f>
        <v>Moderado</v>
      </c>
      <c r="N20" s="489" t="str">
        <f>'Mapa Final'!AH20</f>
        <v>Reducir(mitigar)</v>
      </c>
      <c r="O20" s="479"/>
      <c r="P20" s="479"/>
      <c r="Q20" s="479"/>
      <c r="R20" s="479"/>
      <c r="S20" s="479"/>
      <c r="T20" s="479"/>
      <c r="U20" s="479"/>
      <c r="V20" s="35"/>
      <c r="W20" s="35"/>
    </row>
    <row r="21" spans="1:177" x14ac:dyDescent="0.45">
      <c r="A21" s="468"/>
      <c r="B21" s="471"/>
      <c r="C21" s="471"/>
      <c r="D21" s="471"/>
      <c r="E21" s="474"/>
      <c r="F21" s="474"/>
      <c r="G21" s="474"/>
      <c r="H21" s="481"/>
      <c r="I21" s="484"/>
      <c r="J21" s="493"/>
      <c r="K21" s="490"/>
      <c r="L21" s="490"/>
      <c r="M21" s="487"/>
      <c r="N21" s="490"/>
      <c r="O21" s="477"/>
      <c r="P21" s="477"/>
      <c r="Q21" s="477"/>
      <c r="R21" s="477"/>
      <c r="S21" s="477"/>
      <c r="T21" s="477"/>
      <c r="U21" s="477"/>
      <c r="V21" s="35"/>
      <c r="W21" s="35"/>
    </row>
    <row r="22" spans="1:177" x14ac:dyDescent="0.45">
      <c r="A22" s="468"/>
      <c r="B22" s="471"/>
      <c r="C22" s="471"/>
      <c r="D22" s="471"/>
      <c r="E22" s="474"/>
      <c r="F22" s="474"/>
      <c r="G22" s="474"/>
      <c r="H22" s="481"/>
      <c r="I22" s="484"/>
      <c r="J22" s="493"/>
      <c r="K22" s="490"/>
      <c r="L22" s="490"/>
      <c r="M22" s="487"/>
      <c r="N22" s="490"/>
      <c r="O22" s="477"/>
      <c r="P22" s="477"/>
      <c r="Q22" s="477"/>
      <c r="R22" s="477"/>
      <c r="S22" s="477"/>
      <c r="T22" s="477"/>
      <c r="U22" s="477"/>
      <c r="V22" s="35"/>
      <c r="W22" s="35"/>
    </row>
    <row r="23" spans="1:177" x14ac:dyDescent="0.45">
      <c r="A23" s="468"/>
      <c r="B23" s="471"/>
      <c r="C23" s="471"/>
      <c r="D23" s="471"/>
      <c r="E23" s="474"/>
      <c r="F23" s="474"/>
      <c r="G23" s="474"/>
      <c r="H23" s="481"/>
      <c r="I23" s="484"/>
      <c r="J23" s="493"/>
      <c r="K23" s="490"/>
      <c r="L23" s="490"/>
      <c r="M23" s="487"/>
      <c r="N23" s="490"/>
      <c r="O23" s="477"/>
      <c r="P23" s="477"/>
      <c r="Q23" s="477"/>
      <c r="R23" s="477"/>
      <c r="S23" s="477"/>
      <c r="T23" s="477"/>
      <c r="U23" s="477"/>
      <c r="V23" s="35"/>
      <c r="W23" s="35"/>
    </row>
    <row r="24" spans="1:177" ht="307.5" customHeight="1" thickBot="1" x14ac:dyDescent="0.5">
      <c r="A24" s="469"/>
      <c r="B24" s="472"/>
      <c r="C24" s="472"/>
      <c r="D24" s="472"/>
      <c r="E24" s="475"/>
      <c r="F24" s="475"/>
      <c r="G24" s="475"/>
      <c r="H24" s="482"/>
      <c r="I24" s="485"/>
      <c r="J24" s="494"/>
      <c r="K24" s="491"/>
      <c r="L24" s="491"/>
      <c r="M24" s="488"/>
      <c r="N24" s="491"/>
      <c r="O24" s="478"/>
      <c r="P24" s="478"/>
      <c r="Q24" s="478"/>
      <c r="R24" s="478"/>
      <c r="S24" s="478"/>
      <c r="T24" s="478"/>
      <c r="U24" s="478"/>
      <c r="V24" s="35"/>
      <c r="W24" s="35"/>
    </row>
    <row r="25" spans="1:177" ht="15" customHeight="1" x14ac:dyDescent="0.45">
      <c r="A25" s="467">
        <f>'Mapa Final'!A25</f>
        <v>4</v>
      </c>
      <c r="B25" s="470" t="str">
        <f>'Mapa Final'!B25</f>
        <v xml:space="preserve">Inexactitud en el registro de la gestion de los procesos misionales y actuaciones administrativa </v>
      </c>
      <c r="C25" s="470" t="str">
        <f>'Mapa Final'!C25</f>
        <v>Incumplimiento de las metas establecidas</v>
      </c>
      <c r="D25" s="47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73" t="str">
        <f>'Mapa Final'!E25</f>
        <v xml:space="preserve">Inadecuado registro de la gestion de los procesos misionales y actuaciones administrativa </v>
      </c>
      <c r="F25" s="473" t="str">
        <f>'Mapa Final'!F25</f>
        <v xml:space="preserve">Posibilidad de incumplimiento de las metas establecidas debido al  inadecuado registro de la gestion de los procesos misionales y actuaciones administrativa </v>
      </c>
      <c r="G25" s="473" t="str">
        <f>'Mapa Final'!G25</f>
        <v>Usuarios, productos y prácticas organizacionales</v>
      </c>
      <c r="H25" s="480" t="str">
        <f>'Mapa Final'!I25</f>
        <v>Muy Alta</v>
      </c>
      <c r="I25" s="483" t="str">
        <f>'Mapa Final'!L25</f>
        <v>Moderado</v>
      </c>
      <c r="J25" s="492" t="str">
        <f>'Mapa Final'!N25</f>
        <v xml:space="preserve">Alto </v>
      </c>
      <c r="K25" s="489" t="str">
        <f>'Mapa Final'!AA25</f>
        <v>Media</v>
      </c>
      <c r="L25" s="489" t="str">
        <f>'Mapa Final'!AE25</f>
        <v>Moderado</v>
      </c>
      <c r="M25" s="486" t="str">
        <f>'Mapa Final'!AG25</f>
        <v>Moderado</v>
      </c>
      <c r="N25" s="489" t="str">
        <f>'Mapa Final'!AH25</f>
        <v>Reducir(mitigar)</v>
      </c>
      <c r="O25" s="479"/>
      <c r="P25" s="479"/>
      <c r="Q25" s="479"/>
      <c r="R25" s="479"/>
      <c r="S25" s="479"/>
      <c r="T25" s="479"/>
      <c r="U25" s="479"/>
    </row>
    <row r="26" spans="1:177" x14ac:dyDescent="0.45">
      <c r="A26" s="468"/>
      <c r="B26" s="471"/>
      <c r="C26" s="471"/>
      <c r="D26" s="471"/>
      <c r="E26" s="474"/>
      <c r="F26" s="474"/>
      <c r="G26" s="474"/>
      <c r="H26" s="481"/>
      <c r="I26" s="484"/>
      <c r="J26" s="493"/>
      <c r="K26" s="490"/>
      <c r="L26" s="490"/>
      <c r="M26" s="487"/>
      <c r="N26" s="490"/>
      <c r="O26" s="477"/>
      <c r="P26" s="477"/>
      <c r="Q26" s="477"/>
      <c r="R26" s="477"/>
      <c r="S26" s="477"/>
      <c r="T26" s="477"/>
      <c r="U26" s="477"/>
    </row>
    <row r="27" spans="1:177" x14ac:dyDescent="0.45">
      <c r="A27" s="468"/>
      <c r="B27" s="471"/>
      <c r="C27" s="471"/>
      <c r="D27" s="471"/>
      <c r="E27" s="474"/>
      <c r="F27" s="474"/>
      <c r="G27" s="474"/>
      <c r="H27" s="481"/>
      <c r="I27" s="484"/>
      <c r="J27" s="493"/>
      <c r="K27" s="490"/>
      <c r="L27" s="490"/>
      <c r="M27" s="487"/>
      <c r="N27" s="490"/>
      <c r="O27" s="477"/>
      <c r="P27" s="477"/>
      <c r="Q27" s="477"/>
      <c r="R27" s="477"/>
      <c r="S27" s="477"/>
      <c r="T27" s="477"/>
      <c r="U27" s="477"/>
    </row>
    <row r="28" spans="1:177" x14ac:dyDescent="0.45">
      <c r="A28" s="468"/>
      <c r="B28" s="471"/>
      <c r="C28" s="471"/>
      <c r="D28" s="471"/>
      <c r="E28" s="474"/>
      <c r="F28" s="474"/>
      <c r="G28" s="474"/>
      <c r="H28" s="481"/>
      <c r="I28" s="484"/>
      <c r="J28" s="493"/>
      <c r="K28" s="490"/>
      <c r="L28" s="490"/>
      <c r="M28" s="487"/>
      <c r="N28" s="490"/>
      <c r="O28" s="477"/>
      <c r="P28" s="477"/>
      <c r="Q28" s="477"/>
      <c r="R28" s="477"/>
      <c r="S28" s="477"/>
      <c r="T28" s="477"/>
      <c r="U28" s="477"/>
    </row>
    <row r="29" spans="1:177" ht="254.25" customHeight="1" thickBot="1" x14ac:dyDescent="0.5">
      <c r="A29" s="469"/>
      <c r="B29" s="472"/>
      <c r="C29" s="472"/>
      <c r="D29" s="472"/>
      <c r="E29" s="475"/>
      <c r="F29" s="475"/>
      <c r="G29" s="475"/>
      <c r="H29" s="482"/>
      <c r="I29" s="485"/>
      <c r="J29" s="494"/>
      <c r="K29" s="491"/>
      <c r="L29" s="491"/>
      <c r="M29" s="488"/>
      <c r="N29" s="491"/>
      <c r="O29" s="478"/>
      <c r="P29" s="478"/>
      <c r="Q29" s="478"/>
      <c r="R29" s="478"/>
      <c r="S29" s="478"/>
      <c r="T29" s="478"/>
      <c r="U29" s="478"/>
    </row>
    <row r="30" spans="1:177" ht="15" customHeight="1" x14ac:dyDescent="0.45">
      <c r="A30" s="467">
        <f>'Mapa Final'!A30</f>
        <v>5</v>
      </c>
      <c r="B30" s="470" t="str">
        <f>'Mapa Final'!B30</f>
        <v>Inconsistencias en el reparto</v>
      </c>
      <c r="C30" s="470" t="str">
        <f>'Mapa Final'!C30</f>
        <v>Incumplimiento de las metas establecidas</v>
      </c>
      <c r="D30" s="47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73" t="str">
        <f>'Mapa Final'!E30</f>
        <v>Falencia en la gestión, control y seguimiento del proceso de reparto</v>
      </c>
      <c r="F30" s="473" t="str">
        <f>'Mapa Final'!F30</f>
        <v>Posibilidad de incumplimiento de las metas establecidas debido a la falencia en la gestión, control y seguimiento del proceso de reparto</v>
      </c>
      <c r="G30" s="473" t="str">
        <f>'Mapa Final'!G30</f>
        <v>Ejecución y Administración de Procesos</v>
      </c>
      <c r="H30" s="480" t="str">
        <f>'Mapa Final'!I30</f>
        <v>Alta</v>
      </c>
      <c r="I30" s="483" t="str">
        <f>'Mapa Final'!L30</f>
        <v>Moderado</v>
      </c>
      <c r="J30" s="492" t="str">
        <f>'Mapa Final'!N30</f>
        <v xml:space="preserve">Alto </v>
      </c>
      <c r="K30" s="489" t="str">
        <f>'Mapa Final'!AA30</f>
        <v>Media</v>
      </c>
      <c r="L30" s="489" t="str">
        <f>'Mapa Final'!AE30</f>
        <v>Moderado</v>
      </c>
      <c r="M30" s="486" t="str">
        <f>'Mapa Final'!AG30</f>
        <v>Moderado</v>
      </c>
      <c r="N30" s="489" t="str">
        <f>'Mapa Final'!AH30</f>
        <v>Reducir(mitigar)</v>
      </c>
      <c r="O30" s="479"/>
      <c r="P30" s="479"/>
      <c r="Q30" s="479"/>
      <c r="R30" s="479"/>
      <c r="S30" s="479"/>
      <c r="T30" s="479"/>
      <c r="U30" s="479"/>
    </row>
    <row r="31" spans="1:177" x14ac:dyDescent="0.45">
      <c r="A31" s="468"/>
      <c r="B31" s="471"/>
      <c r="C31" s="471"/>
      <c r="D31" s="471"/>
      <c r="E31" s="474"/>
      <c r="F31" s="474"/>
      <c r="G31" s="474"/>
      <c r="H31" s="481"/>
      <c r="I31" s="484"/>
      <c r="J31" s="493"/>
      <c r="K31" s="490"/>
      <c r="L31" s="490"/>
      <c r="M31" s="487"/>
      <c r="N31" s="490"/>
      <c r="O31" s="477"/>
      <c r="P31" s="477"/>
      <c r="Q31" s="477"/>
      <c r="R31" s="477"/>
      <c r="S31" s="477"/>
      <c r="T31" s="477"/>
      <c r="U31" s="477"/>
    </row>
    <row r="32" spans="1:177" x14ac:dyDescent="0.45">
      <c r="A32" s="468"/>
      <c r="B32" s="471"/>
      <c r="C32" s="471"/>
      <c r="D32" s="471"/>
      <c r="E32" s="474"/>
      <c r="F32" s="474"/>
      <c r="G32" s="474"/>
      <c r="H32" s="481"/>
      <c r="I32" s="484"/>
      <c r="J32" s="493"/>
      <c r="K32" s="490"/>
      <c r="L32" s="490"/>
      <c r="M32" s="487"/>
      <c r="N32" s="490"/>
      <c r="O32" s="477"/>
      <c r="P32" s="477"/>
      <c r="Q32" s="477"/>
      <c r="R32" s="477"/>
      <c r="S32" s="477"/>
      <c r="T32" s="477"/>
      <c r="U32" s="477"/>
    </row>
    <row r="33" spans="1:21" x14ac:dyDescent="0.45">
      <c r="A33" s="468"/>
      <c r="B33" s="471"/>
      <c r="C33" s="471"/>
      <c r="D33" s="471"/>
      <c r="E33" s="474"/>
      <c r="F33" s="474"/>
      <c r="G33" s="474"/>
      <c r="H33" s="481"/>
      <c r="I33" s="484"/>
      <c r="J33" s="493"/>
      <c r="K33" s="490"/>
      <c r="L33" s="490"/>
      <c r="M33" s="487"/>
      <c r="N33" s="490"/>
      <c r="O33" s="477"/>
      <c r="P33" s="477"/>
      <c r="Q33" s="477"/>
      <c r="R33" s="477"/>
      <c r="S33" s="477"/>
      <c r="T33" s="477"/>
      <c r="U33" s="477"/>
    </row>
    <row r="34" spans="1:21" ht="230.25" customHeight="1" thickBot="1" x14ac:dyDescent="0.5">
      <c r="A34" s="469"/>
      <c r="B34" s="472"/>
      <c r="C34" s="472"/>
      <c r="D34" s="472"/>
      <c r="E34" s="475"/>
      <c r="F34" s="475"/>
      <c r="G34" s="475"/>
      <c r="H34" s="482"/>
      <c r="I34" s="485"/>
      <c r="J34" s="494"/>
      <c r="K34" s="491"/>
      <c r="L34" s="491"/>
      <c r="M34" s="488"/>
      <c r="N34" s="491"/>
      <c r="O34" s="478"/>
      <c r="P34" s="478"/>
      <c r="Q34" s="478"/>
      <c r="R34" s="478"/>
      <c r="S34" s="478"/>
      <c r="T34" s="478"/>
      <c r="U34" s="478"/>
    </row>
    <row r="35" spans="1:21" ht="15" customHeight="1" x14ac:dyDescent="0.45">
      <c r="A35" s="467">
        <f>'Mapa Final'!A35</f>
        <v>6</v>
      </c>
      <c r="B35" s="470" t="str">
        <f>'Mapa Final'!B35</f>
        <v>Error en las notificaciones judiicales</v>
      </c>
      <c r="C35" s="470" t="str">
        <f>'Mapa Final'!C35</f>
        <v>Incumplimiento de las metas establecidas</v>
      </c>
      <c r="D35" s="47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73" t="str">
        <f>'Mapa Final'!E35</f>
        <v xml:space="preserve">Inadecuada comunicación de las notificaciones judiciales </v>
      </c>
      <c r="F35" s="473" t="str">
        <f>'Mapa Final'!F35</f>
        <v xml:space="preserve">Posibilidad de incumplimiento de las metas establecidas debido a la inadecuada comunicación de las notificaciones judiciales </v>
      </c>
      <c r="G35" s="473" t="str">
        <f>'Mapa Final'!G35</f>
        <v>Ejecución y Administración de Procesos</v>
      </c>
      <c r="H35" s="480" t="str">
        <f>'Mapa Final'!I35</f>
        <v>Muy Alta</v>
      </c>
      <c r="I35" s="483" t="str">
        <f>'Mapa Final'!L35</f>
        <v>Moderado</v>
      </c>
      <c r="J35" s="492" t="str">
        <f>'Mapa Final'!N35</f>
        <v xml:space="preserve">Alto </v>
      </c>
      <c r="K35" s="489" t="str">
        <f>'Mapa Final'!AA35</f>
        <v>Media</v>
      </c>
      <c r="L35" s="489" t="str">
        <f>'Mapa Final'!AE35</f>
        <v>Moderado</v>
      </c>
      <c r="M35" s="486" t="str">
        <f>'Mapa Final'!AG35</f>
        <v>Moderado</v>
      </c>
      <c r="N35" s="489" t="str">
        <f>'Mapa Final'!AH35</f>
        <v>Reducir(mitigar)</v>
      </c>
      <c r="O35" s="479"/>
      <c r="P35" s="479"/>
      <c r="Q35" s="479"/>
      <c r="R35" s="479"/>
      <c r="S35" s="479"/>
      <c r="T35" s="479"/>
      <c r="U35" s="479"/>
    </row>
    <row r="36" spans="1:21" x14ac:dyDescent="0.45">
      <c r="A36" s="468"/>
      <c r="B36" s="471"/>
      <c r="C36" s="471"/>
      <c r="D36" s="471"/>
      <c r="E36" s="474"/>
      <c r="F36" s="474"/>
      <c r="G36" s="474"/>
      <c r="H36" s="481"/>
      <c r="I36" s="484"/>
      <c r="J36" s="493"/>
      <c r="K36" s="490"/>
      <c r="L36" s="490"/>
      <c r="M36" s="487"/>
      <c r="N36" s="490"/>
      <c r="O36" s="477"/>
      <c r="P36" s="477"/>
      <c r="Q36" s="477"/>
      <c r="R36" s="477"/>
      <c r="S36" s="477"/>
      <c r="T36" s="477"/>
      <c r="U36" s="477"/>
    </row>
    <row r="37" spans="1:21" x14ac:dyDescent="0.45">
      <c r="A37" s="468"/>
      <c r="B37" s="471"/>
      <c r="C37" s="471"/>
      <c r="D37" s="471"/>
      <c r="E37" s="474"/>
      <c r="F37" s="474"/>
      <c r="G37" s="474"/>
      <c r="H37" s="481"/>
      <c r="I37" s="484"/>
      <c r="J37" s="493"/>
      <c r="K37" s="490"/>
      <c r="L37" s="490"/>
      <c r="M37" s="487"/>
      <c r="N37" s="490"/>
      <c r="O37" s="477"/>
      <c r="P37" s="477"/>
      <c r="Q37" s="477"/>
      <c r="R37" s="477"/>
      <c r="S37" s="477"/>
      <c r="T37" s="477"/>
      <c r="U37" s="477"/>
    </row>
    <row r="38" spans="1:21" x14ac:dyDescent="0.45">
      <c r="A38" s="468"/>
      <c r="B38" s="471"/>
      <c r="C38" s="471"/>
      <c r="D38" s="471"/>
      <c r="E38" s="474"/>
      <c r="F38" s="474"/>
      <c r="G38" s="474"/>
      <c r="H38" s="481"/>
      <c r="I38" s="484"/>
      <c r="J38" s="493"/>
      <c r="K38" s="490"/>
      <c r="L38" s="490"/>
      <c r="M38" s="487"/>
      <c r="N38" s="490"/>
      <c r="O38" s="477"/>
      <c r="P38" s="477"/>
      <c r="Q38" s="477"/>
      <c r="R38" s="477"/>
      <c r="S38" s="477"/>
      <c r="T38" s="477"/>
      <c r="U38" s="477"/>
    </row>
    <row r="39" spans="1:21" ht="234.75" customHeight="1" thickBot="1" x14ac:dyDescent="0.5">
      <c r="A39" s="469"/>
      <c r="B39" s="472"/>
      <c r="C39" s="472"/>
      <c r="D39" s="472"/>
      <c r="E39" s="475"/>
      <c r="F39" s="475"/>
      <c r="G39" s="475"/>
      <c r="H39" s="482"/>
      <c r="I39" s="485"/>
      <c r="J39" s="494"/>
      <c r="K39" s="491"/>
      <c r="L39" s="491"/>
      <c r="M39" s="488"/>
      <c r="N39" s="491"/>
      <c r="O39" s="478"/>
      <c r="P39" s="478"/>
      <c r="Q39" s="478"/>
      <c r="R39" s="478"/>
      <c r="S39" s="478"/>
      <c r="T39" s="478"/>
      <c r="U39" s="478"/>
    </row>
    <row r="40" spans="1:21" x14ac:dyDescent="0.45">
      <c r="A40" s="467">
        <f>'Mapa Final'!A40</f>
        <v>7</v>
      </c>
      <c r="B40" s="470" t="str">
        <f>'Mapa Final'!B40</f>
        <v>Pérdida de documentos</v>
      </c>
      <c r="C40" s="470" t="str">
        <f>'Mapa Final'!C40</f>
        <v>Afectación en la Prestación del Servicio de Justicia</v>
      </c>
      <c r="D40" s="47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73" t="str">
        <f>'Mapa Final'!E40</f>
        <v>Extravío de documentos temporal o definitivo de los procesos judiciales</v>
      </c>
      <c r="F40" s="473" t="str">
        <f>'Mapa Final'!F40</f>
        <v>Posibilidad de la afectación en la Prestación del Servicio de Justicia debido al extravío de documentos temporal o definitivo de los procesos judiciales</v>
      </c>
      <c r="G40" s="473" t="str">
        <f>'Mapa Final'!G40</f>
        <v>Usuarios, productos y prácticas organizacionales</v>
      </c>
      <c r="H40" s="480" t="str">
        <f>'Mapa Final'!I40</f>
        <v>Muy Alta</v>
      </c>
      <c r="I40" s="483" t="str">
        <f>'Mapa Final'!L40</f>
        <v>Mayor</v>
      </c>
      <c r="J40" s="492" t="str">
        <f>'Mapa Final'!N40</f>
        <v xml:space="preserve">Alto </v>
      </c>
      <c r="K40" s="489" t="str">
        <f>'Mapa Final'!AA40</f>
        <v>Media</v>
      </c>
      <c r="L40" s="489" t="str">
        <f>'Mapa Final'!AE40</f>
        <v>Mayor</v>
      </c>
      <c r="M40" s="486" t="str">
        <f>'Mapa Final'!AG40</f>
        <v xml:space="preserve">Alto </v>
      </c>
      <c r="N40" s="489" t="str">
        <f>'Mapa Final'!AH40</f>
        <v>Evitar</v>
      </c>
      <c r="O40" s="479"/>
      <c r="P40" s="479"/>
      <c r="Q40" s="479"/>
      <c r="R40" s="479"/>
      <c r="S40" s="479"/>
      <c r="T40" s="479"/>
      <c r="U40" s="479"/>
    </row>
    <row r="41" spans="1:21" x14ac:dyDescent="0.45">
      <c r="A41" s="468"/>
      <c r="B41" s="471"/>
      <c r="C41" s="471"/>
      <c r="D41" s="471"/>
      <c r="E41" s="474"/>
      <c r="F41" s="474"/>
      <c r="G41" s="474"/>
      <c r="H41" s="481"/>
      <c r="I41" s="484"/>
      <c r="J41" s="493"/>
      <c r="K41" s="490"/>
      <c r="L41" s="490"/>
      <c r="M41" s="487"/>
      <c r="N41" s="490"/>
      <c r="O41" s="477"/>
      <c r="P41" s="477"/>
      <c r="Q41" s="477"/>
      <c r="R41" s="477"/>
      <c r="S41" s="477"/>
      <c r="T41" s="477"/>
      <c r="U41" s="477"/>
    </row>
    <row r="42" spans="1:21" x14ac:dyDescent="0.45">
      <c r="A42" s="468"/>
      <c r="B42" s="471"/>
      <c r="C42" s="471"/>
      <c r="D42" s="471"/>
      <c r="E42" s="474"/>
      <c r="F42" s="474"/>
      <c r="G42" s="474"/>
      <c r="H42" s="481"/>
      <c r="I42" s="484"/>
      <c r="J42" s="493"/>
      <c r="K42" s="490"/>
      <c r="L42" s="490"/>
      <c r="M42" s="487"/>
      <c r="N42" s="490"/>
      <c r="O42" s="477"/>
      <c r="P42" s="477"/>
      <c r="Q42" s="477"/>
      <c r="R42" s="477"/>
      <c r="S42" s="477"/>
      <c r="T42" s="477"/>
      <c r="U42" s="477"/>
    </row>
    <row r="43" spans="1:21" x14ac:dyDescent="0.45">
      <c r="A43" s="468"/>
      <c r="B43" s="471"/>
      <c r="C43" s="471"/>
      <c r="D43" s="471"/>
      <c r="E43" s="474"/>
      <c r="F43" s="474"/>
      <c r="G43" s="474"/>
      <c r="H43" s="481"/>
      <c r="I43" s="484"/>
      <c r="J43" s="493"/>
      <c r="K43" s="490"/>
      <c r="L43" s="490"/>
      <c r="M43" s="487"/>
      <c r="N43" s="490"/>
      <c r="O43" s="477"/>
      <c r="P43" s="477"/>
      <c r="Q43" s="477"/>
      <c r="R43" s="477"/>
      <c r="S43" s="477"/>
      <c r="T43" s="477"/>
      <c r="U43" s="477"/>
    </row>
    <row r="44" spans="1:21" ht="194.25" customHeight="1" thickBot="1" x14ac:dyDescent="0.5">
      <c r="A44" s="469"/>
      <c r="B44" s="472"/>
      <c r="C44" s="472"/>
      <c r="D44" s="472"/>
      <c r="E44" s="475"/>
      <c r="F44" s="475"/>
      <c r="G44" s="475"/>
      <c r="H44" s="482"/>
      <c r="I44" s="485"/>
      <c r="J44" s="494"/>
      <c r="K44" s="491"/>
      <c r="L44" s="491"/>
      <c r="M44" s="488"/>
      <c r="N44" s="491"/>
      <c r="O44" s="478"/>
      <c r="P44" s="478"/>
      <c r="Q44" s="478"/>
      <c r="R44" s="478"/>
      <c r="S44" s="478"/>
      <c r="T44" s="478"/>
      <c r="U44" s="478"/>
    </row>
    <row r="45" spans="1:21" x14ac:dyDescent="0.45">
      <c r="A45" s="467">
        <f>'Mapa Final'!A45</f>
        <v>8</v>
      </c>
      <c r="B45" s="470" t="str">
        <f>'Mapa Final'!B45</f>
        <v>Corrupción</v>
      </c>
      <c r="C45" s="470" t="str">
        <f>'Mapa Final'!C45</f>
        <v>Reputacional (Corrupción)</v>
      </c>
      <c r="D45" s="47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73" t="str">
        <f>'Mapa Final'!E45</f>
        <v xml:space="preserve">Carencia en transparencia, etica y valores . </v>
      </c>
      <c r="F45" s="473" t="str">
        <f>'Mapa Final'!F45</f>
        <v xml:space="preserve">Posibilidad de actos indebidos de  los servidores judiciales debido a  la carencia en transparencia, etica y valores </v>
      </c>
      <c r="G45" s="473" t="str">
        <f>'Mapa Final'!G45</f>
        <v>Fraude Interno</v>
      </c>
      <c r="H45" s="480" t="str">
        <f>'Mapa Final'!I45</f>
        <v>Media</v>
      </c>
      <c r="I45" s="483" t="str">
        <f>'Mapa Final'!L45</f>
        <v>Mayor</v>
      </c>
      <c r="J45" s="492" t="str">
        <f>'Mapa Final'!N45</f>
        <v xml:space="preserve">Alto </v>
      </c>
      <c r="K45" s="489" t="str">
        <f>'Mapa Final'!AA45</f>
        <v>Baja</v>
      </c>
      <c r="L45" s="489" t="str">
        <f>'Mapa Final'!AE45</f>
        <v>Mayor</v>
      </c>
      <c r="M45" s="486" t="str">
        <f>'Mapa Final'!AG45</f>
        <v xml:space="preserve">Alto </v>
      </c>
      <c r="N45" s="489" t="str">
        <f>'Mapa Final'!AH45</f>
        <v>Evitar</v>
      </c>
      <c r="O45" s="479"/>
      <c r="P45" s="479"/>
      <c r="Q45" s="479"/>
      <c r="R45" s="479"/>
      <c r="S45" s="479"/>
      <c r="T45" s="479"/>
      <c r="U45" s="479"/>
    </row>
    <row r="46" spans="1:21" x14ac:dyDescent="0.45">
      <c r="A46" s="468"/>
      <c r="B46" s="471"/>
      <c r="C46" s="471"/>
      <c r="D46" s="471"/>
      <c r="E46" s="474"/>
      <c r="F46" s="474"/>
      <c r="G46" s="474"/>
      <c r="H46" s="481"/>
      <c r="I46" s="484"/>
      <c r="J46" s="493"/>
      <c r="K46" s="490"/>
      <c r="L46" s="490"/>
      <c r="M46" s="487"/>
      <c r="N46" s="490"/>
      <c r="O46" s="477"/>
      <c r="P46" s="477"/>
      <c r="Q46" s="477"/>
      <c r="R46" s="477"/>
      <c r="S46" s="477"/>
      <c r="T46" s="477"/>
      <c r="U46" s="477"/>
    </row>
    <row r="47" spans="1:21" x14ac:dyDescent="0.45">
      <c r="A47" s="468"/>
      <c r="B47" s="471"/>
      <c r="C47" s="471"/>
      <c r="D47" s="471"/>
      <c r="E47" s="474"/>
      <c r="F47" s="474"/>
      <c r="G47" s="474"/>
      <c r="H47" s="481"/>
      <c r="I47" s="484"/>
      <c r="J47" s="493"/>
      <c r="K47" s="490"/>
      <c r="L47" s="490"/>
      <c r="M47" s="487"/>
      <c r="N47" s="490"/>
      <c r="O47" s="477"/>
      <c r="P47" s="477"/>
      <c r="Q47" s="477"/>
      <c r="R47" s="477"/>
      <c r="S47" s="477"/>
      <c r="T47" s="477"/>
      <c r="U47" s="477"/>
    </row>
    <row r="48" spans="1:21" x14ac:dyDescent="0.45">
      <c r="A48" s="468"/>
      <c r="B48" s="471"/>
      <c r="C48" s="471"/>
      <c r="D48" s="471"/>
      <c r="E48" s="474"/>
      <c r="F48" s="474"/>
      <c r="G48" s="474"/>
      <c r="H48" s="481"/>
      <c r="I48" s="484"/>
      <c r="J48" s="493"/>
      <c r="K48" s="490"/>
      <c r="L48" s="490"/>
      <c r="M48" s="487"/>
      <c r="N48" s="490"/>
      <c r="O48" s="477"/>
      <c r="P48" s="477"/>
      <c r="Q48" s="477"/>
      <c r="R48" s="477"/>
      <c r="S48" s="477"/>
      <c r="T48" s="477"/>
      <c r="U48" s="477"/>
    </row>
    <row r="49" spans="1:21" ht="188.25" customHeight="1" thickBot="1" x14ac:dyDescent="0.5">
      <c r="A49" s="469"/>
      <c r="B49" s="472"/>
      <c r="C49" s="472"/>
      <c r="D49" s="472"/>
      <c r="E49" s="475"/>
      <c r="F49" s="475"/>
      <c r="G49" s="475"/>
      <c r="H49" s="482"/>
      <c r="I49" s="485"/>
      <c r="J49" s="494"/>
      <c r="K49" s="491"/>
      <c r="L49" s="491"/>
      <c r="M49" s="488"/>
      <c r="N49" s="491"/>
      <c r="O49" s="478"/>
      <c r="P49" s="478"/>
      <c r="Q49" s="478"/>
      <c r="R49" s="478"/>
      <c r="S49" s="478"/>
      <c r="T49" s="478"/>
      <c r="U49" s="478"/>
    </row>
    <row r="50" spans="1:21" x14ac:dyDescent="0.45">
      <c r="A50" s="467">
        <f>'Mapa Final'!A50</f>
        <v>9</v>
      </c>
      <c r="B50" s="470" t="str">
        <f>'Mapa Final'!B50</f>
        <v>Interrupción o demora en el Servicio Público de Administrar  Justicia</v>
      </c>
      <c r="C50" s="470" t="str">
        <f>'Mapa Final'!C50</f>
        <v>Afectación en la Prestación del Servicio de Justicia</v>
      </c>
      <c r="D50" s="470" t="str">
        <f>'Mapa Final'!D50</f>
        <v>1. Paro por sindicato
2. Huelgas, protestas ciudadana
3. Disturbios o hechos violentos
4.Pandemia
5.Emergencias Ambientales</v>
      </c>
      <c r="E50" s="473" t="str">
        <f>'Mapa Final'!E50</f>
        <v>Suceso de fuerza mayor que imposibilitan la gestión judicial</v>
      </c>
      <c r="F50" s="473" t="str">
        <f>'Mapa Final'!F50</f>
        <v>Posibilidad de  afectación en la Prestación del Servicio de Justicia debido a un suceso de fuerza mayor que imposibilita la gestión judicial</v>
      </c>
      <c r="G50" s="473" t="str">
        <f>'Mapa Final'!G50</f>
        <v>Usuarios, productos y prácticas organizacionales</v>
      </c>
      <c r="H50" s="480" t="str">
        <f>'Mapa Final'!I50</f>
        <v>Baja</v>
      </c>
      <c r="I50" s="483" t="str">
        <f>'Mapa Final'!L50</f>
        <v>Moderado</v>
      </c>
      <c r="J50" s="492" t="str">
        <f>'Mapa Final'!N50</f>
        <v>Moderado</v>
      </c>
      <c r="K50" s="489" t="str">
        <f>'Mapa Final'!AA50</f>
        <v>Baja</v>
      </c>
      <c r="L50" s="489" t="str">
        <f>'Mapa Final'!AE50</f>
        <v>Moderado</v>
      </c>
      <c r="M50" s="486" t="str">
        <f>'Mapa Final'!AG50</f>
        <v>Moderado</v>
      </c>
      <c r="N50" s="489" t="str">
        <f>'Mapa Final'!AH50</f>
        <v>Reducir(mitigar)</v>
      </c>
      <c r="O50" s="479"/>
      <c r="P50" s="479"/>
      <c r="Q50" s="479"/>
      <c r="R50" s="479"/>
      <c r="S50" s="479"/>
      <c r="T50" s="479"/>
      <c r="U50" s="479"/>
    </row>
    <row r="51" spans="1:21" x14ac:dyDescent="0.45">
      <c r="A51" s="468"/>
      <c r="B51" s="471"/>
      <c r="C51" s="471"/>
      <c r="D51" s="471"/>
      <c r="E51" s="474"/>
      <c r="F51" s="474"/>
      <c r="G51" s="474"/>
      <c r="H51" s="481"/>
      <c r="I51" s="484"/>
      <c r="J51" s="493"/>
      <c r="K51" s="490"/>
      <c r="L51" s="490"/>
      <c r="M51" s="487"/>
      <c r="N51" s="490"/>
      <c r="O51" s="477"/>
      <c r="P51" s="477"/>
      <c r="Q51" s="477"/>
      <c r="R51" s="477"/>
      <c r="S51" s="477"/>
      <c r="T51" s="477"/>
      <c r="U51" s="477"/>
    </row>
    <row r="52" spans="1:21" x14ac:dyDescent="0.45">
      <c r="A52" s="468"/>
      <c r="B52" s="471"/>
      <c r="C52" s="471"/>
      <c r="D52" s="471"/>
      <c r="E52" s="474"/>
      <c r="F52" s="474"/>
      <c r="G52" s="474"/>
      <c r="H52" s="481"/>
      <c r="I52" s="484"/>
      <c r="J52" s="493"/>
      <c r="K52" s="490"/>
      <c r="L52" s="490"/>
      <c r="M52" s="487"/>
      <c r="N52" s="490"/>
      <c r="O52" s="477"/>
      <c r="P52" s="477"/>
      <c r="Q52" s="477"/>
      <c r="R52" s="477"/>
      <c r="S52" s="477"/>
      <c r="T52" s="477"/>
      <c r="U52" s="477"/>
    </row>
    <row r="53" spans="1:21" x14ac:dyDescent="0.45">
      <c r="A53" s="468"/>
      <c r="B53" s="471"/>
      <c r="C53" s="471"/>
      <c r="D53" s="471"/>
      <c r="E53" s="474"/>
      <c r="F53" s="474"/>
      <c r="G53" s="474"/>
      <c r="H53" s="481"/>
      <c r="I53" s="484"/>
      <c r="J53" s="493"/>
      <c r="K53" s="490"/>
      <c r="L53" s="490"/>
      <c r="M53" s="487"/>
      <c r="N53" s="490"/>
      <c r="O53" s="477"/>
      <c r="P53" s="477"/>
      <c r="Q53" s="477"/>
      <c r="R53" s="477"/>
      <c r="S53" s="477"/>
      <c r="T53" s="477"/>
      <c r="U53" s="477"/>
    </row>
    <row r="54" spans="1:21" ht="56.25" customHeight="1" thickBot="1" x14ac:dyDescent="0.5">
      <c r="A54" s="469"/>
      <c r="B54" s="472"/>
      <c r="C54" s="472"/>
      <c r="D54" s="472"/>
      <c r="E54" s="475"/>
      <c r="F54" s="475"/>
      <c r="G54" s="475"/>
      <c r="H54" s="482"/>
      <c r="I54" s="485"/>
      <c r="J54" s="494"/>
      <c r="K54" s="491"/>
      <c r="L54" s="491"/>
      <c r="M54" s="488"/>
      <c r="N54" s="491"/>
      <c r="O54" s="478"/>
      <c r="P54" s="478"/>
      <c r="Q54" s="478"/>
      <c r="R54" s="478"/>
      <c r="S54" s="478"/>
      <c r="T54" s="478"/>
      <c r="U54" s="478"/>
    </row>
    <row r="55" spans="1:21" x14ac:dyDescent="0.45">
      <c r="A55" s="467">
        <f>'Mapa Final'!A55</f>
        <v>10</v>
      </c>
      <c r="B55" s="470" t="str">
        <f>'Mapa Final'!B55</f>
        <v>Inaplicabilidad de la normavidad ambiental vigente</v>
      </c>
      <c r="C55" s="470" t="str">
        <f>'Mapa Final'!C55</f>
        <v>Afectación Ambiental</v>
      </c>
      <c r="D55" s="47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73" t="str">
        <f>'Mapa Final'!E55</f>
        <v>Desconocimiento de los lineamientos ambientales y normatividad vigente ambiental</v>
      </c>
      <c r="F55" s="473" t="str">
        <f>'Mapa Final'!F55</f>
        <v>Posibilidad de afectación ambiental debido al desconocimiento de las lineamientos ambientales y normatividad vigente ambiental</v>
      </c>
      <c r="G55" s="473" t="str">
        <f>'Mapa Final'!G55</f>
        <v>Eventos Ambientales Internos</v>
      </c>
      <c r="H55" s="480" t="str">
        <f>'Mapa Final'!I55</f>
        <v>Media</v>
      </c>
      <c r="I55" s="483" t="str">
        <f>'Mapa Final'!L55</f>
        <v>Moderado</v>
      </c>
      <c r="J55" s="492" t="str">
        <f>'Mapa Final'!N55</f>
        <v>Moderado</v>
      </c>
      <c r="K55" s="489" t="str">
        <f>'Mapa Final'!AA55</f>
        <v>Baja</v>
      </c>
      <c r="L55" s="489" t="str">
        <f>'Mapa Final'!AE55</f>
        <v>Moderado</v>
      </c>
      <c r="M55" s="486" t="str">
        <f>'Mapa Final'!AG55</f>
        <v>Moderado</v>
      </c>
      <c r="N55" s="489" t="str">
        <f>'Mapa Final'!AH55</f>
        <v>Reducir(mitigar)</v>
      </c>
      <c r="O55" s="479"/>
      <c r="P55" s="479"/>
      <c r="Q55" s="479"/>
      <c r="R55" s="479"/>
      <c r="S55" s="479"/>
      <c r="T55" s="479"/>
      <c r="U55" s="479"/>
    </row>
    <row r="56" spans="1:21" x14ac:dyDescent="0.45">
      <c r="A56" s="468"/>
      <c r="B56" s="471"/>
      <c r="C56" s="471"/>
      <c r="D56" s="471"/>
      <c r="E56" s="474"/>
      <c r="F56" s="474"/>
      <c r="G56" s="474"/>
      <c r="H56" s="481"/>
      <c r="I56" s="484"/>
      <c r="J56" s="493"/>
      <c r="K56" s="490"/>
      <c r="L56" s="490"/>
      <c r="M56" s="487"/>
      <c r="N56" s="490"/>
      <c r="O56" s="477"/>
      <c r="P56" s="477"/>
      <c r="Q56" s="477"/>
      <c r="R56" s="477"/>
      <c r="S56" s="477"/>
      <c r="T56" s="477"/>
      <c r="U56" s="477"/>
    </row>
    <row r="57" spans="1:21" x14ac:dyDescent="0.45">
      <c r="A57" s="468"/>
      <c r="B57" s="471"/>
      <c r="C57" s="471"/>
      <c r="D57" s="471"/>
      <c r="E57" s="474"/>
      <c r="F57" s="474"/>
      <c r="G57" s="474"/>
      <c r="H57" s="481"/>
      <c r="I57" s="484"/>
      <c r="J57" s="493"/>
      <c r="K57" s="490"/>
      <c r="L57" s="490"/>
      <c r="M57" s="487"/>
      <c r="N57" s="490"/>
      <c r="O57" s="477"/>
      <c r="P57" s="477"/>
      <c r="Q57" s="477"/>
      <c r="R57" s="477"/>
      <c r="S57" s="477"/>
      <c r="T57" s="477"/>
      <c r="U57" s="477"/>
    </row>
    <row r="58" spans="1:21" x14ac:dyDescent="0.45">
      <c r="A58" s="468"/>
      <c r="B58" s="471"/>
      <c r="C58" s="471"/>
      <c r="D58" s="471"/>
      <c r="E58" s="474"/>
      <c r="F58" s="474"/>
      <c r="G58" s="474"/>
      <c r="H58" s="481"/>
      <c r="I58" s="484"/>
      <c r="J58" s="493"/>
      <c r="K58" s="490"/>
      <c r="L58" s="490"/>
      <c r="M58" s="487"/>
      <c r="N58" s="490"/>
      <c r="O58" s="477"/>
      <c r="P58" s="477"/>
      <c r="Q58" s="477"/>
      <c r="R58" s="477"/>
      <c r="S58" s="477"/>
      <c r="T58" s="477"/>
      <c r="U58" s="477"/>
    </row>
    <row r="59" spans="1:21" ht="159.75" customHeight="1" thickBot="1" x14ac:dyDescent="0.5">
      <c r="A59" s="469"/>
      <c r="B59" s="472"/>
      <c r="C59" s="472"/>
      <c r="D59" s="472"/>
      <c r="E59" s="475"/>
      <c r="F59" s="475"/>
      <c r="G59" s="475"/>
      <c r="H59" s="482"/>
      <c r="I59" s="485"/>
      <c r="J59" s="494"/>
      <c r="K59" s="491"/>
      <c r="L59" s="491"/>
      <c r="M59" s="488"/>
      <c r="N59" s="491"/>
      <c r="O59" s="478"/>
      <c r="P59" s="478"/>
      <c r="Q59" s="478"/>
      <c r="R59" s="478"/>
      <c r="S59" s="478"/>
      <c r="T59" s="478"/>
      <c r="U59" s="478"/>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F00-000000000000}"/>
    <dataValidation allowBlank="1" showInputMessage="1" showErrorMessage="1" prompt="Seleccionar si el responsable es el responsable de las acciones es el nivel central" sqref="P7:P8" xr:uid="{00000000-0002-0000-0F00-000001000000}"/>
    <dataValidation allowBlank="1" showInputMessage="1" showErrorMessage="1" prompt="Describir las actividades que se van a desarrollar para el proyecto" sqref="O7" xr:uid="{00000000-0002-0000-0F00-000002000000}"/>
    <dataValidation allowBlank="1" showInputMessage="1" showErrorMessage="1" prompt="El grado de afectación puede ser " sqref="I8" xr:uid="{00000000-0002-0000-0F00-000003000000}"/>
    <dataValidation allowBlank="1" showInputMessage="1" showErrorMessage="1" prompt="Que tan factible es que materialize el riesgo?" sqref="H8" xr:uid="{00000000-0002-0000-0F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5000000}"/>
    <dataValidation allowBlank="1" showInputMessage="1" showErrorMessage="1" prompt="Seleccionar el tipo de riesgo teniendo en cuenta que  factor organizaconal afecta. Ver explicacion en hoja " sqref="E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47"/>
  <sheetViews>
    <sheetView topLeftCell="A42" zoomScale="80" zoomScaleNormal="80" workbookViewId="0">
      <selection activeCell="B50" sqref="B50"/>
    </sheetView>
  </sheetViews>
  <sheetFormatPr baseColWidth="10" defaultColWidth="10.59765625" defaultRowHeight="13.5" x14ac:dyDescent="0.35"/>
  <cols>
    <col min="1" max="1" width="44.3984375" style="125" customWidth="1"/>
    <col min="2" max="2" width="15.59765625" style="126" customWidth="1"/>
    <col min="3" max="3" width="39.3984375" style="87" customWidth="1"/>
    <col min="4" max="4" width="24.1328125" style="126" customWidth="1"/>
    <col min="5" max="5" width="46.59765625" style="87" customWidth="1"/>
    <col min="6" max="16384" width="10.59765625" style="87"/>
  </cols>
  <sheetData>
    <row r="1" spans="1:10" ht="12.75" customHeight="1" x14ac:dyDescent="0.35">
      <c r="A1" s="103"/>
      <c r="B1" s="269" t="s">
        <v>188</v>
      </c>
      <c r="C1" s="269"/>
      <c r="D1" s="269"/>
      <c r="E1" s="104"/>
      <c r="F1" s="103"/>
      <c r="G1" s="103"/>
      <c r="H1" s="103"/>
      <c r="J1" s="105"/>
    </row>
    <row r="2" spans="1:10" ht="12.75" customHeight="1" x14ac:dyDescent="0.35">
      <c r="A2" s="103"/>
      <c r="B2" s="269" t="s">
        <v>198</v>
      </c>
      <c r="C2" s="269"/>
      <c r="D2" s="269"/>
      <c r="E2" s="104"/>
      <c r="F2" s="103"/>
      <c r="G2" s="103"/>
      <c r="H2" s="103"/>
      <c r="J2" s="105"/>
    </row>
    <row r="3" spans="1:10" ht="12.75" customHeight="1" x14ac:dyDescent="0.35">
      <c r="A3" s="103"/>
      <c r="B3" s="106"/>
      <c r="C3" s="106"/>
      <c r="D3" s="106"/>
      <c r="E3" s="104"/>
      <c r="F3" s="103"/>
      <c r="G3" s="103"/>
      <c r="H3" s="103"/>
      <c r="J3" s="105"/>
    </row>
    <row r="4" spans="1:10" ht="12.75" customHeight="1" x14ac:dyDescent="0.35">
      <c r="A4" s="103"/>
      <c r="B4" s="106"/>
      <c r="C4" s="106"/>
      <c r="D4" s="106"/>
      <c r="E4" s="104"/>
      <c r="F4" s="103"/>
      <c r="G4" s="103"/>
      <c r="H4" s="103"/>
      <c r="J4" s="105"/>
    </row>
    <row r="5" spans="1:10" ht="87" customHeight="1" x14ac:dyDescent="0.35">
      <c r="A5" s="107" t="s">
        <v>199</v>
      </c>
      <c r="B5" s="270"/>
      <c r="C5" s="270"/>
      <c r="D5" s="107" t="s">
        <v>200</v>
      </c>
      <c r="E5" s="108" t="s">
        <v>201</v>
      </c>
      <c r="G5" s="105"/>
      <c r="J5" s="109"/>
    </row>
    <row r="6" spans="1:10" ht="16.7" customHeight="1" x14ac:dyDescent="0.35">
      <c r="A6" s="93"/>
      <c r="B6" s="94"/>
      <c r="C6" s="94"/>
      <c r="D6" s="93"/>
      <c r="E6" s="92"/>
      <c r="J6" s="105"/>
    </row>
    <row r="7" spans="1:10" ht="54.75" customHeight="1" x14ac:dyDescent="0.35">
      <c r="A7" s="110" t="s">
        <v>202</v>
      </c>
      <c r="B7" s="271" t="s">
        <v>203</v>
      </c>
      <c r="C7" s="271"/>
      <c r="D7" s="271"/>
      <c r="E7" s="271"/>
    </row>
    <row r="8" spans="1:10" ht="13.35" customHeight="1" x14ac:dyDescent="0.4">
      <c r="A8" s="111"/>
      <c r="B8" s="111"/>
      <c r="D8" s="112"/>
      <c r="E8" s="112"/>
    </row>
    <row r="9" spans="1:10" ht="28.5" customHeight="1" x14ac:dyDescent="0.35">
      <c r="A9" s="113" t="s">
        <v>204</v>
      </c>
      <c r="B9" s="272" t="s">
        <v>205</v>
      </c>
      <c r="C9" s="272"/>
      <c r="D9" s="272"/>
      <c r="E9" s="272"/>
    </row>
    <row r="10" spans="1:10" ht="21" customHeight="1" x14ac:dyDescent="0.4">
      <c r="A10" s="111"/>
      <c r="B10" s="111"/>
      <c r="D10" s="112"/>
      <c r="E10" s="112"/>
    </row>
    <row r="11" spans="1:10" s="114" customFormat="1" ht="13.15" x14ac:dyDescent="0.35">
      <c r="A11" s="273" t="s">
        <v>206</v>
      </c>
      <c r="B11" s="273"/>
      <c r="C11" s="273"/>
      <c r="D11" s="273"/>
      <c r="E11" s="273"/>
    </row>
    <row r="12" spans="1:10" s="114" customFormat="1" ht="12.75" customHeight="1" x14ac:dyDescent="0.35">
      <c r="A12" s="115" t="s">
        <v>207</v>
      </c>
      <c r="B12" s="115" t="s">
        <v>208</v>
      </c>
      <c r="C12" s="116" t="s">
        <v>209</v>
      </c>
      <c r="D12" s="116" t="s">
        <v>210</v>
      </c>
      <c r="E12" s="116" t="s">
        <v>211</v>
      </c>
    </row>
    <row r="13" spans="1:10" s="114" customFormat="1" ht="12.75" customHeight="1" x14ac:dyDescent="0.35">
      <c r="A13" s="115"/>
      <c r="B13" s="115"/>
      <c r="C13" s="116"/>
      <c r="D13" s="116"/>
      <c r="E13" s="116"/>
    </row>
    <row r="14" spans="1:10" x14ac:dyDescent="0.35">
      <c r="A14" s="276" t="s">
        <v>212</v>
      </c>
      <c r="B14" s="262">
        <v>1</v>
      </c>
      <c r="C14" s="495" t="s">
        <v>567</v>
      </c>
      <c r="D14" s="262">
        <v>1</v>
      </c>
      <c r="E14" s="495" t="s">
        <v>568</v>
      </c>
    </row>
    <row r="15" spans="1:10" ht="38.25" x14ac:dyDescent="0.35">
      <c r="A15" s="274"/>
      <c r="B15" s="262">
        <v>2</v>
      </c>
      <c r="C15" s="495" t="s">
        <v>569</v>
      </c>
      <c r="D15" s="262">
        <v>2</v>
      </c>
      <c r="E15" s="495" t="s">
        <v>570</v>
      </c>
    </row>
    <row r="16" spans="1:10" ht="25.5" x14ac:dyDescent="0.35">
      <c r="A16" s="275"/>
      <c r="B16" s="262">
        <v>3</v>
      </c>
      <c r="C16" s="495" t="s">
        <v>571</v>
      </c>
      <c r="D16" s="262"/>
      <c r="E16" s="254"/>
    </row>
    <row r="17" spans="1:5" ht="25.5" x14ac:dyDescent="0.35">
      <c r="A17" s="496" t="s">
        <v>213</v>
      </c>
      <c r="B17" s="262">
        <v>4</v>
      </c>
      <c r="C17" s="495" t="s">
        <v>572</v>
      </c>
      <c r="D17" s="262">
        <v>3</v>
      </c>
      <c r="E17" s="495" t="s">
        <v>573</v>
      </c>
    </row>
    <row r="18" spans="1:5" ht="51" x14ac:dyDescent="0.35">
      <c r="A18" s="497"/>
      <c r="B18" s="262">
        <v>5</v>
      </c>
      <c r="C18" s="498" t="s">
        <v>574</v>
      </c>
      <c r="D18" s="262">
        <v>4</v>
      </c>
      <c r="E18" s="495" t="s">
        <v>575</v>
      </c>
    </row>
    <row r="19" spans="1:5" ht="63.75" x14ac:dyDescent="0.35">
      <c r="A19" s="496" t="s">
        <v>214</v>
      </c>
      <c r="B19" s="262">
        <v>6</v>
      </c>
      <c r="C19" s="499" t="s">
        <v>576</v>
      </c>
      <c r="D19" s="262">
        <v>5</v>
      </c>
      <c r="E19" s="500" t="s">
        <v>577</v>
      </c>
    </row>
    <row r="20" spans="1:5" ht="51" x14ac:dyDescent="0.35">
      <c r="A20" s="501"/>
      <c r="B20" s="262">
        <v>7</v>
      </c>
      <c r="C20" s="500" t="s">
        <v>578</v>
      </c>
      <c r="D20" s="262">
        <v>6</v>
      </c>
      <c r="E20" s="500" t="s">
        <v>579</v>
      </c>
    </row>
    <row r="21" spans="1:5" ht="25.5" x14ac:dyDescent="0.35">
      <c r="A21" s="497"/>
      <c r="B21" s="262"/>
      <c r="C21" s="118"/>
      <c r="D21" s="262">
        <v>7</v>
      </c>
      <c r="E21" s="500" t="s">
        <v>580</v>
      </c>
    </row>
    <row r="22" spans="1:5" ht="38.25" x14ac:dyDescent="0.35">
      <c r="A22" s="276" t="s">
        <v>215</v>
      </c>
      <c r="B22" s="262">
        <v>8</v>
      </c>
      <c r="C22" s="500" t="s">
        <v>581</v>
      </c>
      <c r="D22" s="262">
        <v>8</v>
      </c>
      <c r="E22" s="500" t="s">
        <v>582</v>
      </c>
    </row>
    <row r="23" spans="1:5" ht="76.5" x14ac:dyDescent="0.35">
      <c r="A23" s="274"/>
      <c r="B23" s="262">
        <v>9</v>
      </c>
      <c r="C23" s="500" t="s">
        <v>216</v>
      </c>
      <c r="D23" s="262">
        <v>9</v>
      </c>
      <c r="E23" s="500" t="s">
        <v>583</v>
      </c>
    </row>
    <row r="24" spans="1:5" ht="89.25" x14ac:dyDescent="0.35">
      <c r="A24" s="274"/>
      <c r="B24" s="262">
        <v>10</v>
      </c>
      <c r="C24" s="500" t="s">
        <v>584</v>
      </c>
      <c r="D24" s="262"/>
      <c r="E24" s="255"/>
    </row>
    <row r="25" spans="1:5" ht="63.75" x14ac:dyDescent="0.35">
      <c r="A25" s="275"/>
      <c r="B25" s="262">
        <v>11</v>
      </c>
      <c r="C25" s="500" t="s">
        <v>585</v>
      </c>
      <c r="D25" s="262">
        <v>10</v>
      </c>
      <c r="E25" s="500" t="s">
        <v>586</v>
      </c>
    </row>
    <row r="26" spans="1:5" ht="25.5" x14ac:dyDescent="0.35">
      <c r="A26" s="502" t="s">
        <v>217</v>
      </c>
      <c r="B26" s="262">
        <v>12</v>
      </c>
      <c r="C26" s="503" t="s">
        <v>587</v>
      </c>
      <c r="D26" s="262">
        <v>11</v>
      </c>
      <c r="E26" s="503" t="s">
        <v>588</v>
      </c>
    </row>
    <row r="27" spans="1:5" ht="25.5" x14ac:dyDescent="0.35">
      <c r="A27" s="502" t="s">
        <v>218</v>
      </c>
      <c r="B27" s="262">
        <v>13</v>
      </c>
      <c r="C27" s="504" t="s">
        <v>589</v>
      </c>
      <c r="D27" s="262">
        <v>12</v>
      </c>
      <c r="E27" s="504" t="s">
        <v>590</v>
      </c>
    </row>
    <row r="28" spans="1:5" ht="51" x14ac:dyDescent="0.35">
      <c r="A28" s="502"/>
      <c r="B28" s="262">
        <v>14</v>
      </c>
      <c r="C28" s="504" t="s">
        <v>591</v>
      </c>
      <c r="D28" s="262">
        <v>13</v>
      </c>
      <c r="E28" s="504" t="s">
        <v>592</v>
      </c>
    </row>
    <row r="29" spans="1:5" ht="51" x14ac:dyDescent="0.35">
      <c r="A29" s="502"/>
      <c r="B29" s="262">
        <v>15</v>
      </c>
      <c r="C29" s="504" t="s">
        <v>593</v>
      </c>
      <c r="D29" s="262">
        <v>14</v>
      </c>
      <c r="E29" s="504" t="s">
        <v>594</v>
      </c>
    </row>
    <row r="30" spans="1:5" ht="63.75" x14ac:dyDescent="0.35">
      <c r="A30" s="502"/>
      <c r="B30" s="262">
        <v>16</v>
      </c>
      <c r="C30" s="504" t="s">
        <v>595</v>
      </c>
      <c r="D30" s="262">
        <v>15</v>
      </c>
      <c r="E30" s="504" t="s">
        <v>596</v>
      </c>
    </row>
    <row r="31" spans="1:5" x14ac:dyDescent="0.35">
      <c r="A31" s="273" t="s">
        <v>219</v>
      </c>
      <c r="B31" s="273"/>
      <c r="C31" s="273"/>
      <c r="D31" s="273"/>
      <c r="E31" s="273"/>
    </row>
    <row r="32" spans="1:5" x14ac:dyDescent="0.35">
      <c r="A32" s="119" t="s">
        <v>220</v>
      </c>
      <c r="B32" s="120" t="s">
        <v>208</v>
      </c>
      <c r="C32" s="121" t="s">
        <v>221</v>
      </c>
      <c r="D32" s="121" t="s">
        <v>210</v>
      </c>
      <c r="E32" s="121" t="s">
        <v>222</v>
      </c>
    </row>
    <row r="33" spans="1:5" ht="63.75" x14ac:dyDescent="0.35">
      <c r="A33" s="505" t="s">
        <v>597</v>
      </c>
      <c r="B33" s="262">
        <v>1</v>
      </c>
      <c r="C33" s="251" t="s">
        <v>526</v>
      </c>
      <c r="D33" s="506">
        <v>1</v>
      </c>
      <c r="E33" s="252" t="s">
        <v>598</v>
      </c>
    </row>
    <row r="34" spans="1:5" ht="51" x14ac:dyDescent="0.35">
      <c r="A34" s="505" t="s">
        <v>223</v>
      </c>
      <c r="B34" s="262">
        <v>2</v>
      </c>
      <c r="C34" s="253" t="s">
        <v>527</v>
      </c>
      <c r="D34" s="122">
        <v>2</v>
      </c>
      <c r="E34" s="254" t="s">
        <v>599</v>
      </c>
    </row>
    <row r="35" spans="1:5" ht="51" x14ac:dyDescent="0.35">
      <c r="A35" s="276" t="s">
        <v>224</v>
      </c>
      <c r="B35" s="262">
        <v>3</v>
      </c>
      <c r="C35" s="253" t="s">
        <v>528</v>
      </c>
      <c r="D35" s="122">
        <v>3</v>
      </c>
      <c r="E35" s="252" t="s">
        <v>600</v>
      </c>
    </row>
    <row r="36" spans="1:5" ht="25.5" x14ac:dyDescent="0.35">
      <c r="A36" s="274"/>
      <c r="B36" s="262">
        <v>4</v>
      </c>
      <c r="C36" s="253" t="s">
        <v>529</v>
      </c>
      <c r="D36" s="123"/>
      <c r="E36" s="123" t="s">
        <v>601</v>
      </c>
    </row>
    <row r="37" spans="1:5" ht="63.75" x14ac:dyDescent="0.35">
      <c r="A37" s="274"/>
      <c r="B37" s="262">
        <v>5</v>
      </c>
      <c r="C37" s="253" t="s">
        <v>530</v>
      </c>
      <c r="D37" s="122">
        <v>4</v>
      </c>
      <c r="E37" s="252" t="s">
        <v>602</v>
      </c>
    </row>
    <row r="38" spans="1:5" ht="38.25" x14ac:dyDescent="0.35">
      <c r="A38" s="274"/>
      <c r="B38" s="262">
        <v>6</v>
      </c>
      <c r="C38" s="253" t="s">
        <v>531</v>
      </c>
      <c r="D38" s="122">
        <v>5</v>
      </c>
      <c r="E38" s="252" t="s">
        <v>603</v>
      </c>
    </row>
    <row r="39" spans="1:5" ht="63.75" x14ac:dyDescent="0.35">
      <c r="A39" s="275"/>
      <c r="B39" s="262">
        <v>7</v>
      </c>
      <c r="C39" s="255" t="s">
        <v>532</v>
      </c>
      <c r="D39" s="122">
        <v>6</v>
      </c>
      <c r="E39" s="252" t="s">
        <v>604</v>
      </c>
    </row>
    <row r="40" spans="1:5" ht="51" x14ac:dyDescent="0.35">
      <c r="A40" s="507" t="s">
        <v>605</v>
      </c>
      <c r="B40" s="262">
        <v>8</v>
      </c>
      <c r="C40" s="255" t="s">
        <v>533</v>
      </c>
      <c r="D40" s="124"/>
      <c r="E40" s="256"/>
    </row>
    <row r="41" spans="1:5" ht="51" x14ac:dyDescent="0.35">
      <c r="A41" s="496" t="s">
        <v>225</v>
      </c>
      <c r="B41" s="262">
        <v>9</v>
      </c>
      <c r="C41" s="255" t="s">
        <v>606</v>
      </c>
      <c r="D41" s="124"/>
      <c r="E41" s="252"/>
    </row>
    <row r="42" spans="1:5" ht="38.25" x14ac:dyDescent="0.35">
      <c r="A42" s="501"/>
      <c r="B42" s="262">
        <v>10</v>
      </c>
      <c r="C42" s="255" t="s">
        <v>534</v>
      </c>
      <c r="D42" s="124">
        <v>7</v>
      </c>
      <c r="E42" s="252" t="s">
        <v>535</v>
      </c>
    </row>
    <row r="43" spans="1:5" ht="102" x14ac:dyDescent="0.35">
      <c r="A43" s="497"/>
      <c r="B43" s="262">
        <v>11</v>
      </c>
      <c r="C43" s="255" t="s">
        <v>607</v>
      </c>
      <c r="D43" s="124">
        <v>8</v>
      </c>
      <c r="E43" s="252" t="s">
        <v>536</v>
      </c>
    </row>
    <row r="44" spans="1:5" ht="25.5" x14ac:dyDescent="0.35">
      <c r="A44" s="507" t="s">
        <v>608</v>
      </c>
      <c r="B44" s="262">
        <v>12</v>
      </c>
      <c r="C44" s="255" t="s">
        <v>537</v>
      </c>
      <c r="D44" s="124">
        <v>9</v>
      </c>
      <c r="E44" s="255" t="s">
        <v>609</v>
      </c>
    </row>
    <row r="45" spans="1:5" ht="140.25" x14ac:dyDescent="0.35">
      <c r="A45" s="507" t="s">
        <v>610</v>
      </c>
      <c r="B45" s="262">
        <v>13</v>
      </c>
      <c r="C45" s="254" t="s">
        <v>538</v>
      </c>
      <c r="D45" s="124"/>
      <c r="E45" s="256"/>
    </row>
    <row r="46" spans="1:5" ht="76.5" x14ac:dyDescent="0.35">
      <c r="A46" s="507" t="s">
        <v>226</v>
      </c>
      <c r="B46" s="262">
        <v>14</v>
      </c>
      <c r="C46" s="257" t="s">
        <v>539</v>
      </c>
      <c r="D46" s="124"/>
      <c r="E46" s="256"/>
    </row>
    <row r="47" spans="1:5" ht="38.25" x14ac:dyDescent="0.35">
      <c r="A47" s="507" t="s">
        <v>227</v>
      </c>
      <c r="B47" s="262">
        <v>15</v>
      </c>
      <c r="C47" s="118" t="s">
        <v>540</v>
      </c>
      <c r="D47" s="124"/>
      <c r="E47" s="256"/>
    </row>
  </sheetData>
  <mergeCells count="13">
    <mergeCell ref="A31:E31"/>
    <mergeCell ref="A35:A39"/>
    <mergeCell ref="A41:A43"/>
    <mergeCell ref="B1:D1"/>
    <mergeCell ref="B2:D2"/>
    <mergeCell ref="B5:C5"/>
    <mergeCell ref="B7:E7"/>
    <mergeCell ref="B9:E9"/>
    <mergeCell ref="A11:E11"/>
    <mergeCell ref="A14:A16"/>
    <mergeCell ref="A17:A18"/>
    <mergeCell ref="A19:A21"/>
    <mergeCell ref="A22:A2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F11"/>
  <sheetViews>
    <sheetView topLeftCell="A4" zoomScaleNormal="100" workbookViewId="0">
      <pane ySplit="2" topLeftCell="A6" activePane="bottomLeft" state="frozen"/>
      <selection activeCell="A4" sqref="A4"/>
      <selection pane="bottomLeft" activeCell="A15" sqref="A15"/>
    </sheetView>
  </sheetViews>
  <sheetFormatPr baseColWidth="10" defaultColWidth="10.59765625" defaultRowHeight="18" x14ac:dyDescent="0.55000000000000004"/>
  <cols>
    <col min="1" max="1" width="52.1328125" style="101" customWidth="1"/>
    <col min="2" max="2" width="10.1328125" style="102" customWidth="1"/>
    <col min="3" max="3" width="11.3984375" style="100" customWidth="1"/>
    <col min="4" max="4" width="13" style="100" customWidth="1"/>
    <col min="5" max="5" width="11.86328125" style="100" customWidth="1"/>
    <col min="6" max="6" width="44.3984375" style="101" customWidth="1"/>
  </cols>
  <sheetData>
    <row r="1" spans="1:6" ht="22.5" customHeight="1" x14ac:dyDescent="0.45">
      <c r="A1" s="277" t="s">
        <v>188</v>
      </c>
      <c r="B1" s="277"/>
      <c r="C1" s="277"/>
      <c r="D1" s="277"/>
      <c r="E1" s="277"/>
      <c r="F1" s="277"/>
    </row>
    <row r="2" spans="1:6" x14ac:dyDescent="0.55000000000000004">
      <c r="A2" s="278" t="s">
        <v>189</v>
      </c>
      <c r="B2" s="278"/>
      <c r="C2" s="278"/>
      <c r="D2" s="278"/>
      <c r="E2" s="278"/>
      <c r="F2" s="278"/>
    </row>
    <row r="3" spans="1:6" x14ac:dyDescent="0.55000000000000004">
      <c r="A3" s="279" t="s">
        <v>190</v>
      </c>
      <c r="B3" s="280"/>
      <c r="C3" s="280"/>
      <c r="D3" s="280"/>
      <c r="E3" s="280"/>
      <c r="F3" s="281"/>
    </row>
    <row r="4" spans="1:6" ht="28.5" customHeight="1" x14ac:dyDescent="0.45">
      <c r="A4" s="282" t="s">
        <v>191</v>
      </c>
      <c r="B4" s="284" t="s">
        <v>192</v>
      </c>
      <c r="C4" s="285"/>
      <c r="D4" s="285"/>
      <c r="E4" s="286"/>
      <c r="F4" s="96" t="s">
        <v>193</v>
      </c>
    </row>
    <row r="5" spans="1:6" ht="46.5" customHeight="1" x14ac:dyDescent="0.55000000000000004">
      <c r="A5" s="283"/>
      <c r="B5" s="97" t="s">
        <v>194</v>
      </c>
      <c r="C5" s="97" t="s">
        <v>195</v>
      </c>
      <c r="D5" s="97" t="s">
        <v>196</v>
      </c>
      <c r="E5" s="97" t="s">
        <v>197</v>
      </c>
      <c r="F5" s="98"/>
    </row>
    <row r="6" spans="1:6" ht="51" x14ac:dyDescent="0.45">
      <c r="A6" s="258" t="s">
        <v>611</v>
      </c>
      <c r="B6" s="117">
        <v>6.9</v>
      </c>
      <c r="C6" s="117">
        <v>8</v>
      </c>
      <c r="D6" s="117"/>
      <c r="E6" s="508">
        <v>4</v>
      </c>
      <c r="F6" s="258" t="s">
        <v>612</v>
      </c>
    </row>
    <row r="7" spans="1:6" ht="51" x14ac:dyDescent="0.45">
      <c r="A7" s="258" t="s">
        <v>613</v>
      </c>
      <c r="B7" s="117">
        <v>6.9</v>
      </c>
      <c r="C7" s="117">
        <v>8</v>
      </c>
      <c r="D7" s="117"/>
      <c r="E7" s="509"/>
      <c r="F7" s="258" t="s">
        <v>614</v>
      </c>
    </row>
    <row r="8" spans="1:6" ht="25.5" x14ac:dyDescent="0.45">
      <c r="A8" s="259" t="s">
        <v>541</v>
      </c>
      <c r="B8" s="117"/>
      <c r="C8" s="117"/>
      <c r="D8" s="508">
        <v>1</v>
      </c>
      <c r="E8" s="508">
        <v>1</v>
      </c>
      <c r="F8" s="259" t="s">
        <v>615</v>
      </c>
    </row>
    <row r="9" spans="1:6" ht="14.25" x14ac:dyDescent="0.45">
      <c r="A9" s="259" t="s">
        <v>542</v>
      </c>
      <c r="B9" s="117"/>
      <c r="C9" s="117"/>
      <c r="D9" s="508">
        <v>5</v>
      </c>
      <c r="E9" s="508">
        <v>4</v>
      </c>
      <c r="F9" s="260" t="s">
        <v>543</v>
      </c>
    </row>
    <row r="10" spans="1:6" ht="14.25" x14ac:dyDescent="0.45">
      <c r="A10" s="259" t="s">
        <v>544</v>
      </c>
      <c r="B10" s="117"/>
      <c r="C10" s="117"/>
      <c r="D10" s="508">
        <v>10.11</v>
      </c>
      <c r="E10" s="508">
        <v>6.7</v>
      </c>
      <c r="F10" s="260" t="s">
        <v>545</v>
      </c>
    </row>
    <row r="11" spans="1:6" ht="14.25" x14ac:dyDescent="0.45">
      <c r="A11" s="259" t="s">
        <v>546</v>
      </c>
      <c r="B11" s="117"/>
      <c r="C11" s="117"/>
      <c r="D11" s="508">
        <v>12</v>
      </c>
      <c r="E11" s="508"/>
      <c r="F11" s="260" t="s">
        <v>616</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19" zoomScale="112" zoomScaleNormal="112" workbookViewId="0">
      <selection activeCell="C19" sqref="C19:D19"/>
    </sheetView>
  </sheetViews>
  <sheetFormatPr baseColWidth="10" defaultColWidth="11.3984375" defaultRowHeight="14.25" x14ac:dyDescent="0.45"/>
  <cols>
    <col min="1" max="1" width="2.86328125" style="7" customWidth="1"/>
    <col min="2" max="3" width="24.73046875" style="7" customWidth="1"/>
    <col min="4" max="4" width="16" style="7" customWidth="1"/>
    <col min="5" max="5" width="24.73046875" style="7" customWidth="1"/>
    <col min="6" max="6" width="27.73046875" style="7" customWidth="1"/>
    <col min="7" max="8" width="24.73046875" style="7" customWidth="1"/>
    <col min="9" max="16384" width="11.3984375" style="7"/>
  </cols>
  <sheetData>
    <row r="1" spans="2:8" ht="14.65" thickBot="1" x14ac:dyDescent="0.5"/>
    <row r="2" spans="2:8" ht="17.649999999999999" x14ac:dyDescent="0.45">
      <c r="B2" s="307" t="s">
        <v>69</v>
      </c>
      <c r="C2" s="308"/>
      <c r="D2" s="308"/>
      <c r="E2" s="308"/>
      <c r="F2" s="308"/>
      <c r="G2" s="308"/>
      <c r="H2" s="309"/>
    </row>
    <row r="3" spans="2:8" x14ac:dyDescent="0.45">
      <c r="B3" s="310" t="s">
        <v>70</v>
      </c>
      <c r="C3" s="311"/>
      <c r="D3" s="311"/>
      <c r="E3" s="311"/>
      <c r="F3" s="311"/>
      <c r="G3" s="311"/>
      <c r="H3" s="312"/>
    </row>
    <row r="4" spans="2:8" ht="88.5" customHeight="1" x14ac:dyDescent="0.45">
      <c r="B4" s="313" t="s">
        <v>461</v>
      </c>
      <c r="C4" s="314"/>
      <c r="D4" s="314"/>
      <c r="E4" s="314"/>
      <c r="F4" s="314"/>
      <c r="G4" s="314"/>
      <c r="H4" s="315"/>
    </row>
    <row r="5" spans="2:8" x14ac:dyDescent="0.45">
      <c r="B5" s="8"/>
      <c r="C5" s="9"/>
      <c r="D5" s="9"/>
      <c r="E5" s="9"/>
      <c r="F5" s="9"/>
      <c r="G5" s="9"/>
      <c r="H5" s="10"/>
    </row>
    <row r="6" spans="2:8" ht="16.5" customHeight="1" x14ac:dyDescent="0.45">
      <c r="B6" s="316" t="s">
        <v>416</v>
      </c>
      <c r="C6" s="317"/>
      <c r="D6" s="317"/>
      <c r="E6" s="317"/>
      <c r="F6" s="317"/>
      <c r="G6" s="317"/>
      <c r="H6" s="318"/>
    </row>
    <row r="7" spans="2:8" ht="44.25" customHeight="1" x14ac:dyDescent="0.45">
      <c r="B7" s="316"/>
      <c r="C7" s="317"/>
      <c r="D7" s="317"/>
      <c r="E7" s="317"/>
      <c r="F7" s="317"/>
      <c r="G7" s="317"/>
      <c r="H7" s="318"/>
    </row>
    <row r="8" spans="2:8" ht="14.65" thickBot="1" x14ac:dyDescent="0.5">
      <c r="B8" s="11"/>
      <c r="C8" s="12"/>
      <c r="D8" s="13"/>
      <c r="E8" s="14"/>
      <c r="F8" s="14"/>
      <c r="G8" s="15"/>
      <c r="H8" s="16"/>
    </row>
    <row r="9" spans="2:8" ht="14.65" thickTop="1" x14ac:dyDescent="0.45">
      <c r="B9" s="11"/>
      <c r="C9" s="319" t="s">
        <v>71</v>
      </c>
      <c r="D9" s="320"/>
      <c r="E9" s="321" t="s">
        <v>72</v>
      </c>
      <c r="F9" s="322"/>
      <c r="G9" s="12"/>
      <c r="H9" s="16"/>
    </row>
    <row r="10" spans="2:8" ht="35.25" customHeight="1" x14ac:dyDescent="0.45">
      <c r="B10" s="11"/>
      <c r="C10" s="303" t="s">
        <v>73</v>
      </c>
      <c r="D10" s="304"/>
      <c r="E10" s="305" t="s">
        <v>74</v>
      </c>
      <c r="F10" s="306"/>
      <c r="G10" s="12"/>
      <c r="H10" s="16"/>
    </row>
    <row r="11" spans="2:8" ht="17.25" customHeight="1" x14ac:dyDescent="0.45">
      <c r="B11" s="11"/>
      <c r="C11" s="303" t="s">
        <v>75</v>
      </c>
      <c r="D11" s="304"/>
      <c r="E11" s="305" t="s">
        <v>76</v>
      </c>
      <c r="F11" s="306"/>
      <c r="G11" s="12"/>
      <c r="H11" s="16"/>
    </row>
    <row r="12" spans="2:8" ht="19.5" customHeight="1" x14ac:dyDescent="0.45">
      <c r="B12" s="11"/>
      <c r="C12" s="303" t="s">
        <v>77</v>
      </c>
      <c r="D12" s="304"/>
      <c r="E12" s="305" t="s">
        <v>78</v>
      </c>
      <c r="F12" s="306"/>
      <c r="G12" s="12"/>
      <c r="H12" s="16"/>
    </row>
    <row r="13" spans="2:8" ht="27" customHeight="1" x14ac:dyDescent="0.45">
      <c r="B13" s="11"/>
      <c r="C13" s="303" t="s">
        <v>79</v>
      </c>
      <c r="D13" s="304"/>
      <c r="E13" s="305" t="s">
        <v>173</v>
      </c>
      <c r="F13" s="306"/>
      <c r="G13" s="12"/>
      <c r="H13" s="16"/>
    </row>
    <row r="14" spans="2:8" ht="34.5" customHeight="1" x14ac:dyDescent="0.45">
      <c r="B14" s="11"/>
      <c r="C14" s="301" t="s">
        <v>8</v>
      </c>
      <c r="D14" s="302"/>
      <c r="E14" s="299" t="s">
        <v>417</v>
      </c>
      <c r="F14" s="300"/>
      <c r="G14" s="12"/>
      <c r="H14" s="16"/>
    </row>
    <row r="15" spans="2:8" ht="27.75" customHeight="1" x14ac:dyDescent="0.45">
      <c r="B15" s="11"/>
      <c r="C15" s="301" t="s">
        <v>9</v>
      </c>
      <c r="D15" s="302"/>
      <c r="E15" s="299" t="s">
        <v>80</v>
      </c>
      <c r="F15" s="300"/>
      <c r="G15" s="12"/>
      <c r="H15" s="16"/>
    </row>
    <row r="16" spans="2:8" ht="28.5" customHeight="1" x14ac:dyDescent="0.45">
      <c r="B16" s="11"/>
      <c r="C16" s="301" t="s">
        <v>10</v>
      </c>
      <c r="D16" s="302"/>
      <c r="E16" s="299" t="s">
        <v>81</v>
      </c>
      <c r="F16" s="300"/>
      <c r="G16" s="12"/>
      <c r="H16" s="16"/>
    </row>
    <row r="17" spans="2:8" ht="72.75" customHeight="1" x14ac:dyDescent="0.45">
      <c r="B17" s="11"/>
      <c r="C17" s="301" t="s">
        <v>11</v>
      </c>
      <c r="D17" s="302"/>
      <c r="E17" s="299" t="s">
        <v>418</v>
      </c>
      <c r="F17" s="300"/>
      <c r="G17" s="12"/>
      <c r="H17" s="16"/>
    </row>
    <row r="18" spans="2:8" ht="64.5" customHeight="1" x14ac:dyDescent="0.45">
      <c r="B18" s="11"/>
      <c r="C18" s="301" t="s">
        <v>12</v>
      </c>
      <c r="D18" s="302"/>
      <c r="E18" s="299" t="s">
        <v>462</v>
      </c>
      <c r="F18" s="300"/>
      <c r="G18" s="12"/>
      <c r="H18" s="16"/>
    </row>
    <row r="19" spans="2:8" ht="71.25" customHeight="1" x14ac:dyDescent="0.45">
      <c r="B19" s="11"/>
      <c r="C19" s="301" t="s">
        <v>82</v>
      </c>
      <c r="D19" s="302"/>
      <c r="E19" s="299" t="s">
        <v>463</v>
      </c>
      <c r="F19" s="300"/>
      <c r="G19" s="12"/>
      <c r="H19" s="16"/>
    </row>
    <row r="20" spans="2:8" ht="55.5" customHeight="1" x14ac:dyDescent="0.45">
      <c r="B20" s="11"/>
      <c r="C20" s="297" t="s">
        <v>83</v>
      </c>
      <c r="D20" s="298"/>
      <c r="E20" s="299" t="s">
        <v>464</v>
      </c>
      <c r="F20" s="300"/>
      <c r="G20" s="12"/>
      <c r="H20" s="16"/>
    </row>
    <row r="21" spans="2:8" ht="42" customHeight="1" x14ac:dyDescent="0.45">
      <c r="B21" s="11"/>
      <c r="C21" s="297" t="s">
        <v>18</v>
      </c>
      <c r="D21" s="298"/>
      <c r="E21" s="299" t="s">
        <v>465</v>
      </c>
      <c r="F21" s="300"/>
      <c r="G21" s="12"/>
      <c r="H21" s="16"/>
    </row>
    <row r="22" spans="2:8" ht="59.25" customHeight="1" x14ac:dyDescent="0.45">
      <c r="B22" s="11"/>
      <c r="C22" s="297" t="s">
        <v>20</v>
      </c>
      <c r="D22" s="298"/>
      <c r="E22" s="299" t="s">
        <v>419</v>
      </c>
      <c r="F22" s="300"/>
      <c r="G22" s="12"/>
      <c r="H22" s="16"/>
    </row>
    <row r="23" spans="2:8" ht="23.25" customHeight="1" x14ac:dyDescent="0.45">
      <c r="B23" s="11"/>
      <c r="C23" s="297" t="s">
        <v>21</v>
      </c>
      <c r="D23" s="298"/>
      <c r="E23" s="299" t="s">
        <v>466</v>
      </c>
      <c r="F23" s="300"/>
      <c r="G23" s="12"/>
      <c r="H23" s="16"/>
    </row>
    <row r="24" spans="2:8" ht="30.75" customHeight="1" x14ac:dyDescent="0.45">
      <c r="B24" s="11"/>
      <c r="C24" s="297" t="s">
        <v>84</v>
      </c>
      <c r="D24" s="298"/>
      <c r="E24" s="299" t="s">
        <v>467</v>
      </c>
      <c r="F24" s="300"/>
      <c r="G24" s="12"/>
      <c r="H24" s="16"/>
    </row>
    <row r="25" spans="2:8" ht="33" customHeight="1" x14ac:dyDescent="0.45">
      <c r="B25" s="11"/>
      <c r="C25" s="297" t="s">
        <v>85</v>
      </c>
      <c r="D25" s="298"/>
      <c r="E25" s="299" t="s">
        <v>468</v>
      </c>
      <c r="F25" s="300"/>
      <c r="G25" s="12"/>
      <c r="H25" s="16"/>
    </row>
    <row r="26" spans="2:8" ht="30" customHeight="1" x14ac:dyDescent="0.45">
      <c r="B26" s="11"/>
      <c r="C26" s="297" t="s">
        <v>86</v>
      </c>
      <c r="D26" s="298"/>
      <c r="E26" s="299" t="s">
        <v>469</v>
      </c>
      <c r="F26" s="300"/>
      <c r="G26" s="12"/>
      <c r="H26" s="16"/>
    </row>
    <row r="27" spans="2:8" ht="35.25" customHeight="1" x14ac:dyDescent="0.45">
      <c r="B27" s="11"/>
      <c r="C27" s="297" t="s">
        <v>87</v>
      </c>
      <c r="D27" s="298"/>
      <c r="E27" s="299" t="s">
        <v>470</v>
      </c>
      <c r="F27" s="300"/>
      <c r="G27" s="12"/>
      <c r="H27" s="16"/>
    </row>
    <row r="28" spans="2:8" ht="31.5" customHeight="1" x14ac:dyDescent="0.45">
      <c r="B28" s="11"/>
      <c r="C28" s="297" t="s">
        <v>88</v>
      </c>
      <c r="D28" s="298"/>
      <c r="E28" s="299" t="s">
        <v>471</v>
      </c>
      <c r="F28" s="300"/>
      <c r="G28" s="12"/>
      <c r="H28" s="16"/>
    </row>
    <row r="29" spans="2:8" ht="35.25" customHeight="1" x14ac:dyDescent="0.45">
      <c r="B29" s="11"/>
      <c r="C29" s="297" t="s">
        <v>89</v>
      </c>
      <c r="D29" s="298"/>
      <c r="E29" s="299" t="s">
        <v>472</v>
      </c>
      <c r="F29" s="300"/>
      <c r="G29" s="12"/>
      <c r="H29" s="16"/>
    </row>
    <row r="30" spans="2:8" ht="59.25" customHeight="1" x14ac:dyDescent="0.45">
      <c r="B30" s="11"/>
      <c r="C30" s="297" t="s">
        <v>90</v>
      </c>
      <c r="D30" s="298"/>
      <c r="E30" s="299" t="s">
        <v>473</v>
      </c>
      <c r="F30" s="300"/>
      <c r="G30" s="12"/>
      <c r="H30" s="16"/>
    </row>
    <row r="31" spans="2:8" ht="57" customHeight="1" x14ac:dyDescent="0.45">
      <c r="B31" s="11"/>
      <c r="C31" s="297" t="s">
        <v>25</v>
      </c>
      <c r="D31" s="298"/>
      <c r="E31" s="299" t="s">
        <v>474</v>
      </c>
      <c r="F31" s="300"/>
      <c r="G31" s="12"/>
      <c r="H31" s="16"/>
    </row>
    <row r="32" spans="2:8" ht="82.5" customHeight="1" x14ac:dyDescent="0.45">
      <c r="B32" s="11"/>
      <c r="C32" s="297" t="s">
        <v>91</v>
      </c>
      <c r="D32" s="298"/>
      <c r="E32" s="299" t="s">
        <v>92</v>
      </c>
      <c r="F32" s="300"/>
      <c r="G32" s="12"/>
      <c r="H32" s="16"/>
    </row>
    <row r="33" spans="2:8" ht="46.5" customHeight="1" x14ac:dyDescent="0.45">
      <c r="B33" s="11"/>
      <c r="C33" s="297" t="s">
        <v>30</v>
      </c>
      <c r="D33" s="298"/>
      <c r="E33" s="299" t="s">
        <v>475</v>
      </c>
      <c r="F33" s="300"/>
      <c r="G33" s="12"/>
      <c r="H33" s="16"/>
    </row>
    <row r="34" spans="2:8" ht="6.75" customHeight="1" thickBot="1" x14ac:dyDescent="0.5">
      <c r="B34" s="11"/>
      <c r="C34" s="293"/>
      <c r="D34" s="294"/>
      <c r="E34" s="295"/>
      <c r="F34" s="296"/>
      <c r="G34" s="12"/>
      <c r="H34" s="16"/>
    </row>
    <row r="35" spans="2:8" ht="14.65" thickTop="1" x14ac:dyDescent="0.45">
      <c r="B35" s="11"/>
      <c r="C35" s="17"/>
      <c r="D35" s="17"/>
      <c r="E35" s="18"/>
      <c r="F35" s="18"/>
      <c r="G35" s="12"/>
      <c r="H35" s="16"/>
    </row>
    <row r="36" spans="2:8" ht="21" customHeight="1" x14ac:dyDescent="0.45">
      <c r="B36" s="287" t="s">
        <v>420</v>
      </c>
      <c r="C36" s="288"/>
      <c r="D36" s="288"/>
      <c r="E36" s="288"/>
      <c r="F36" s="288"/>
      <c r="G36" s="288"/>
      <c r="H36" s="289"/>
    </row>
    <row r="37" spans="2:8" ht="20.25" customHeight="1" x14ac:dyDescent="0.45">
      <c r="B37" s="287" t="s">
        <v>421</v>
      </c>
      <c r="C37" s="288"/>
      <c r="D37" s="288"/>
      <c r="E37" s="288"/>
      <c r="F37" s="288"/>
      <c r="G37" s="288"/>
      <c r="H37" s="289"/>
    </row>
    <row r="38" spans="2:8" ht="20.25" customHeight="1" x14ac:dyDescent="0.45">
      <c r="B38" s="287" t="s">
        <v>422</v>
      </c>
      <c r="C38" s="288"/>
      <c r="D38" s="288"/>
      <c r="E38" s="288"/>
      <c r="F38" s="288"/>
      <c r="G38" s="288"/>
      <c r="H38" s="289"/>
    </row>
    <row r="39" spans="2:8" ht="21.75" customHeight="1" x14ac:dyDescent="0.45">
      <c r="B39" s="287" t="s">
        <v>423</v>
      </c>
      <c r="C39" s="288"/>
      <c r="D39" s="288"/>
      <c r="E39" s="288"/>
      <c r="F39" s="288"/>
      <c r="G39" s="288"/>
      <c r="H39" s="289"/>
    </row>
    <row r="40" spans="2:8" ht="22.5" customHeight="1" x14ac:dyDescent="0.45">
      <c r="B40" s="287" t="s">
        <v>424</v>
      </c>
      <c r="C40" s="288"/>
      <c r="D40" s="288"/>
      <c r="E40" s="288"/>
      <c r="F40" s="288"/>
      <c r="G40" s="288"/>
      <c r="H40" s="289"/>
    </row>
    <row r="41" spans="2:8" ht="32.25" customHeight="1" thickBot="1" x14ac:dyDescent="0.5">
      <c r="B41" s="290" t="s">
        <v>425</v>
      </c>
      <c r="C41" s="291"/>
      <c r="D41" s="291"/>
      <c r="E41" s="291"/>
      <c r="F41" s="291"/>
      <c r="G41" s="291"/>
      <c r="H41" s="292"/>
    </row>
  </sheetData>
  <mergeCells count="62">
    <mergeCell ref="B2:H2"/>
    <mergeCell ref="B3:H3"/>
    <mergeCell ref="B4:H4"/>
    <mergeCell ref="B6:H7"/>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B40:H40"/>
    <mergeCell ref="B41:H41"/>
    <mergeCell ref="C34:D34"/>
    <mergeCell ref="E34:F34"/>
    <mergeCell ref="B36:H36"/>
    <mergeCell ref="B37:H37"/>
    <mergeCell ref="B38:H38"/>
    <mergeCell ref="B39:H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60"/>
  <sheetViews>
    <sheetView topLeftCell="O55" zoomScale="64" zoomScaleNormal="64" workbookViewId="0">
      <selection activeCell="AJ55" sqref="AJ55:AJ59"/>
    </sheetView>
  </sheetViews>
  <sheetFormatPr baseColWidth="10" defaultColWidth="11.3984375" defaultRowHeight="14.25" x14ac:dyDescent="0.45"/>
  <cols>
    <col min="1" max="1" width="11.1328125" customWidth="1"/>
    <col min="2" max="2" width="21" customWidth="1"/>
    <col min="3" max="3" width="19.73046875" customWidth="1"/>
    <col min="4" max="4" width="28.265625" customWidth="1"/>
    <col min="5" max="5" width="21.59765625" customWidth="1"/>
    <col min="6" max="6" width="30.73046875" customWidth="1"/>
    <col min="7" max="7" width="23.265625" customWidth="1"/>
    <col min="8" max="8" width="12.1328125" customWidth="1"/>
    <col min="9" max="9" width="13.265625" customWidth="1"/>
    <col min="10" max="10" width="11.1328125"/>
    <col min="11" max="11" width="28.59765625" customWidth="1"/>
    <col min="12" max="12" width="22.86328125" customWidth="1"/>
    <col min="13" max="15" width="11.1328125"/>
    <col min="16" max="16" width="33.3984375" customWidth="1"/>
    <col min="17" max="17" width="18.265625" customWidth="1"/>
    <col min="18" max="20" width="11.1328125"/>
    <col min="21" max="21" width="17.265625" customWidth="1"/>
    <col min="22" max="22" width="14" customWidth="1"/>
    <col min="23" max="23" width="14" bestFit="1" customWidth="1"/>
    <col min="24" max="24" width="38.73046875" hidden="1" customWidth="1"/>
    <col min="25" max="25" width="44.86328125" hidden="1" customWidth="1"/>
    <col min="26" max="26" width="4.86328125" hidden="1" customWidth="1"/>
    <col min="27" max="28" width="11.86328125" customWidth="1"/>
    <col min="29" max="29" width="41.73046875" hidden="1" customWidth="1"/>
    <col min="30" max="30" width="4.86328125" hidden="1" customWidth="1"/>
    <col min="31" max="31" width="13.3984375" customWidth="1"/>
    <col min="32" max="32" width="11.1328125"/>
    <col min="33" max="33" width="13.3984375" customWidth="1"/>
    <col min="34" max="34" width="21.1328125" customWidth="1"/>
    <col min="35" max="35" width="11.1328125"/>
    <col min="36" max="36" width="15" customWidth="1"/>
    <col min="37" max="37" width="16.1328125" customWidth="1"/>
    <col min="38" max="38" width="17.86328125" bestFit="1" customWidth="1"/>
    <col min="39" max="39" width="12" bestFit="1" customWidth="1"/>
    <col min="40" max="40" width="11.1328125"/>
    <col min="41" max="298" width="11.3984375" style="139"/>
    <col min="299" max="16384" width="11.3984375" style="182"/>
  </cols>
  <sheetData>
    <row r="1" spans="1:298" s="179" customFormat="1" ht="16.5" customHeight="1" x14ac:dyDescent="0.35">
      <c r="A1" s="369"/>
      <c r="B1" s="370"/>
      <c r="C1" s="370"/>
      <c r="D1" s="359" t="s">
        <v>68</v>
      </c>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61" t="s">
        <v>67</v>
      </c>
      <c r="AM1" s="361"/>
      <c r="AN1" s="361"/>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c r="ED1" s="178"/>
      <c r="EE1" s="178"/>
      <c r="EF1" s="178"/>
      <c r="EG1" s="178"/>
      <c r="EH1" s="178"/>
      <c r="EI1" s="178"/>
      <c r="EJ1" s="178"/>
      <c r="EK1" s="178"/>
      <c r="EL1" s="178"/>
      <c r="EM1" s="178"/>
      <c r="EN1" s="178"/>
      <c r="EO1" s="178"/>
      <c r="EP1" s="178"/>
      <c r="EQ1" s="178"/>
      <c r="ER1" s="178"/>
      <c r="ES1" s="178"/>
      <c r="ET1" s="178"/>
      <c r="EU1" s="178"/>
      <c r="EV1" s="178"/>
      <c r="EW1" s="178"/>
      <c r="EX1" s="178"/>
      <c r="EY1" s="178"/>
      <c r="EZ1" s="178"/>
      <c r="FA1" s="178"/>
      <c r="FB1" s="178"/>
      <c r="FC1" s="178"/>
      <c r="FD1" s="178"/>
      <c r="FE1" s="178"/>
      <c r="FF1" s="178"/>
      <c r="FG1" s="178"/>
      <c r="FH1" s="178"/>
      <c r="FI1" s="178"/>
      <c r="FJ1" s="178"/>
      <c r="FK1" s="178"/>
      <c r="FL1" s="178"/>
      <c r="FM1" s="178"/>
      <c r="FN1" s="178"/>
      <c r="FO1" s="178"/>
      <c r="FP1" s="178"/>
      <c r="FQ1" s="178"/>
      <c r="FR1" s="178"/>
      <c r="FS1" s="178"/>
      <c r="FT1" s="178"/>
      <c r="FU1" s="178"/>
      <c r="FV1" s="178"/>
      <c r="FW1" s="178"/>
      <c r="FX1" s="178"/>
      <c r="FY1" s="178"/>
      <c r="FZ1" s="178"/>
      <c r="GA1" s="178"/>
      <c r="GB1" s="178"/>
      <c r="GC1" s="178"/>
      <c r="GD1" s="178"/>
      <c r="GE1" s="178"/>
      <c r="GF1" s="178"/>
      <c r="GG1" s="178"/>
      <c r="GH1" s="178"/>
      <c r="GI1" s="178"/>
      <c r="GJ1" s="178"/>
      <c r="GK1" s="178"/>
      <c r="GL1" s="178"/>
      <c r="GM1" s="178"/>
      <c r="GN1" s="178"/>
      <c r="GO1" s="178"/>
      <c r="GP1" s="178"/>
      <c r="GQ1" s="178"/>
      <c r="GR1" s="178"/>
      <c r="GS1" s="178"/>
      <c r="GT1" s="178"/>
      <c r="GU1" s="178"/>
      <c r="GV1" s="178"/>
      <c r="GW1" s="178"/>
      <c r="GX1" s="178"/>
      <c r="GY1" s="178"/>
      <c r="GZ1" s="178"/>
      <c r="HA1" s="178"/>
      <c r="HB1" s="178"/>
      <c r="HC1" s="178"/>
      <c r="HD1" s="178"/>
      <c r="HE1" s="178"/>
      <c r="HF1" s="178"/>
      <c r="HG1" s="178"/>
      <c r="HH1" s="178"/>
      <c r="HI1" s="178"/>
      <c r="HJ1" s="178"/>
      <c r="HK1" s="178"/>
      <c r="HL1" s="178"/>
      <c r="HM1" s="178"/>
      <c r="HN1" s="178"/>
      <c r="HO1" s="178"/>
      <c r="HP1" s="178"/>
      <c r="HQ1" s="178"/>
      <c r="HR1" s="178"/>
      <c r="HS1" s="178"/>
      <c r="HT1" s="178"/>
      <c r="HU1" s="178"/>
      <c r="HV1" s="178"/>
      <c r="HW1" s="178"/>
      <c r="HX1" s="178"/>
      <c r="HY1" s="178"/>
      <c r="HZ1" s="178"/>
      <c r="IA1" s="178"/>
      <c r="IB1" s="178"/>
      <c r="IC1" s="178"/>
      <c r="ID1" s="178"/>
      <c r="IE1" s="178"/>
      <c r="IF1" s="178"/>
      <c r="IG1" s="178"/>
      <c r="IH1" s="178"/>
      <c r="II1" s="178"/>
      <c r="IJ1" s="178"/>
      <c r="IK1" s="178"/>
      <c r="IL1" s="178"/>
      <c r="IM1" s="178"/>
      <c r="IN1" s="178"/>
      <c r="IO1" s="178"/>
      <c r="IP1" s="178"/>
      <c r="IQ1" s="178"/>
      <c r="IR1" s="178"/>
      <c r="IS1" s="178"/>
      <c r="IT1" s="178"/>
      <c r="IU1" s="178"/>
      <c r="IV1" s="178"/>
      <c r="IW1" s="178"/>
      <c r="IX1" s="178"/>
      <c r="IY1" s="178"/>
      <c r="IZ1" s="178"/>
      <c r="JA1" s="178"/>
      <c r="JB1" s="178"/>
      <c r="JC1" s="178"/>
      <c r="JD1" s="178"/>
      <c r="JE1" s="178"/>
      <c r="JF1" s="178"/>
      <c r="JG1" s="178"/>
      <c r="JH1" s="178"/>
      <c r="JI1" s="178"/>
      <c r="JJ1" s="178"/>
      <c r="JK1" s="178"/>
      <c r="JL1" s="178"/>
      <c r="JM1" s="178"/>
      <c r="JN1" s="178"/>
      <c r="JO1" s="178"/>
      <c r="JP1" s="178"/>
      <c r="JQ1" s="178"/>
      <c r="JR1" s="178"/>
      <c r="JS1" s="178"/>
      <c r="JT1" s="178"/>
      <c r="JU1" s="178"/>
      <c r="JV1" s="178"/>
      <c r="JW1" s="178"/>
      <c r="JX1" s="178"/>
      <c r="JY1" s="178"/>
      <c r="JZ1" s="178"/>
      <c r="KA1" s="178"/>
      <c r="KB1" s="178"/>
      <c r="KC1" s="178"/>
      <c r="KD1" s="178"/>
      <c r="KE1" s="178"/>
      <c r="KF1" s="178"/>
      <c r="KG1" s="178"/>
      <c r="KH1" s="178"/>
      <c r="KI1" s="178"/>
      <c r="KJ1" s="178"/>
      <c r="KK1" s="178"/>
      <c r="KL1" s="178"/>
    </row>
    <row r="2" spans="1:298" s="179" customFormat="1" ht="39.75" customHeight="1" x14ac:dyDescent="0.35">
      <c r="A2" s="371"/>
      <c r="B2" s="372"/>
      <c r="C2" s="372"/>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1"/>
      <c r="AM2" s="361"/>
      <c r="AN2" s="361"/>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c r="ED2" s="178"/>
      <c r="EE2" s="178"/>
      <c r="EF2" s="178"/>
      <c r="EG2" s="178"/>
      <c r="EH2" s="178"/>
      <c r="EI2" s="178"/>
      <c r="EJ2" s="178"/>
      <c r="EK2" s="178"/>
      <c r="EL2" s="178"/>
      <c r="EM2" s="178"/>
      <c r="EN2" s="178"/>
      <c r="EO2" s="178"/>
      <c r="EP2" s="178"/>
      <c r="EQ2" s="178"/>
      <c r="ER2" s="178"/>
      <c r="ES2" s="178"/>
      <c r="ET2" s="178"/>
      <c r="EU2" s="178"/>
      <c r="EV2" s="178"/>
      <c r="EW2" s="178"/>
      <c r="EX2" s="178"/>
      <c r="EY2" s="178"/>
      <c r="EZ2" s="178"/>
      <c r="FA2" s="178"/>
      <c r="FB2" s="178"/>
      <c r="FC2" s="178"/>
      <c r="FD2" s="178"/>
      <c r="FE2" s="178"/>
      <c r="FF2" s="178"/>
      <c r="FG2" s="178"/>
      <c r="FH2" s="178"/>
      <c r="FI2" s="178"/>
      <c r="FJ2" s="178"/>
      <c r="FK2" s="178"/>
      <c r="FL2" s="178"/>
      <c r="FM2" s="178"/>
      <c r="FN2" s="178"/>
      <c r="FO2" s="178"/>
      <c r="FP2" s="178"/>
      <c r="FQ2" s="178"/>
      <c r="FR2" s="178"/>
      <c r="FS2" s="178"/>
      <c r="FT2" s="178"/>
      <c r="FU2" s="178"/>
      <c r="FV2" s="178"/>
      <c r="FW2" s="178"/>
      <c r="FX2" s="178"/>
      <c r="FY2" s="178"/>
      <c r="FZ2" s="178"/>
      <c r="GA2" s="178"/>
      <c r="GB2" s="178"/>
      <c r="GC2" s="178"/>
      <c r="GD2" s="178"/>
      <c r="GE2" s="178"/>
      <c r="GF2" s="178"/>
      <c r="GG2" s="178"/>
      <c r="GH2" s="178"/>
      <c r="GI2" s="178"/>
      <c r="GJ2" s="178"/>
      <c r="GK2" s="178"/>
      <c r="GL2" s="178"/>
      <c r="GM2" s="178"/>
      <c r="GN2" s="178"/>
      <c r="GO2" s="178"/>
      <c r="GP2" s="178"/>
      <c r="GQ2" s="178"/>
      <c r="GR2" s="178"/>
      <c r="GS2" s="178"/>
      <c r="GT2" s="178"/>
      <c r="GU2" s="178"/>
      <c r="GV2" s="178"/>
      <c r="GW2" s="178"/>
      <c r="GX2" s="178"/>
      <c r="GY2" s="178"/>
      <c r="GZ2" s="178"/>
      <c r="HA2" s="178"/>
      <c r="HB2" s="178"/>
      <c r="HC2" s="178"/>
      <c r="HD2" s="178"/>
      <c r="HE2" s="178"/>
      <c r="HF2" s="178"/>
      <c r="HG2" s="178"/>
      <c r="HH2" s="178"/>
      <c r="HI2" s="178"/>
      <c r="HJ2" s="178"/>
      <c r="HK2" s="178"/>
      <c r="HL2" s="178"/>
      <c r="HM2" s="178"/>
      <c r="HN2" s="178"/>
      <c r="HO2" s="178"/>
      <c r="HP2" s="178"/>
      <c r="HQ2" s="178"/>
      <c r="HR2" s="178"/>
      <c r="HS2" s="178"/>
      <c r="HT2" s="178"/>
      <c r="HU2" s="178"/>
      <c r="HV2" s="178"/>
      <c r="HW2" s="178"/>
      <c r="HX2" s="178"/>
      <c r="HY2" s="178"/>
      <c r="HZ2" s="178"/>
      <c r="IA2" s="178"/>
      <c r="IB2" s="178"/>
      <c r="IC2" s="178"/>
      <c r="ID2" s="178"/>
      <c r="IE2" s="178"/>
      <c r="IF2" s="178"/>
      <c r="IG2" s="178"/>
      <c r="IH2" s="178"/>
      <c r="II2" s="178"/>
      <c r="IJ2" s="178"/>
      <c r="IK2" s="178"/>
      <c r="IL2" s="178"/>
      <c r="IM2" s="178"/>
      <c r="IN2" s="178"/>
      <c r="IO2" s="178"/>
      <c r="IP2" s="178"/>
      <c r="IQ2" s="178"/>
      <c r="IR2" s="178"/>
      <c r="IS2" s="178"/>
      <c r="IT2" s="178"/>
      <c r="IU2" s="178"/>
      <c r="IV2" s="178"/>
      <c r="IW2" s="178"/>
      <c r="IX2" s="178"/>
      <c r="IY2" s="178"/>
      <c r="IZ2" s="178"/>
      <c r="JA2" s="178"/>
      <c r="JB2" s="178"/>
      <c r="JC2" s="178"/>
      <c r="JD2" s="178"/>
      <c r="JE2" s="178"/>
      <c r="JF2" s="178"/>
      <c r="JG2" s="178"/>
      <c r="JH2" s="178"/>
      <c r="JI2" s="178"/>
      <c r="JJ2" s="178"/>
      <c r="JK2" s="178"/>
      <c r="JL2" s="178"/>
      <c r="JM2" s="178"/>
      <c r="JN2" s="178"/>
      <c r="JO2" s="178"/>
      <c r="JP2" s="178"/>
      <c r="JQ2" s="178"/>
      <c r="JR2" s="178"/>
      <c r="JS2" s="178"/>
      <c r="JT2" s="178"/>
      <c r="JU2" s="178"/>
      <c r="JV2" s="178"/>
      <c r="JW2" s="178"/>
      <c r="JX2" s="178"/>
      <c r="JY2" s="178"/>
      <c r="JZ2" s="178"/>
      <c r="KA2" s="178"/>
      <c r="KB2" s="178"/>
      <c r="KC2" s="178"/>
      <c r="KD2" s="178"/>
      <c r="KE2" s="178"/>
      <c r="KF2" s="178"/>
      <c r="KG2" s="178"/>
      <c r="KH2" s="178"/>
      <c r="KI2" s="178"/>
      <c r="KJ2" s="178"/>
      <c r="KK2" s="178"/>
      <c r="KL2" s="178"/>
    </row>
    <row r="3" spans="1:298" s="179" customFormat="1" ht="13.5" x14ac:dyDescent="0.35">
      <c r="A3" s="2"/>
      <c r="B3" s="2"/>
      <c r="C3" s="3"/>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1"/>
      <c r="AM3" s="361"/>
      <c r="AN3" s="361"/>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c r="IV3" s="178"/>
      <c r="IW3" s="178"/>
      <c r="IX3" s="178"/>
      <c r="IY3" s="178"/>
      <c r="IZ3" s="178"/>
      <c r="JA3" s="178"/>
      <c r="JB3" s="178"/>
      <c r="JC3" s="178"/>
      <c r="JD3" s="178"/>
      <c r="JE3" s="178"/>
      <c r="JF3" s="178"/>
      <c r="JG3" s="178"/>
      <c r="JH3" s="178"/>
      <c r="JI3" s="178"/>
      <c r="JJ3" s="178"/>
      <c r="JK3" s="178"/>
      <c r="JL3" s="178"/>
      <c r="JM3" s="178"/>
      <c r="JN3" s="178"/>
      <c r="JO3" s="178"/>
      <c r="JP3" s="178"/>
      <c r="JQ3" s="178"/>
      <c r="JR3" s="178"/>
      <c r="JS3" s="178"/>
      <c r="JT3" s="178"/>
      <c r="JU3" s="178"/>
      <c r="JV3" s="178"/>
      <c r="JW3" s="178"/>
      <c r="JX3" s="178"/>
      <c r="JY3" s="178"/>
      <c r="JZ3" s="178"/>
      <c r="KA3" s="178"/>
      <c r="KB3" s="178"/>
      <c r="KC3" s="178"/>
      <c r="KD3" s="178"/>
      <c r="KE3" s="178"/>
      <c r="KF3" s="178"/>
      <c r="KG3" s="178"/>
      <c r="KH3" s="178"/>
      <c r="KI3" s="178"/>
      <c r="KJ3" s="178"/>
      <c r="KK3" s="178"/>
      <c r="KL3" s="178"/>
    </row>
    <row r="4" spans="1:298" s="179" customFormat="1" ht="26.25" customHeight="1" x14ac:dyDescent="0.35">
      <c r="A4" s="362" t="s">
        <v>0</v>
      </c>
      <c r="B4" s="363"/>
      <c r="C4" s="364"/>
      <c r="D4" s="365" t="s">
        <v>342</v>
      </c>
      <c r="E4" s="366"/>
      <c r="F4" s="366"/>
      <c r="G4" s="366"/>
      <c r="H4" s="366"/>
      <c r="I4" s="366"/>
      <c r="J4" s="366"/>
      <c r="K4" s="366"/>
      <c r="L4" s="366"/>
      <c r="M4" s="366"/>
      <c r="N4" s="367"/>
      <c r="O4" s="368"/>
      <c r="P4" s="368"/>
      <c r="Q4" s="368"/>
      <c r="R4" s="1"/>
      <c r="S4" s="1"/>
      <c r="T4" s="1"/>
      <c r="U4" s="1"/>
      <c r="V4" s="1"/>
      <c r="W4" s="1"/>
      <c r="X4" s="1"/>
      <c r="Y4" s="1"/>
      <c r="Z4" s="1"/>
      <c r="AA4" s="1"/>
      <c r="AB4" s="1"/>
      <c r="AC4" s="1"/>
      <c r="AD4" s="1"/>
      <c r="AE4" s="1"/>
      <c r="AF4" s="1"/>
      <c r="AG4" s="1"/>
      <c r="AH4" s="1"/>
      <c r="AI4" s="1"/>
      <c r="AJ4" s="1"/>
      <c r="AK4" s="1"/>
      <c r="AL4" s="1"/>
      <c r="AM4" s="1"/>
      <c r="AN4" s="1"/>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c r="FH4" s="178"/>
      <c r="FI4" s="178"/>
      <c r="FJ4" s="178"/>
      <c r="FK4" s="178"/>
      <c r="FL4" s="178"/>
      <c r="FM4" s="178"/>
      <c r="FN4" s="178"/>
      <c r="FO4" s="178"/>
      <c r="FP4" s="178"/>
      <c r="FQ4" s="178"/>
      <c r="FR4" s="178"/>
      <c r="FS4" s="178"/>
      <c r="FT4" s="178"/>
      <c r="FU4" s="178"/>
      <c r="FV4" s="178"/>
      <c r="FW4" s="178"/>
      <c r="FX4" s="178"/>
      <c r="FY4" s="178"/>
      <c r="FZ4" s="178"/>
      <c r="GA4" s="178"/>
      <c r="GB4" s="178"/>
      <c r="GC4" s="178"/>
      <c r="GD4" s="178"/>
      <c r="GE4" s="178"/>
      <c r="GF4" s="178"/>
      <c r="GG4" s="178"/>
      <c r="GH4" s="178"/>
      <c r="GI4" s="178"/>
      <c r="GJ4" s="178"/>
      <c r="GK4" s="178"/>
      <c r="GL4" s="178"/>
      <c r="GM4" s="178"/>
      <c r="GN4" s="178"/>
      <c r="GO4" s="178"/>
      <c r="GP4" s="178"/>
      <c r="GQ4" s="178"/>
      <c r="GR4" s="178"/>
      <c r="GS4" s="178"/>
      <c r="GT4" s="178"/>
      <c r="GU4" s="178"/>
      <c r="GV4" s="178"/>
      <c r="GW4" s="178"/>
      <c r="GX4" s="178"/>
      <c r="GY4" s="178"/>
      <c r="GZ4" s="178"/>
      <c r="HA4" s="178"/>
      <c r="HB4" s="178"/>
      <c r="HC4" s="178"/>
      <c r="HD4" s="178"/>
      <c r="HE4" s="178"/>
      <c r="HF4" s="178"/>
      <c r="HG4" s="178"/>
      <c r="HH4" s="178"/>
      <c r="HI4" s="178"/>
      <c r="HJ4" s="178"/>
      <c r="HK4" s="178"/>
      <c r="HL4" s="178"/>
      <c r="HM4" s="178"/>
      <c r="HN4" s="178"/>
      <c r="HO4" s="178"/>
      <c r="HP4" s="178"/>
      <c r="HQ4" s="178"/>
      <c r="HR4" s="178"/>
      <c r="HS4" s="178"/>
      <c r="HT4" s="178"/>
      <c r="HU4" s="178"/>
      <c r="HV4" s="178"/>
      <c r="HW4" s="178"/>
      <c r="HX4" s="178"/>
      <c r="HY4" s="178"/>
      <c r="HZ4" s="178"/>
      <c r="IA4" s="178"/>
      <c r="IB4" s="178"/>
      <c r="IC4" s="178"/>
      <c r="ID4" s="178"/>
      <c r="IE4" s="178"/>
      <c r="IF4" s="178"/>
      <c r="IG4" s="178"/>
      <c r="IH4" s="178"/>
      <c r="II4" s="178"/>
      <c r="IJ4" s="178"/>
      <c r="IK4" s="178"/>
      <c r="IL4" s="178"/>
      <c r="IM4" s="178"/>
      <c r="IN4" s="178"/>
      <c r="IO4" s="178"/>
      <c r="IP4" s="178"/>
      <c r="IQ4" s="178"/>
      <c r="IR4" s="178"/>
      <c r="IS4" s="178"/>
      <c r="IT4" s="178"/>
      <c r="IU4" s="178"/>
      <c r="IV4" s="178"/>
      <c r="IW4" s="178"/>
      <c r="IX4" s="178"/>
      <c r="IY4" s="178"/>
      <c r="IZ4" s="178"/>
      <c r="JA4" s="178"/>
      <c r="JB4" s="178"/>
      <c r="JC4" s="178"/>
      <c r="JD4" s="178"/>
      <c r="JE4" s="178"/>
      <c r="JF4" s="178"/>
      <c r="JG4" s="178"/>
      <c r="JH4" s="178"/>
      <c r="JI4" s="178"/>
      <c r="JJ4" s="178"/>
      <c r="JK4" s="178"/>
      <c r="JL4" s="178"/>
      <c r="JM4" s="178"/>
      <c r="JN4" s="178"/>
      <c r="JO4" s="178"/>
      <c r="JP4" s="178"/>
      <c r="JQ4" s="178"/>
      <c r="JR4" s="178"/>
      <c r="JS4" s="178"/>
      <c r="JT4" s="178"/>
      <c r="JU4" s="178"/>
      <c r="JV4" s="178"/>
      <c r="JW4" s="178"/>
      <c r="JX4" s="178"/>
      <c r="JY4" s="178"/>
      <c r="JZ4" s="178"/>
      <c r="KA4" s="178"/>
      <c r="KB4" s="178"/>
      <c r="KC4" s="178"/>
      <c r="KD4" s="178"/>
      <c r="KE4" s="178"/>
      <c r="KF4" s="178"/>
      <c r="KG4" s="178"/>
      <c r="KH4" s="178"/>
      <c r="KI4" s="178"/>
      <c r="KJ4" s="178"/>
      <c r="KK4" s="178"/>
      <c r="KL4" s="178"/>
    </row>
    <row r="5" spans="1:298" s="179" customFormat="1" ht="30" customHeight="1" x14ac:dyDescent="0.35">
      <c r="A5" s="362" t="s">
        <v>1</v>
      </c>
      <c r="B5" s="363"/>
      <c r="C5" s="364"/>
      <c r="D5" s="365" t="s">
        <v>205</v>
      </c>
      <c r="E5" s="366"/>
      <c r="F5" s="366"/>
      <c r="G5" s="366"/>
      <c r="H5" s="366"/>
      <c r="I5" s="366"/>
      <c r="J5" s="366"/>
      <c r="K5" s="366"/>
      <c r="L5" s="366"/>
      <c r="M5" s="366"/>
      <c r="N5" s="367"/>
      <c r="O5" s="1"/>
      <c r="P5" s="1"/>
      <c r="Q5" s="1"/>
      <c r="R5" s="1"/>
      <c r="S5" s="1"/>
      <c r="T5" s="1"/>
      <c r="U5" s="1"/>
      <c r="V5" s="1"/>
      <c r="W5" s="1"/>
      <c r="X5" s="1"/>
      <c r="Y5" s="1"/>
      <c r="Z5" s="1"/>
      <c r="AA5" s="1"/>
      <c r="AB5" s="1"/>
      <c r="AC5" s="1"/>
      <c r="AD5" s="1"/>
      <c r="AE5" s="1"/>
      <c r="AF5" s="1"/>
      <c r="AG5" s="1"/>
      <c r="AH5" s="1"/>
      <c r="AI5" s="1"/>
      <c r="AJ5" s="1"/>
      <c r="AK5" s="1"/>
      <c r="AL5" s="1"/>
      <c r="AM5" s="1"/>
      <c r="AN5" s="1"/>
      <c r="AO5" s="178"/>
      <c r="AP5" s="178"/>
      <c r="AQ5" s="178"/>
      <c r="AR5" s="178"/>
      <c r="AS5" s="178"/>
      <c r="AT5" s="178"/>
      <c r="AU5" s="178"/>
      <c r="AV5" s="178"/>
      <c r="AW5" s="178"/>
      <c r="AX5" s="178"/>
      <c r="AY5" s="178"/>
      <c r="AZ5" s="178"/>
      <c r="BA5" s="178"/>
      <c r="BB5" s="178"/>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c r="CN5" s="178"/>
      <c r="CO5" s="178"/>
      <c r="CP5" s="178"/>
      <c r="CQ5" s="178"/>
      <c r="CR5" s="178"/>
      <c r="CS5" s="178"/>
      <c r="CT5" s="178"/>
      <c r="CU5" s="178"/>
      <c r="CV5" s="178"/>
      <c r="CW5" s="178"/>
      <c r="CX5" s="178"/>
      <c r="CY5" s="178"/>
      <c r="CZ5" s="178"/>
      <c r="DA5" s="178"/>
      <c r="DB5" s="178"/>
      <c r="DC5" s="178"/>
      <c r="DD5" s="178"/>
      <c r="DE5" s="178"/>
      <c r="DF5" s="178"/>
      <c r="DG5" s="178"/>
      <c r="DH5" s="178"/>
      <c r="DI5" s="178"/>
      <c r="DJ5" s="178"/>
      <c r="DK5" s="178"/>
      <c r="DL5" s="178"/>
      <c r="DM5" s="178"/>
      <c r="DN5" s="178"/>
      <c r="DO5" s="178"/>
      <c r="DP5" s="178"/>
      <c r="DQ5" s="178"/>
      <c r="DR5" s="178"/>
      <c r="DS5" s="178"/>
      <c r="DT5" s="178"/>
      <c r="DU5" s="178"/>
      <c r="DV5" s="178"/>
      <c r="DW5" s="178"/>
      <c r="DX5" s="178"/>
      <c r="DY5" s="178"/>
      <c r="DZ5" s="178"/>
      <c r="EA5" s="178"/>
      <c r="EB5" s="178"/>
      <c r="EC5" s="178"/>
      <c r="ED5" s="178"/>
      <c r="EE5" s="178"/>
      <c r="EF5" s="178"/>
      <c r="EG5" s="178"/>
      <c r="EH5" s="178"/>
      <c r="EI5" s="178"/>
      <c r="EJ5" s="178"/>
      <c r="EK5" s="178"/>
      <c r="EL5" s="178"/>
      <c r="EM5" s="178"/>
      <c r="EN5" s="178"/>
      <c r="EO5" s="178"/>
      <c r="EP5" s="178"/>
      <c r="EQ5" s="178"/>
      <c r="ER5" s="178"/>
      <c r="ES5" s="178"/>
      <c r="ET5" s="178"/>
      <c r="EU5" s="178"/>
      <c r="EV5" s="178"/>
      <c r="EW5" s="178"/>
      <c r="EX5" s="178"/>
      <c r="EY5" s="178"/>
      <c r="EZ5" s="178"/>
      <c r="FA5" s="178"/>
      <c r="FB5" s="178"/>
      <c r="FC5" s="178"/>
      <c r="FD5" s="178"/>
      <c r="FE5" s="178"/>
      <c r="FF5" s="178"/>
      <c r="FG5" s="178"/>
      <c r="FH5" s="178"/>
      <c r="FI5" s="178"/>
      <c r="FJ5" s="178"/>
      <c r="FK5" s="178"/>
      <c r="FL5" s="178"/>
      <c r="FM5" s="178"/>
      <c r="FN5" s="178"/>
      <c r="FO5" s="178"/>
      <c r="FP5" s="178"/>
      <c r="FQ5" s="178"/>
      <c r="FR5" s="178"/>
      <c r="FS5" s="178"/>
      <c r="FT5" s="178"/>
      <c r="FU5" s="178"/>
      <c r="FV5" s="178"/>
      <c r="FW5" s="178"/>
      <c r="FX5" s="178"/>
      <c r="FY5" s="178"/>
      <c r="FZ5" s="178"/>
      <c r="GA5" s="178"/>
      <c r="GB5" s="178"/>
      <c r="GC5" s="178"/>
      <c r="GD5" s="178"/>
      <c r="GE5" s="178"/>
      <c r="GF5" s="178"/>
      <c r="GG5" s="178"/>
      <c r="GH5" s="178"/>
      <c r="GI5" s="178"/>
      <c r="GJ5" s="178"/>
      <c r="GK5" s="178"/>
      <c r="GL5" s="178"/>
      <c r="GM5" s="178"/>
      <c r="GN5" s="178"/>
      <c r="GO5" s="178"/>
      <c r="GP5" s="178"/>
      <c r="GQ5" s="178"/>
      <c r="GR5" s="178"/>
      <c r="GS5" s="178"/>
      <c r="GT5" s="178"/>
      <c r="GU5" s="178"/>
      <c r="GV5" s="178"/>
      <c r="GW5" s="178"/>
      <c r="GX5" s="178"/>
      <c r="GY5" s="178"/>
      <c r="GZ5" s="178"/>
      <c r="HA5" s="178"/>
      <c r="HB5" s="178"/>
      <c r="HC5" s="178"/>
      <c r="HD5" s="178"/>
      <c r="HE5" s="178"/>
      <c r="HF5" s="178"/>
      <c r="HG5" s="178"/>
      <c r="HH5" s="178"/>
      <c r="HI5" s="178"/>
      <c r="HJ5" s="178"/>
      <c r="HK5" s="178"/>
      <c r="HL5" s="178"/>
      <c r="HM5" s="178"/>
      <c r="HN5" s="178"/>
      <c r="HO5" s="178"/>
      <c r="HP5" s="178"/>
      <c r="HQ5" s="178"/>
      <c r="HR5" s="178"/>
      <c r="HS5" s="178"/>
      <c r="HT5" s="178"/>
      <c r="HU5" s="178"/>
      <c r="HV5" s="178"/>
      <c r="HW5" s="178"/>
      <c r="HX5" s="178"/>
      <c r="HY5" s="178"/>
      <c r="HZ5" s="178"/>
      <c r="IA5" s="178"/>
      <c r="IB5" s="178"/>
      <c r="IC5" s="178"/>
      <c r="ID5" s="178"/>
      <c r="IE5" s="178"/>
      <c r="IF5" s="178"/>
      <c r="IG5" s="178"/>
      <c r="IH5" s="178"/>
      <c r="II5" s="178"/>
      <c r="IJ5" s="178"/>
      <c r="IK5" s="178"/>
      <c r="IL5" s="178"/>
      <c r="IM5" s="178"/>
      <c r="IN5" s="178"/>
      <c r="IO5" s="178"/>
      <c r="IP5" s="178"/>
      <c r="IQ5" s="178"/>
      <c r="IR5" s="178"/>
      <c r="IS5" s="178"/>
      <c r="IT5" s="178"/>
      <c r="IU5" s="178"/>
      <c r="IV5" s="178"/>
      <c r="IW5" s="178"/>
      <c r="IX5" s="178"/>
      <c r="IY5" s="178"/>
      <c r="IZ5" s="178"/>
      <c r="JA5" s="178"/>
      <c r="JB5" s="178"/>
      <c r="JC5" s="178"/>
      <c r="JD5" s="178"/>
      <c r="JE5" s="178"/>
      <c r="JF5" s="178"/>
      <c r="JG5" s="178"/>
      <c r="JH5" s="178"/>
      <c r="JI5" s="178"/>
      <c r="JJ5" s="178"/>
      <c r="JK5" s="178"/>
      <c r="JL5" s="178"/>
      <c r="JM5" s="178"/>
      <c r="JN5" s="178"/>
      <c r="JO5" s="178"/>
      <c r="JP5" s="178"/>
      <c r="JQ5" s="178"/>
      <c r="JR5" s="178"/>
      <c r="JS5" s="178"/>
      <c r="JT5" s="178"/>
      <c r="JU5" s="178"/>
      <c r="JV5" s="178"/>
      <c r="JW5" s="178"/>
      <c r="JX5" s="178"/>
      <c r="JY5" s="178"/>
      <c r="JZ5" s="178"/>
      <c r="KA5" s="178"/>
      <c r="KB5" s="178"/>
      <c r="KC5" s="178"/>
      <c r="KD5" s="178"/>
      <c r="KE5" s="178"/>
      <c r="KF5" s="178"/>
      <c r="KG5" s="178"/>
      <c r="KH5" s="178"/>
      <c r="KI5" s="178"/>
      <c r="KJ5" s="178"/>
      <c r="KK5" s="178"/>
      <c r="KL5" s="178"/>
    </row>
    <row r="6" spans="1:298" s="179" customFormat="1" ht="49.5" customHeight="1" x14ac:dyDescent="0.35">
      <c r="A6" s="362" t="s">
        <v>2</v>
      </c>
      <c r="B6" s="363"/>
      <c r="C6" s="364"/>
      <c r="D6" s="373" t="s">
        <v>426</v>
      </c>
      <c r="E6" s="374"/>
      <c r="F6" s="374"/>
      <c r="G6" s="374"/>
      <c r="H6" s="374"/>
      <c r="I6" s="374"/>
      <c r="J6" s="374"/>
      <c r="K6" s="374"/>
      <c r="L6" s="374"/>
      <c r="M6" s="374"/>
      <c r="N6" s="375"/>
      <c r="O6" s="1"/>
      <c r="P6" s="1"/>
      <c r="Q6" s="1"/>
      <c r="R6" s="1"/>
      <c r="S6" s="1"/>
      <c r="T6" s="1"/>
      <c r="U6" s="1"/>
      <c r="V6" s="1"/>
      <c r="W6" s="1"/>
      <c r="X6" s="1"/>
      <c r="Y6" s="1"/>
      <c r="Z6" s="1"/>
      <c r="AA6" s="1"/>
      <c r="AB6" s="1"/>
      <c r="AC6" s="1"/>
      <c r="AD6" s="1"/>
      <c r="AE6" s="1"/>
      <c r="AF6" s="1"/>
      <c r="AG6" s="1"/>
      <c r="AH6" s="1"/>
      <c r="AI6" s="1"/>
      <c r="AJ6" s="1"/>
      <c r="AK6" s="1"/>
      <c r="AL6" s="1"/>
      <c r="AM6" s="1"/>
      <c r="AN6" s="1"/>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78"/>
      <c r="DX6" s="178"/>
      <c r="DY6" s="178"/>
      <c r="DZ6" s="178"/>
      <c r="EA6" s="178"/>
      <c r="EB6" s="178"/>
      <c r="EC6" s="178"/>
      <c r="ED6" s="178"/>
      <c r="EE6" s="178"/>
      <c r="EF6" s="178"/>
      <c r="EG6" s="178"/>
      <c r="EH6" s="178"/>
      <c r="EI6" s="178"/>
      <c r="EJ6" s="178"/>
      <c r="EK6" s="178"/>
      <c r="EL6" s="178"/>
      <c r="EM6" s="178"/>
      <c r="EN6" s="178"/>
      <c r="EO6" s="178"/>
      <c r="EP6" s="178"/>
      <c r="EQ6" s="178"/>
      <c r="ER6" s="178"/>
      <c r="ES6" s="178"/>
      <c r="ET6" s="178"/>
      <c r="EU6" s="178"/>
      <c r="EV6" s="178"/>
      <c r="EW6" s="178"/>
      <c r="EX6" s="178"/>
      <c r="EY6" s="178"/>
      <c r="EZ6" s="178"/>
      <c r="FA6" s="178"/>
      <c r="FB6" s="178"/>
      <c r="FC6" s="178"/>
      <c r="FD6" s="178"/>
      <c r="FE6" s="178"/>
      <c r="FF6" s="178"/>
      <c r="FG6" s="178"/>
      <c r="FH6" s="178"/>
      <c r="FI6" s="178"/>
      <c r="FJ6" s="178"/>
      <c r="FK6" s="178"/>
      <c r="FL6" s="178"/>
      <c r="FM6" s="178"/>
      <c r="FN6" s="178"/>
      <c r="FO6" s="178"/>
      <c r="FP6" s="178"/>
      <c r="FQ6" s="178"/>
      <c r="FR6" s="178"/>
      <c r="FS6" s="178"/>
      <c r="FT6" s="178"/>
      <c r="FU6" s="178"/>
      <c r="FV6" s="178"/>
      <c r="FW6" s="178"/>
      <c r="FX6" s="178"/>
      <c r="FY6" s="178"/>
      <c r="FZ6" s="178"/>
      <c r="GA6" s="178"/>
      <c r="GB6" s="178"/>
      <c r="GC6" s="178"/>
      <c r="GD6" s="178"/>
      <c r="GE6" s="178"/>
      <c r="GF6" s="178"/>
      <c r="GG6" s="178"/>
      <c r="GH6" s="178"/>
      <c r="GI6" s="178"/>
      <c r="GJ6" s="178"/>
      <c r="GK6" s="178"/>
      <c r="GL6" s="178"/>
      <c r="GM6" s="178"/>
      <c r="GN6" s="178"/>
      <c r="GO6" s="178"/>
      <c r="GP6" s="178"/>
      <c r="GQ6" s="178"/>
      <c r="GR6" s="178"/>
      <c r="GS6" s="178"/>
      <c r="GT6" s="178"/>
      <c r="GU6" s="178"/>
      <c r="GV6" s="178"/>
      <c r="GW6" s="178"/>
      <c r="GX6" s="178"/>
      <c r="GY6" s="178"/>
      <c r="GZ6" s="178"/>
      <c r="HA6" s="178"/>
      <c r="HB6" s="178"/>
      <c r="HC6" s="178"/>
      <c r="HD6" s="178"/>
      <c r="HE6" s="178"/>
      <c r="HF6" s="178"/>
      <c r="HG6" s="178"/>
      <c r="HH6" s="178"/>
      <c r="HI6" s="178"/>
      <c r="HJ6" s="178"/>
      <c r="HK6" s="178"/>
      <c r="HL6" s="178"/>
      <c r="HM6" s="178"/>
      <c r="HN6" s="178"/>
      <c r="HO6" s="178"/>
      <c r="HP6" s="178"/>
      <c r="HQ6" s="178"/>
      <c r="HR6" s="178"/>
      <c r="HS6" s="178"/>
      <c r="HT6" s="178"/>
      <c r="HU6" s="178"/>
      <c r="HV6" s="178"/>
      <c r="HW6" s="178"/>
      <c r="HX6" s="178"/>
      <c r="HY6" s="178"/>
      <c r="HZ6" s="178"/>
      <c r="IA6" s="178"/>
      <c r="IB6" s="178"/>
      <c r="IC6" s="178"/>
      <c r="ID6" s="178"/>
      <c r="IE6" s="178"/>
      <c r="IF6" s="178"/>
      <c r="IG6" s="178"/>
      <c r="IH6" s="178"/>
      <c r="II6" s="178"/>
      <c r="IJ6" s="178"/>
      <c r="IK6" s="178"/>
      <c r="IL6" s="178"/>
      <c r="IM6" s="178"/>
      <c r="IN6" s="178"/>
      <c r="IO6" s="178"/>
      <c r="IP6" s="178"/>
      <c r="IQ6" s="178"/>
      <c r="IR6" s="178"/>
      <c r="IS6" s="178"/>
      <c r="IT6" s="178"/>
      <c r="IU6" s="178"/>
      <c r="IV6" s="178"/>
      <c r="IW6" s="178"/>
      <c r="IX6" s="178"/>
      <c r="IY6" s="178"/>
      <c r="IZ6" s="178"/>
      <c r="JA6" s="178"/>
      <c r="JB6" s="178"/>
      <c r="JC6" s="178"/>
      <c r="JD6" s="178"/>
      <c r="JE6" s="178"/>
      <c r="JF6" s="178"/>
      <c r="JG6" s="178"/>
      <c r="JH6" s="178"/>
      <c r="JI6" s="178"/>
      <c r="JJ6" s="178"/>
      <c r="JK6" s="178"/>
      <c r="JL6" s="178"/>
      <c r="JM6" s="178"/>
      <c r="JN6" s="178"/>
      <c r="JO6" s="178"/>
      <c r="JP6" s="178"/>
      <c r="JQ6" s="178"/>
      <c r="JR6" s="178"/>
      <c r="JS6" s="178"/>
      <c r="JT6" s="178"/>
      <c r="JU6" s="178"/>
      <c r="JV6" s="178"/>
      <c r="JW6" s="178"/>
      <c r="JX6" s="178"/>
      <c r="JY6" s="178"/>
      <c r="JZ6" s="178"/>
      <c r="KA6" s="178"/>
      <c r="KB6" s="178"/>
      <c r="KC6" s="178"/>
      <c r="KD6" s="178"/>
      <c r="KE6" s="178"/>
      <c r="KF6" s="178"/>
      <c r="KG6" s="178"/>
      <c r="KH6" s="178"/>
      <c r="KI6" s="178"/>
      <c r="KJ6" s="178"/>
      <c r="KK6" s="178"/>
      <c r="KL6" s="178"/>
    </row>
    <row r="7" spans="1:298" s="179" customFormat="1" ht="13.5" x14ac:dyDescent="0.35">
      <c r="A7" s="356" t="s">
        <v>3</v>
      </c>
      <c r="B7" s="357"/>
      <c r="C7" s="357"/>
      <c r="D7" s="357"/>
      <c r="E7" s="357"/>
      <c r="F7" s="357"/>
      <c r="G7" s="357"/>
      <c r="H7" s="358"/>
      <c r="I7" s="356" t="s">
        <v>4</v>
      </c>
      <c r="J7" s="357"/>
      <c r="K7" s="357"/>
      <c r="L7" s="357"/>
      <c r="M7" s="357"/>
      <c r="N7" s="358"/>
      <c r="O7" s="356" t="s">
        <v>5</v>
      </c>
      <c r="P7" s="357"/>
      <c r="Q7" s="357"/>
      <c r="R7" s="357"/>
      <c r="S7" s="357"/>
      <c r="T7" s="357"/>
      <c r="U7" s="357"/>
      <c r="V7" s="357"/>
      <c r="W7" s="358"/>
      <c r="X7" s="356" t="s">
        <v>6</v>
      </c>
      <c r="Y7" s="357"/>
      <c r="Z7" s="357"/>
      <c r="AA7" s="357"/>
      <c r="AB7" s="357"/>
      <c r="AC7" s="357"/>
      <c r="AD7" s="357"/>
      <c r="AE7" s="357"/>
      <c r="AF7" s="357"/>
      <c r="AG7" s="357"/>
      <c r="AH7" s="358"/>
      <c r="AI7" s="356" t="s">
        <v>7</v>
      </c>
      <c r="AJ7" s="357"/>
      <c r="AK7" s="357"/>
      <c r="AL7" s="357"/>
      <c r="AM7" s="357"/>
      <c r="AN7" s="376"/>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8"/>
      <c r="DF7" s="178"/>
      <c r="DG7" s="178"/>
      <c r="DH7" s="178"/>
      <c r="DI7" s="178"/>
      <c r="DJ7" s="178"/>
      <c r="DK7" s="178"/>
      <c r="DL7" s="178"/>
      <c r="DM7" s="178"/>
      <c r="DN7" s="178"/>
      <c r="DO7" s="178"/>
      <c r="DP7" s="178"/>
      <c r="DQ7" s="178"/>
      <c r="DR7" s="178"/>
      <c r="DS7" s="178"/>
      <c r="DT7" s="178"/>
      <c r="DU7" s="178"/>
      <c r="DV7" s="178"/>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78"/>
      <c r="GD7" s="178"/>
      <c r="GE7" s="178"/>
      <c r="GF7" s="178"/>
      <c r="GG7" s="178"/>
      <c r="GH7" s="178"/>
      <c r="GI7" s="178"/>
      <c r="GJ7" s="178"/>
      <c r="GK7" s="178"/>
      <c r="GL7" s="178"/>
      <c r="GM7" s="178"/>
      <c r="GN7" s="178"/>
      <c r="GO7" s="178"/>
      <c r="GP7" s="178"/>
      <c r="GQ7" s="178"/>
      <c r="GR7" s="178"/>
      <c r="GS7" s="178"/>
      <c r="GT7" s="178"/>
      <c r="GU7" s="178"/>
      <c r="GV7" s="178"/>
      <c r="GW7" s="178"/>
      <c r="GX7" s="178"/>
      <c r="GY7" s="178"/>
      <c r="GZ7" s="178"/>
      <c r="HA7" s="178"/>
      <c r="HB7" s="178"/>
      <c r="HC7" s="178"/>
      <c r="HD7" s="178"/>
      <c r="HE7" s="178"/>
      <c r="HF7" s="178"/>
      <c r="HG7" s="178"/>
      <c r="HH7" s="178"/>
      <c r="HI7" s="178"/>
      <c r="HJ7" s="178"/>
      <c r="HK7" s="178"/>
      <c r="HL7" s="178"/>
      <c r="HM7" s="178"/>
      <c r="HN7" s="178"/>
      <c r="HO7" s="178"/>
      <c r="HP7" s="178"/>
      <c r="HQ7" s="178"/>
      <c r="HR7" s="178"/>
      <c r="HS7" s="178"/>
      <c r="HT7" s="178"/>
      <c r="HU7" s="178"/>
      <c r="HV7" s="178"/>
      <c r="HW7" s="178"/>
      <c r="HX7" s="178"/>
      <c r="HY7" s="178"/>
      <c r="HZ7" s="178"/>
      <c r="IA7" s="178"/>
      <c r="IB7" s="178"/>
      <c r="IC7" s="178"/>
      <c r="ID7" s="178"/>
      <c r="IE7" s="178"/>
      <c r="IF7" s="178"/>
      <c r="IG7" s="178"/>
      <c r="IH7" s="178"/>
      <c r="II7" s="178"/>
      <c r="IJ7" s="178"/>
      <c r="IK7" s="178"/>
      <c r="IL7" s="178"/>
      <c r="IM7" s="178"/>
      <c r="IN7" s="178"/>
      <c r="IO7" s="178"/>
      <c r="IP7" s="178"/>
      <c r="IQ7" s="178"/>
      <c r="IR7" s="178"/>
      <c r="IS7" s="178"/>
      <c r="IT7" s="178"/>
      <c r="IU7" s="178"/>
      <c r="IV7" s="178"/>
      <c r="IW7" s="178"/>
      <c r="IX7" s="178"/>
      <c r="IY7" s="178"/>
      <c r="IZ7" s="178"/>
      <c r="JA7" s="178"/>
      <c r="JB7" s="178"/>
      <c r="JC7" s="178"/>
      <c r="JD7" s="178"/>
      <c r="JE7" s="178"/>
      <c r="JF7" s="178"/>
      <c r="JG7" s="178"/>
      <c r="JH7" s="178"/>
      <c r="JI7" s="178"/>
      <c r="JJ7" s="178"/>
      <c r="JK7" s="178"/>
      <c r="JL7" s="178"/>
      <c r="JM7" s="178"/>
      <c r="JN7" s="178"/>
      <c r="JO7" s="178"/>
      <c r="JP7" s="178"/>
      <c r="JQ7" s="178"/>
      <c r="JR7" s="178"/>
      <c r="JS7" s="178"/>
      <c r="JT7" s="178"/>
      <c r="JU7" s="178"/>
      <c r="JV7" s="178"/>
      <c r="JW7" s="178"/>
      <c r="JX7" s="178"/>
      <c r="JY7" s="178"/>
      <c r="JZ7" s="178"/>
      <c r="KA7" s="178"/>
      <c r="KB7" s="178"/>
      <c r="KC7" s="178"/>
      <c r="KD7" s="178"/>
      <c r="KE7" s="178"/>
      <c r="KF7" s="178"/>
      <c r="KG7" s="178"/>
      <c r="KH7" s="178"/>
      <c r="KI7" s="178"/>
      <c r="KJ7" s="178"/>
      <c r="KK7" s="178"/>
      <c r="KL7" s="178"/>
    </row>
    <row r="8" spans="1:298" s="179" customFormat="1" ht="16.5" customHeight="1" x14ac:dyDescent="0.35">
      <c r="A8" s="350" t="s">
        <v>37</v>
      </c>
      <c r="B8" s="350" t="s">
        <v>460</v>
      </c>
      <c r="C8" s="352" t="s">
        <v>8</v>
      </c>
      <c r="D8" s="347" t="s">
        <v>9</v>
      </c>
      <c r="E8" s="347" t="s">
        <v>10</v>
      </c>
      <c r="F8" s="354" t="s">
        <v>11</v>
      </c>
      <c r="G8" s="340" t="s">
        <v>12</v>
      </c>
      <c r="H8" s="347" t="s">
        <v>13</v>
      </c>
      <c r="I8" s="348" t="s">
        <v>14</v>
      </c>
      <c r="J8" s="349" t="s">
        <v>15</v>
      </c>
      <c r="K8" s="340" t="s">
        <v>16</v>
      </c>
      <c r="L8" s="340" t="s">
        <v>17</v>
      </c>
      <c r="M8" s="349" t="s">
        <v>15</v>
      </c>
      <c r="N8" s="347" t="s">
        <v>18</v>
      </c>
      <c r="O8" s="344" t="s">
        <v>19</v>
      </c>
      <c r="P8" s="339" t="s">
        <v>20</v>
      </c>
      <c r="Q8" s="340" t="s">
        <v>21</v>
      </c>
      <c r="R8" s="339" t="s">
        <v>22</v>
      </c>
      <c r="S8" s="339"/>
      <c r="T8" s="339"/>
      <c r="U8" s="339"/>
      <c r="V8" s="339"/>
      <c r="W8" s="339"/>
      <c r="X8" s="343" t="s">
        <v>302</v>
      </c>
      <c r="Y8" s="344" t="s">
        <v>263</v>
      </c>
      <c r="Z8" s="344" t="s">
        <v>15</v>
      </c>
      <c r="AA8" s="166"/>
      <c r="AB8" s="166"/>
      <c r="AC8" s="344" t="s">
        <v>23</v>
      </c>
      <c r="AD8" s="344" t="s">
        <v>15</v>
      </c>
      <c r="AE8" s="166"/>
      <c r="AF8" s="166"/>
      <c r="AG8" s="343" t="s">
        <v>24</v>
      </c>
      <c r="AH8" s="344" t="s">
        <v>25</v>
      </c>
      <c r="AI8" s="339" t="s">
        <v>7</v>
      </c>
      <c r="AJ8" s="339" t="s">
        <v>26</v>
      </c>
      <c r="AK8" s="339" t="s">
        <v>27</v>
      </c>
      <c r="AL8" s="339" t="s">
        <v>28</v>
      </c>
      <c r="AM8" s="341" t="s">
        <v>29</v>
      </c>
      <c r="AN8" s="341" t="s">
        <v>30</v>
      </c>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78"/>
      <c r="GD8" s="178"/>
      <c r="GE8" s="178"/>
      <c r="GF8" s="178"/>
      <c r="GG8" s="178"/>
      <c r="GH8" s="178"/>
      <c r="GI8" s="178"/>
      <c r="GJ8" s="178"/>
      <c r="GK8" s="178"/>
      <c r="GL8" s="178"/>
      <c r="GM8" s="178"/>
      <c r="GN8" s="178"/>
      <c r="GO8" s="178"/>
      <c r="GP8" s="178"/>
      <c r="GQ8" s="178"/>
      <c r="GR8" s="178"/>
      <c r="GS8" s="178"/>
      <c r="GT8" s="178"/>
      <c r="GU8" s="178"/>
      <c r="GV8" s="178"/>
      <c r="GW8" s="178"/>
      <c r="GX8" s="178"/>
      <c r="GY8" s="178"/>
      <c r="GZ8" s="178"/>
      <c r="HA8" s="178"/>
      <c r="HB8" s="178"/>
      <c r="HC8" s="178"/>
      <c r="HD8" s="178"/>
      <c r="HE8" s="178"/>
      <c r="HF8" s="178"/>
      <c r="HG8" s="178"/>
      <c r="HH8" s="178"/>
      <c r="HI8" s="178"/>
      <c r="HJ8" s="178"/>
      <c r="HK8" s="178"/>
      <c r="HL8" s="178"/>
      <c r="HM8" s="178"/>
      <c r="HN8" s="178"/>
      <c r="HO8" s="178"/>
      <c r="HP8" s="178"/>
      <c r="HQ8" s="178"/>
      <c r="HR8" s="178"/>
      <c r="HS8" s="178"/>
      <c r="HT8" s="178"/>
      <c r="HU8" s="178"/>
      <c r="HV8" s="178"/>
      <c r="HW8" s="178"/>
      <c r="HX8" s="178"/>
      <c r="HY8" s="178"/>
      <c r="HZ8" s="178"/>
      <c r="IA8" s="178"/>
      <c r="IB8" s="178"/>
      <c r="IC8" s="178"/>
      <c r="ID8" s="178"/>
      <c r="IE8" s="178"/>
      <c r="IF8" s="178"/>
      <c r="IG8" s="178"/>
      <c r="IH8" s="178"/>
      <c r="II8" s="178"/>
      <c r="IJ8" s="178"/>
      <c r="IK8" s="178"/>
      <c r="IL8" s="178"/>
      <c r="IM8" s="178"/>
      <c r="IN8" s="178"/>
      <c r="IO8" s="178"/>
      <c r="IP8" s="178"/>
      <c r="IQ8" s="178"/>
      <c r="IR8" s="178"/>
      <c r="IS8" s="178"/>
      <c r="IT8" s="178"/>
      <c r="IU8" s="178"/>
      <c r="IV8" s="178"/>
      <c r="IW8" s="178"/>
      <c r="IX8" s="178"/>
      <c r="IY8" s="178"/>
      <c r="IZ8" s="178"/>
      <c r="JA8" s="178"/>
      <c r="JB8" s="178"/>
      <c r="JC8" s="178"/>
      <c r="JD8" s="178"/>
      <c r="JE8" s="178"/>
      <c r="JF8" s="178"/>
      <c r="JG8" s="178"/>
      <c r="JH8" s="178"/>
      <c r="JI8" s="178"/>
      <c r="JJ8" s="178"/>
      <c r="JK8" s="178"/>
      <c r="JL8" s="178"/>
      <c r="JM8" s="178"/>
      <c r="JN8" s="178"/>
      <c r="JO8" s="178"/>
      <c r="JP8" s="178"/>
      <c r="JQ8" s="178"/>
      <c r="JR8" s="178"/>
      <c r="JS8" s="178"/>
      <c r="JT8" s="178"/>
      <c r="JU8" s="178"/>
      <c r="JV8" s="178"/>
      <c r="JW8" s="178"/>
      <c r="JX8" s="178"/>
      <c r="JY8" s="178"/>
      <c r="JZ8" s="178"/>
      <c r="KA8" s="178"/>
      <c r="KB8" s="178"/>
      <c r="KC8" s="178"/>
      <c r="KD8" s="178"/>
      <c r="KE8" s="178"/>
      <c r="KF8" s="178"/>
      <c r="KG8" s="178"/>
      <c r="KH8" s="178"/>
      <c r="KI8" s="178"/>
      <c r="KJ8" s="178"/>
      <c r="KK8" s="178"/>
      <c r="KL8" s="178"/>
    </row>
    <row r="9" spans="1:298" s="181" customFormat="1" ht="94.5" customHeight="1" x14ac:dyDescent="0.45">
      <c r="A9" s="351"/>
      <c r="B9" s="355"/>
      <c r="C9" s="353"/>
      <c r="D9" s="340"/>
      <c r="E9" s="340"/>
      <c r="F9" s="353"/>
      <c r="G9" s="348"/>
      <c r="H9" s="340"/>
      <c r="I9" s="348"/>
      <c r="J9" s="349"/>
      <c r="K9" s="348"/>
      <c r="L9" s="348"/>
      <c r="M9" s="349"/>
      <c r="N9" s="340"/>
      <c r="O9" s="345"/>
      <c r="P9" s="340"/>
      <c r="Q9" s="348"/>
      <c r="R9" s="154" t="s">
        <v>31</v>
      </c>
      <c r="S9" s="154" t="s">
        <v>32</v>
      </c>
      <c r="T9" s="154" t="s">
        <v>33</v>
      </c>
      <c r="U9" s="154" t="s">
        <v>34</v>
      </c>
      <c r="V9" s="154" t="s">
        <v>35</v>
      </c>
      <c r="W9" s="154" t="s">
        <v>36</v>
      </c>
      <c r="X9" s="344"/>
      <c r="Y9" s="346"/>
      <c r="Z9" s="346"/>
      <c r="AA9" s="174" t="s">
        <v>291</v>
      </c>
      <c r="AB9" s="174" t="s">
        <v>15</v>
      </c>
      <c r="AC9" s="346"/>
      <c r="AD9" s="346"/>
      <c r="AE9" s="169" t="s">
        <v>23</v>
      </c>
      <c r="AF9" s="169" t="s">
        <v>15</v>
      </c>
      <c r="AG9" s="344"/>
      <c r="AH9" s="345"/>
      <c r="AI9" s="340"/>
      <c r="AJ9" s="340"/>
      <c r="AK9" s="340"/>
      <c r="AL9" s="340"/>
      <c r="AM9" s="342"/>
      <c r="AN9" s="342"/>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c r="FV9" s="180"/>
      <c r="FW9" s="180"/>
      <c r="FX9" s="180"/>
      <c r="FY9" s="180"/>
      <c r="FZ9" s="180"/>
      <c r="GA9" s="180"/>
      <c r="GB9" s="180"/>
      <c r="GC9" s="180"/>
      <c r="GD9" s="180"/>
      <c r="GE9" s="180"/>
      <c r="GF9" s="180"/>
      <c r="GG9" s="180"/>
      <c r="GH9" s="180"/>
      <c r="GI9" s="180"/>
      <c r="GJ9" s="180"/>
      <c r="GK9" s="180"/>
      <c r="GL9" s="180"/>
      <c r="GM9" s="180"/>
      <c r="GN9" s="180"/>
      <c r="GO9" s="180"/>
      <c r="GP9" s="180"/>
      <c r="GQ9" s="180"/>
      <c r="GR9" s="180"/>
      <c r="GS9" s="180"/>
      <c r="GT9" s="180"/>
      <c r="GU9" s="180"/>
      <c r="GV9" s="180"/>
      <c r="GW9" s="180"/>
      <c r="GX9" s="180"/>
      <c r="GY9" s="180"/>
      <c r="GZ9" s="180"/>
      <c r="HA9" s="180"/>
      <c r="HB9" s="180"/>
      <c r="HC9" s="180"/>
      <c r="HD9" s="180"/>
      <c r="HE9" s="180"/>
      <c r="HF9" s="180"/>
      <c r="HG9" s="180"/>
      <c r="HH9" s="180"/>
      <c r="HI9" s="180"/>
      <c r="HJ9" s="180"/>
      <c r="HK9" s="180"/>
      <c r="HL9" s="180"/>
      <c r="HM9" s="180"/>
      <c r="HN9" s="180"/>
      <c r="HO9" s="180"/>
      <c r="HP9" s="180"/>
      <c r="HQ9" s="180"/>
      <c r="HR9" s="180"/>
      <c r="HS9" s="180"/>
      <c r="HT9" s="180"/>
      <c r="HU9" s="180"/>
      <c r="HV9" s="180"/>
      <c r="HW9" s="180"/>
      <c r="HX9" s="180"/>
      <c r="HY9" s="180"/>
      <c r="HZ9" s="180"/>
      <c r="IA9" s="180"/>
      <c r="IB9" s="180"/>
      <c r="IC9" s="180"/>
      <c r="ID9" s="180"/>
      <c r="IE9" s="180"/>
      <c r="IF9" s="180"/>
      <c r="IG9" s="180"/>
      <c r="IH9" s="180"/>
      <c r="II9" s="180"/>
      <c r="IJ9" s="180"/>
      <c r="IK9" s="180"/>
      <c r="IL9" s="180"/>
      <c r="IM9" s="180"/>
      <c r="IN9" s="180"/>
      <c r="IO9" s="180"/>
      <c r="IP9" s="180"/>
      <c r="IQ9" s="180"/>
      <c r="IR9" s="180"/>
      <c r="IS9" s="180"/>
      <c r="IT9" s="180"/>
      <c r="IU9" s="180"/>
      <c r="IV9" s="180"/>
      <c r="IW9" s="180"/>
      <c r="IX9" s="180"/>
      <c r="IY9" s="180"/>
      <c r="IZ9" s="180"/>
      <c r="JA9" s="180"/>
      <c r="JB9" s="180"/>
      <c r="JC9" s="180"/>
      <c r="JD9" s="180"/>
      <c r="JE9" s="180"/>
      <c r="JF9" s="180"/>
      <c r="JG9" s="180"/>
      <c r="JH9" s="180"/>
      <c r="JI9" s="180"/>
      <c r="JJ9" s="180"/>
      <c r="JK9" s="180"/>
      <c r="JL9" s="180"/>
      <c r="JM9" s="180"/>
      <c r="JN9" s="180"/>
      <c r="JO9" s="180"/>
      <c r="JP9" s="180"/>
      <c r="JQ9" s="180"/>
      <c r="JR9" s="180"/>
      <c r="JS9" s="180"/>
      <c r="JT9" s="180"/>
      <c r="JU9" s="180"/>
      <c r="JV9" s="180"/>
      <c r="JW9" s="180"/>
      <c r="JX9" s="180"/>
      <c r="JY9" s="180"/>
      <c r="JZ9" s="180"/>
      <c r="KA9" s="180"/>
      <c r="KB9" s="180"/>
      <c r="KC9" s="180"/>
      <c r="KD9" s="180"/>
      <c r="KE9" s="180"/>
      <c r="KF9" s="180"/>
      <c r="KG9" s="180"/>
      <c r="KH9" s="180"/>
      <c r="KI9" s="180"/>
      <c r="KJ9" s="180"/>
      <c r="KK9" s="180"/>
      <c r="KL9" s="180"/>
    </row>
    <row r="10" spans="1:298" ht="117.75" customHeight="1" x14ac:dyDescent="0.45">
      <c r="A10" s="326">
        <v>1</v>
      </c>
      <c r="B10" s="323" t="s">
        <v>481</v>
      </c>
      <c r="C10" s="326" t="s">
        <v>308</v>
      </c>
      <c r="D10" s="338" t="s">
        <v>501</v>
      </c>
      <c r="E10" s="326" t="s">
        <v>309</v>
      </c>
      <c r="F10" s="331" t="s">
        <v>310</v>
      </c>
      <c r="G10" s="326" t="s">
        <v>339</v>
      </c>
      <c r="H10" s="326">
        <v>26926</v>
      </c>
      <c r="I10" s="332" t="str">
        <f>IF(H10&lt;=2,'Tabla probabilidad'!$B$5,IF(H10&lt;=24,'Tabla probabilidad'!$B$6,IF(H10&lt;=500,'Tabla probabilidad'!$B$7,IF(H10&lt;=5000,'Tabla probabilidad'!$B$8,IF(H10&gt;5000,'Tabla probabilidad'!$B$9)))))</f>
        <v>Muy Alta</v>
      </c>
      <c r="J10" s="333">
        <f>IF(H10&lt;=2,'Tabla probabilidad'!$D$5,IF(H10&lt;=24,'Tabla probabilidad'!$D$6,IF(H10&lt;=500,'Tabla probabilidad'!$D$7,IF(H10&lt;=5000,'Tabla probabilidad'!$D$8,IF(H10&gt;5000,'Tabla probabilidad'!$D$9)))))</f>
        <v>1</v>
      </c>
      <c r="K10" s="326" t="s">
        <v>479</v>
      </c>
      <c r="L10" s="32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2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26" t="str">
        <f>VLOOKUP((I10&amp;L10),Hoja1!$B$4:$C$28,2,0)</f>
        <v xml:space="preserve">Alto </v>
      </c>
      <c r="O10" s="155">
        <v>1</v>
      </c>
      <c r="P10" s="167" t="s">
        <v>498</v>
      </c>
      <c r="Q10" s="155" t="str">
        <f t="shared" ref="Q10:Q54" si="0">IF(R10="Preventivo","Probabilidad",IF(R10="Detectivo","Probabilidad", IF(R10="Correctivo","Impacto")))</f>
        <v>Probabilidad</v>
      </c>
      <c r="R10" s="155" t="s">
        <v>52</v>
      </c>
      <c r="S10" s="155" t="s">
        <v>57</v>
      </c>
      <c r="T10" s="156">
        <f>VLOOKUP(R10&amp;S10,Hoja1!$Q$4:$R$9,2,0)</f>
        <v>0.45</v>
      </c>
      <c r="U10" s="157" t="s">
        <v>59</v>
      </c>
      <c r="V10" s="157" t="s">
        <v>62</v>
      </c>
      <c r="W10" s="157" t="s">
        <v>65</v>
      </c>
      <c r="X10" s="168">
        <f>IF(Q10="Probabilidad",($J$10*T10),IF(Q10="Impacto"," "))</f>
        <v>0.45</v>
      </c>
      <c r="Y10" s="168" t="str">
        <f>IF(Z10&lt;=20%,'Tabla probabilidad'!$B$5,IF(Z10&lt;=40%,'Tabla probabilidad'!$B$6,IF(Z10&lt;=60%,'Tabla probabilidad'!$B$7,IF(Z10&lt;=80%,'Tabla probabilidad'!$B$8,IF(Z10&lt;=100%,'Tabla probabilidad'!$B$9)))))</f>
        <v>Media</v>
      </c>
      <c r="Z10" s="168">
        <f>IF(R10="Preventivo",($J$10-($J$10*T10)),IF(R10="Detectivo",($J$10-($J$10*T10)),IF(R10="Correctivo",($J$10))))</f>
        <v>0.55000000000000004</v>
      </c>
      <c r="AA10" s="328" t="str">
        <f>IF(AB10&lt;=20%,'Tabla probabilidad'!$B$5,IF(AB10&lt;=40%,'Tabla probabilidad'!$B$6,IF(AB10&lt;=60%,'Tabla probabilidad'!$B$7,IF(AB10&lt;=80%,'Tabla probabilidad'!$B$8,IF(AB10&lt;=100%,'Tabla probabilidad'!$B$9)))))</f>
        <v>Media</v>
      </c>
      <c r="AB10" s="328">
        <f>AVERAGE(Z10:Z14)</f>
        <v>0.55000000000000004</v>
      </c>
      <c r="AC10" s="168" t="str">
        <f t="shared" ref="AC10:AC54" si="1">IF(AD10&lt;=20%,"Leve",IF(AD10&lt;=40%,"Menor",IF(AD10&lt;=60%,"Moderado",IF(AD10&lt;=80%,"Mayor",IF(AD10&lt;=100%,"Catastrófico")))))</f>
        <v>Mayor</v>
      </c>
      <c r="AD10" s="168">
        <f>IF(Q10="Probabilidad",(($M$10-0)),IF(Q10="Impacto",($M$10-($M$10*T10))))</f>
        <v>0.8</v>
      </c>
      <c r="AE10" s="328" t="str">
        <f>IF(AF10&lt;=20%,"Leve",IF(AF10&lt;=40%,"Menor",IF(AF10&lt;=60%,"Moderado",IF(AF10&lt;=80%,"Mayor",IF(AF10&lt;=100%,"Catastrófico")))))</f>
        <v>Mayor</v>
      </c>
      <c r="AF10" s="328">
        <f>AVERAGE(AD10:AD14)</f>
        <v>0.8</v>
      </c>
      <c r="AG10" s="323" t="str">
        <f>VLOOKUP(AA10&amp;AE10,Hoja1!$B$4:$C$28,2,0)</f>
        <v xml:space="preserve">Alto </v>
      </c>
      <c r="AH10" s="326" t="s">
        <v>305</v>
      </c>
      <c r="AI10" s="326" t="s">
        <v>502</v>
      </c>
      <c r="AJ10" s="326" t="s">
        <v>503</v>
      </c>
      <c r="AK10" s="326"/>
      <c r="AL10" s="326"/>
      <c r="AM10" s="326"/>
      <c r="AN10" s="326"/>
    </row>
    <row r="11" spans="1:298" ht="92.25" customHeight="1" x14ac:dyDescent="0.45">
      <c r="A11" s="326"/>
      <c r="B11" s="324"/>
      <c r="C11" s="326"/>
      <c r="D11" s="331"/>
      <c r="E11" s="326"/>
      <c r="F11" s="331"/>
      <c r="G11" s="326"/>
      <c r="H11" s="326"/>
      <c r="I11" s="332"/>
      <c r="J11" s="333"/>
      <c r="K11" s="326"/>
      <c r="L11" s="327"/>
      <c r="M11" s="327"/>
      <c r="N11" s="326"/>
      <c r="O11" s="155">
        <v>2</v>
      </c>
      <c r="P11" s="167" t="s">
        <v>324</v>
      </c>
      <c r="Q11" s="155" t="str">
        <f t="shared" si="0"/>
        <v>Probabilidad</v>
      </c>
      <c r="R11" s="155" t="s">
        <v>52</v>
      </c>
      <c r="S11" s="155" t="s">
        <v>57</v>
      </c>
      <c r="T11" s="156">
        <f>VLOOKUP(R11&amp;S11,Hoja1!$Q$4:$R$9,2,0)</f>
        <v>0.45</v>
      </c>
      <c r="U11" s="157" t="s">
        <v>59</v>
      </c>
      <c r="V11" s="157" t="s">
        <v>62</v>
      </c>
      <c r="W11" s="157" t="s">
        <v>65</v>
      </c>
      <c r="X11" s="168">
        <f>IF(Q11="Probabilidad",($J$10*T11),IF(Q11="Impacto"," "))</f>
        <v>0.45</v>
      </c>
      <c r="Y11" s="168" t="str">
        <f>IF(Z11&lt;=20%,'Tabla probabilidad'!$B$5,IF(Z11&lt;=40%,'Tabla probabilidad'!$B$6,IF(Z11&lt;=60%,'Tabla probabilidad'!$B$7,IF(Z11&lt;=80%,'Tabla probabilidad'!$B$8,IF(Z11&lt;=100%,'Tabla probabilidad'!$B$9)))))</f>
        <v>Media</v>
      </c>
      <c r="Z11" s="208">
        <f t="shared" ref="Z11:Z14" si="2">IF(R11="Preventivo",($J$10-($J$10*T11)),IF(R11="Detectivo",($J$10-($J$10*T11)),IF(R11="Correctivo",($J$10))))</f>
        <v>0.55000000000000004</v>
      </c>
      <c r="AA11" s="329"/>
      <c r="AB11" s="329"/>
      <c r="AC11" s="168" t="str">
        <f t="shared" si="1"/>
        <v>Mayor</v>
      </c>
      <c r="AD11" s="168">
        <f>IF(Q11="Probabilidad",(($M$10-0)),IF(Q11="Impacto",($M$10-($M$10*T11))))</f>
        <v>0.8</v>
      </c>
      <c r="AE11" s="329"/>
      <c r="AF11" s="329"/>
      <c r="AG11" s="324"/>
      <c r="AH11" s="326"/>
      <c r="AI11" s="326"/>
      <c r="AJ11" s="326"/>
      <c r="AK11" s="326"/>
      <c r="AL11" s="326"/>
      <c r="AM11" s="326"/>
      <c r="AN11" s="326"/>
    </row>
    <row r="12" spans="1:298" ht="86.25" customHeight="1" x14ac:dyDescent="0.45">
      <c r="A12" s="326"/>
      <c r="B12" s="324"/>
      <c r="C12" s="326"/>
      <c r="D12" s="331"/>
      <c r="E12" s="326"/>
      <c r="F12" s="331"/>
      <c r="G12" s="326"/>
      <c r="H12" s="326"/>
      <c r="I12" s="332"/>
      <c r="J12" s="333"/>
      <c r="K12" s="326"/>
      <c r="L12" s="327"/>
      <c r="M12" s="327"/>
      <c r="N12" s="326"/>
      <c r="O12" s="155">
        <v>3</v>
      </c>
      <c r="P12" s="167" t="s">
        <v>327</v>
      </c>
      <c r="Q12" s="160" t="str">
        <f t="shared" si="0"/>
        <v>Probabilidad</v>
      </c>
      <c r="R12" s="160" t="s">
        <v>52</v>
      </c>
      <c r="S12" s="160" t="s">
        <v>57</v>
      </c>
      <c r="T12" s="162">
        <f>VLOOKUP(R12&amp;S12,Hoja1!$Q$4:$R$9,2,0)</f>
        <v>0.45</v>
      </c>
      <c r="U12" s="160" t="s">
        <v>59</v>
      </c>
      <c r="V12" s="160" t="s">
        <v>62</v>
      </c>
      <c r="W12" s="160" t="s">
        <v>65</v>
      </c>
      <c r="X12" s="168">
        <f t="shared" ref="X12:X14" si="3">IF(Q12="Probabilidad",($J$10*T12),IF(Q12="Impacto"," "))</f>
        <v>0.45</v>
      </c>
      <c r="Y12" s="168" t="str">
        <f>IF(Z12&lt;=20%,'Tabla probabilidad'!$B$5,IF(Z12&lt;=40%,'Tabla probabilidad'!$B$6,IF(Z12&lt;=60%,'Tabla probabilidad'!$B$7,IF(Z12&lt;=80%,'Tabla probabilidad'!$B$8,IF(Z12&lt;=100%,'Tabla probabilidad'!$B$9)))))</f>
        <v>Media</v>
      </c>
      <c r="Z12" s="208">
        <f t="shared" si="2"/>
        <v>0.55000000000000004</v>
      </c>
      <c r="AA12" s="329"/>
      <c r="AB12" s="329"/>
      <c r="AC12" s="168" t="str">
        <f t="shared" si="1"/>
        <v>Mayor</v>
      </c>
      <c r="AD12" s="168">
        <f>IF(Q12="Probabilidad",(($M$10-0)),IF(Q12="Impacto",($M$10-($M$10*T12))))</f>
        <v>0.8</v>
      </c>
      <c r="AE12" s="329"/>
      <c r="AF12" s="329"/>
      <c r="AG12" s="324"/>
      <c r="AH12" s="326"/>
      <c r="AI12" s="326"/>
      <c r="AJ12" s="326"/>
      <c r="AK12" s="326"/>
      <c r="AL12" s="326"/>
      <c r="AM12" s="326"/>
      <c r="AN12" s="326"/>
    </row>
    <row r="13" spans="1:298" ht="112.5" customHeight="1" x14ac:dyDescent="0.45">
      <c r="A13" s="326"/>
      <c r="B13" s="324"/>
      <c r="C13" s="326"/>
      <c r="D13" s="331"/>
      <c r="E13" s="326"/>
      <c r="F13" s="331"/>
      <c r="G13" s="326"/>
      <c r="H13" s="326"/>
      <c r="I13" s="332"/>
      <c r="J13" s="333"/>
      <c r="K13" s="326"/>
      <c r="L13" s="327"/>
      <c r="M13" s="327"/>
      <c r="N13" s="326"/>
      <c r="O13" s="155">
        <v>4</v>
      </c>
      <c r="P13" s="99" t="s">
        <v>325</v>
      </c>
      <c r="Q13" s="160" t="str">
        <f t="shared" si="0"/>
        <v>Probabilidad</v>
      </c>
      <c r="R13" s="160" t="s">
        <v>52</v>
      </c>
      <c r="S13" s="160" t="s">
        <v>57</v>
      </c>
      <c r="T13" s="162">
        <f>VLOOKUP(R13&amp;S13,Hoja1!$Q$4:$R$9,2,0)</f>
        <v>0.45</v>
      </c>
      <c r="U13" s="160" t="s">
        <v>59</v>
      </c>
      <c r="V13" s="160" t="s">
        <v>62</v>
      </c>
      <c r="W13" s="160" t="s">
        <v>65</v>
      </c>
      <c r="X13" s="168">
        <f t="shared" si="3"/>
        <v>0.45</v>
      </c>
      <c r="Y13" s="168" t="str">
        <f>IF(Z13&lt;=20%,'Tabla probabilidad'!$B$5,IF(Z13&lt;=40%,'Tabla probabilidad'!$B$6,IF(Z13&lt;=60%,'Tabla probabilidad'!$B$7,IF(Z13&lt;=80%,'Tabla probabilidad'!$B$8,IF(Z13&lt;=100%,'Tabla probabilidad'!$B$9)))))</f>
        <v>Media</v>
      </c>
      <c r="Z13" s="208">
        <f t="shared" si="2"/>
        <v>0.55000000000000004</v>
      </c>
      <c r="AA13" s="329"/>
      <c r="AB13" s="329"/>
      <c r="AC13" s="168" t="str">
        <f t="shared" si="1"/>
        <v>Mayor</v>
      </c>
      <c r="AD13" s="168">
        <f>IF(Q13="Probabilidad",(($M$10-0)),IF(Q13="Impacto",($M$10-($M$10*T13))))</f>
        <v>0.8</v>
      </c>
      <c r="AE13" s="329"/>
      <c r="AF13" s="329"/>
      <c r="AG13" s="324"/>
      <c r="AH13" s="326"/>
      <c r="AI13" s="326"/>
      <c r="AJ13" s="326"/>
      <c r="AK13" s="326"/>
      <c r="AL13" s="326"/>
      <c r="AM13" s="326"/>
      <c r="AN13" s="326"/>
    </row>
    <row r="14" spans="1:298" ht="57" x14ac:dyDescent="0.45">
      <c r="A14" s="326"/>
      <c r="B14" s="325"/>
      <c r="C14" s="326"/>
      <c r="D14" s="331"/>
      <c r="E14" s="326"/>
      <c r="F14" s="331"/>
      <c r="G14" s="326"/>
      <c r="H14" s="326"/>
      <c r="I14" s="332"/>
      <c r="J14" s="333"/>
      <c r="K14" s="326"/>
      <c r="L14" s="327"/>
      <c r="M14" s="327"/>
      <c r="N14" s="326"/>
      <c r="O14" s="155">
        <v>5</v>
      </c>
      <c r="P14" s="183" t="s">
        <v>326</v>
      </c>
      <c r="Q14" s="160" t="str">
        <f t="shared" si="0"/>
        <v>Probabilidad</v>
      </c>
      <c r="R14" s="160" t="s">
        <v>52</v>
      </c>
      <c r="S14" s="160" t="s">
        <v>57</v>
      </c>
      <c r="T14" s="162">
        <f>VLOOKUP(R14&amp;S14,Hoja1!$Q$4:$R$9,2,0)</f>
        <v>0.45</v>
      </c>
      <c r="U14" s="160" t="s">
        <v>59</v>
      </c>
      <c r="V14" s="160" t="s">
        <v>62</v>
      </c>
      <c r="W14" s="160" t="s">
        <v>65</v>
      </c>
      <c r="X14" s="168">
        <f t="shared" si="3"/>
        <v>0.45</v>
      </c>
      <c r="Y14" s="168" t="str">
        <f>IF(Z14&lt;=20%,'Tabla probabilidad'!$B$5,IF(Z14&lt;=40%,'Tabla probabilidad'!$B$6,IF(Z14&lt;=60%,'Tabla probabilidad'!$B$7,IF(Z14&lt;=80%,'Tabla probabilidad'!$B$8,IF(Z14&lt;=100%,'Tabla probabilidad'!$B$9)))))</f>
        <v>Media</v>
      </c>
      <c r="Z14" s="208">
        <f t="shared" si="2"/>
        <v>0.55000000000000004</v>
      </c>
      <c r="AA14" s="330"/>
      <c r="AB14" s="330"/>
      <c r="AC14" s="168" t="str">
        <f t="shared" si="1"/>
        <v>Mayor</v>
      </c>
      <c r="AD14" s="168">
        <f>IF(Q14="Probabilidad",(($M$10-0)),IF(Q14="Impacto",($M$10-($M$10*T14))))</f>
        <v>0.8</v>
      </c>
      <c r="AE14" s="330"/>
      <c r="AF14" s="330"/>
      <c r="AG14" s="325"/>
      <c r="AH14" s="326"/>
      <c r="AI14" s="326"/>
      <c r="AJ14" s="326"/>
      <c r="AK14" s="326"/>
      <c r="AL14" s="326"/>
      <c r="AM14" s="326"/>
      <c r="AN14" s="326"/>
    </row>
    <row r="15" spans="1:298" ht="75.75" customHeight="1" x14ac:dyDescent="0.45">
      <c r="A15" s="326">
        <v>2</v>
      </c>
      <c r="B15" s="323" t="s">
        <v>482</v>
      </c>
      <c r="C15" s="326" t="s">
        <v>308</v>
      </c>
      <c r="D15" s="334" t="s">
        <v>343</v>
      </c>
      <c r="E15" s="323" t="s">
        <v>328</v>
      </c>
      <c r="F15" s="323" t="s">
        <v>329</v>
      </c>
      <c r="G15" s="326" t="s">
        <v>339</v>
      </c>
      <c r="H15" s="323">
        <v>263</v>
      </c>
      <c r="I15" s="332" t="str">
        <f>IF(H15&lt;=2,'Tabla probabilidad'!$B$5,IF(H15&lt;=24,'Tabla probabilidad'!$B$6,IF(H15&lt;=500,'Tabla probabilidad'!$B$7,IF(H15&lt;=5000,'Tabla probabilidad'!$B$8,IF(H15&gt;5000,'Tabla probabilidad'!$B$9)))))</f>
        <v>Media</v>
      </c>
      <c r="J15" s="333">
        <f>IF(H15&lt;=2,'Tabla probabilidad'!$D$5,IF(H15&lt;=24,'Tabla probabilidad'!$D$6,IF(H15&lt;=500,'Tabla probabilidad'!$D$7,IF(H15&lt;=5000,'Tabla probabilidad'!$D$8,IF(H15&gt;5000,'Tabla probabilidad'!$D$9)))))</f>
        <v>0.6</v>
      </c>
      <c r="K15" s="326" t="s">
        <v>479</v>
      </c>
      <c r="L15" s="32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2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26" t="str">
        <f>VLOOKUP((I15&amp;L15),Hoja1!$B$4:$C$28,2,0)</f>
        <v xml:space="preserve">Alto </v>
      </c>
      <c r="O15" s="170">
        <v>1</v>
      </c>
      <c r="P15" s="171" t="s">
        <v>330</v>
      </c>
      <c r="Q15" s="170" t="str">
        <f t="shared" si="0"/>
        <v>Probabilidad</v>
      </c>
      <c r="R15" s="170" t="s">
        <v>52</v>
      </c>
      <c r="S15" s="170" t="s">
        <v>57</v>
      </c>
      <c r="T15" s="172">
        <f>VLOOKUP(R15&amp;S15,Hoja1!$Q$4:$R$9,2,0)</f>
        <v>0.45</v>
      </c>
      <c r="U15" s="170" t="s">
        <v>59</v>
      </c>
      <c r="V15" s="170" t="s">
        <v>62</v>
      </c>
      <c r="W15" s="170" t="s">
        <v>65</v>
      </c>
      <c r="X15" s="172">
        <f>IF(Q15="Probabilidad",($J$15*T15),IF(Q15="Impacto"," "))</f>
        <v>0.27</v>
      </c>
      <c r="Y15" s="172" t="str">
        <f>IF(Z15&lt;=20%,'Tabla probabilidad'!$B$5,IF(Z15&lt;=40%,'Tabla probabilidad'!$B$6,IF(Z15&lt;=60%,'Tabla probabilidad'!$B$7,IF(Z15&lt;=80%,'Tabla probabilidad'!$B$8,IF(Z15&lt;=100%,'Tabla probabilidad'!$B$9)))))</f>
        <v>Baja</v>
      </c>
      <c r="Z15" s="172">
        <f>IF(R15="Preventivo",($J$15-($J$15*T15)),IF(R15="Detectivo",($J$15-($J$15*T15)),IF(R15="Correctivo",($J$15))))</f>
        <v>0.32999999999999996</v>
      </c>
      <c r="AA15" s="328" t="str">
        <f>IF(AB15&lt;=20%,'Tabla probabilidad'!$B$5,IF(AB15&lt;=40%,'Tabla probabilidad'!$B$6,IF(AB15&lt;=60%,'Tabla probabilidad'!$B$7,IF(AB15&lt;=80%,'Tabla probabilidad'!$B$8,IF(AB15&lt;=100%,'Tabla probabilidad'!$B$9)))))</f>
        <v>Baja</v>
      </c>
      <c r="AB15" s="328">
        <f>AVERAGE(Z15:Z19)</f>
        <v>0.32999999999999996</v>
      </c>
      <c r="AC15" s="172" t="str">
        <f t="shared" si="1"/>
        <v>Mayor</v>
      </c>
      <c r="AD15" s="172">
        <f>IF(Q15="Probabilidad",(($M$15-0)),IF(Q15="Impacto",($M$15-($M$15*T15))))</f>
        <v>0.8</v>
      </c>
      <c r="AE15" s="328" t="str">
        <f>IF(AF15&lt;=20%,"Leve",IF(AF15&lt;=40%,"Menor",IF(AF15&lt;=60%,"Moderado",IF(AF15&lt;=80%,"Mayor",IF(AF15&lt;=100%,"Catastrófico")))))</f>
        <v>Mayor</v>
      </c>
      <c r="AF15" s="328">
        <f>AVERAGE(AD15:AD19)</f>
        <v>0.8</v>
      </c>
      <c r="AG15" s="323" t="str">
        <f>VLOOKUP(AA15&amp;AE15,Hoja1!$B$4:$C$28,2,0)</f>
        <v xml:space="preserve">Alto </v>
      </c>
      <c r="AH15" s="326" t="s">
        <v>305</v>
      </c>
      <c r="AI15" s="326" t="s">
        <v>504</v>
      </c>
      <c r="AJ15" s="326" t="s">
        <v>503</v>
      </c>
      <c r="AK15" s="326"/>
      <c r="AL15" s="326"/>
      <c r="AM15" s="326"/>
      <c r="AN15" s="326"/>
    </row>
    <row r="16" spans="1:298" ht="47.25" customHeight="1" x14ac:dyDescent="0.45">
      <c r="A16" s="326"/>
      <c r="B16" s="324"/>
      <c r="C16" s="326"/>
      <c r="D16" s="335"/>
      <c r="E16" s="324"/>
      <c r="F16" s="324"/>
      <c r="G16" s="326"/>
      <c r="H16" s="324"/>
      <c r="I16" s="332"/>
      <c r="J16" s="333"/>
      <c r="K16" s="326"/>
      <c r="L16" s="327"/>
      <c r="M16" s="327"/>
      <c r="N16" s="326"/>
      <c r="O16" s="170">
        <v>2</v>
      </c>
      <c r="P16" s="171" t="s">
        <v>331</v>
      </c>
      <c r="Q16" s="170" t="str">
        <f t="shared" si="0"/>
        <v>Probabilidad</v>
      </c>
      <c r="R16" s="170" t="s">
        <v>52</v>
      </c>
      <c r="S16" s="170" t="s">
        <v>57</v>
      </c>
      <c r="T16" s="172">
        <f>VLOOKUP(R16&amp;S16,Hoja1!$Q$4:$R$9,2,0)</f>
        <v>0.45</v>
      </c>
      <c r="U16" s="170" t="s">
        <v>59</v>
      </c>
      <c r="V16" s="170" t="s">
        <v>62</v>
      </c>
      <c r="W16" s="170" t="s">
        <v>65</v>
      </c>
      <c r="X16" s="172">
        <f>IF(Q16="Probabilidad",($J$15*T16),IF(Q16="Impacto"," "))</f>
        <v>0.27</v>
      </c>
      <c r="Y16" s="172" t="str">
        <f>IF(Z16&lt;=20%,'Tabla probabilidad'!$B$5,IF(Z16&lt;=40%,'Tabla probabilidad'!$B$6,IF(Z16&lt;=60%,'Tabla probabilidad'!$B$7,IF(Z16&lt;=80%,'Tabla probabilidad'!$B$8,IF(Z16&lt;=100%,'Tabla probabilidad'!$B$9)))))</f>
        <v>Baja</v>
      </c>
      <c r="Z16" s="208">
        <f t="shared" ref="Z16:Z19" si="4">IF(R16="Preventivo",($J$15-($J$15*T16)),IF(R16="Detectivo",($J$15-($J$15*T16)),IF(R16="Correctivo",($J$15))))</f>
        <v>0.32999999999999996</v>
      </c>
      <c r="AA16" s="329"/>
      <c r="AB16" s="329"/>
      <c r="AC16" s="172" t="str">
        <f t="shared" si="1"/>
        <v>Mayor</v>
      </c>
      <c r="AD16" s="172">
        <f t="shared" ref="AD16:AD19" si="5">IF(Q16="Probabilidad",(($M$15-0)),IF(Q16="Impacto",($M$15-($M$15*T16))))</f>
        <v>0.8</v>
      </c>
      <c r="AE16" s="329"/>
      <c r="AF16" s="329"/>
      <c r="AG16" s="324"/>
      <c r="AH16" s="326"/>
      <c r="AI16" s="326"/>
      <c r="AJ16" s="326"/>
      <c r="AK16" s="326"/>
      <c r="AL16" s="326"/>
      <c r="AM16" s="326"/>
      <c r="AN16" s="326"/>
    </row>
    <row r="17" spans="1:40" ht="62.25" customHeight="1" x14ac:dyDescent="0.45">
      <c r="A17" s="326"/>
      <c r="B17" s="324"/>
      <c r="C17" s="326"/>
      <c r="D17" s="335"/>
      <c r="E17" s="324"/>
      <c r="F17" s="324"/>
      <c r="G17" s="326"/>
      <c r="H17" s="324"/>
      <c r="I17" s="332"/>
      <c r="J17" s="333"/>
      <c r="K17" s="326"/>
      <c r="L17" s="327"/>
      <c r="M17" s="327"/>
      <c r="N17" s="326"/>
      <c r="O17" s="170">
        <v>3</v>
      </c>
      <c r="P17" s="171" t="s">
        <v>332</v>
      </c>
      <c r="Q17" s="170" t="str">
        <f t="shared" si="0"/>
        <v>Probabilidad</v>
      </c>
      <c r="R17" s="170" t="s">
        <v>52</v>
      </c>
      <c r="S17" s="170" t="s">
        <v>57</v>
      </c>
      <c r="T17" s="172">
        <f>VLOOKUP(R17&amp;S17,Hoja1!$Q$4:$R$9,2,0)</f>
        <v>0.45</v>
      </c>
      <c r="U17" s="170" t="s">
        <v>59</v>
      </c>
      <c r="V17" s="170" t="s">
        <v>62</v>
      </c>
      <c r="W17" s="170" t="s">
        <v>65</v>
      </c>
      <c r="X17" s="185">
        <f t="shared" ref="X17:X19" si="6">IF(Q17="Probabilidad",($J$15*T17),IF(Q17="Impacto"," "))</f>
        <v>0.27</v>
      </c>
      <c r="Y17" s="172" t="str">
        <f>IF(Z17&lt;=20%,'Tabla probabilidad'!$B$5,IF(Z17&lt;=40%,'Tabla probabilidad'!$B$6,IF(Z17&lt;=60%,'Tabla probabilidad'!$B$7,IF(Z17&lt;=80%,'Tabla probabilidad'!$B$8,IF(Z17&lt;=100%,'Tabla probabilidad'!$B$9)))))</f>
        <v>Baja</v>
      </c>
      <c r="Z17" s="208">
        <f t="shared" si="4"/>
        <v>0.32999999999999996</v>
      </c>
      <c r="AA17" s="329"/>
      <c r="AB17" s="329"/>
      <c r="AC17" s="172" t="str">
        <f t="shared" si="1"/>
        <v>Mayor</v>
      </c>
      <c r="AD17" s="172">
        <f t="shared" si="5"/>
        <v>0.8</v>
      </c>
      <c r="AE17" s="329"/>
      <c r="AF17" s="329"/>
      <c r="AG17" s="324"/>
      <c r="AH17" s="326"/>
      <c r="AI17" s="326"/>
      <c r="AJ17" s="326"/>
      <c r="AK17" s="326"/>
      <c r="AL17" s="326"/>
      <c r="AM17" s="326"/>
      <c r="AN17" s="326"/>
    </row>
    <row r="18" spans="1:40" ht="51" customHeight="1" x14ac:dyDescent="0.45">
      <c r="A18" s="326"/>
      <c r="B18" s="324"/>
      <c r="C18" s="326"/>
      <c r="D18" s="335"/>
      <c r="E18" s="324"/>
      <c r="F18" s="324"/>
      <c r="G18" s="326"/>
      <c r="H18" s="324"/>
      <c r="I18" s="332"/>
      <c r="J18" s="333"/>
      <c r="K18" s="326"/>
      <c r="L18" s="327"/>
      <c r="M18" s="327"/>
      <c r="N18" s="326"/>
      <c r="O18" s="170">
        <v>4</v>
      </c>
      <c r="P18" s="171" t="s">
        <v>333</v>
      </c>
      <c r="Q18" s="170" t="str">
        <f t="shared" si="0"/>
        <v>Probabilidad</v>
      </c>
      <c r="R18" s="170" t="s">
        <v>52</v>
      </c>
      <c r="S18" s="170" t="s">
        <v>57</v>
      </c>
      <c r="T18" s="172">
        <f>VLOOKUP(R18&amp;S18,Hoja1!$Q$4:$R$9,2,0)</f>
        <v>0.45</v>
      </c>
      <c r="U18" s="170" t="s">
        <v>59</v>
      </c>
      <c r="V18" s="170" t="s">
        <v>62</v>
      </c>
      <c r="W18" s="170" t="s">
        <v>65</v>
      </c>
      <c r="X18" s="185">
        <f t="shared" si="6"/>
        <v>0.27</v>
      </c>
      <c r="Y18" s="172" t="str">
        <f>IF(Z18&lt;=20%,'Tabla probabilidad'!$B$5,IF(Z18&lt;=40%,'Tabla probabilidad'!$B$6,IF(Z18&lt;=60%,'Tabla probabilidad'!$B$7,IF(Z18&lt;=80%,'Tabla probabilidad'!$B$8,IF(Z18&lt;=100%,'Tabla probabilidad'!$B$9)))))</f>
        <v>Baja</v>
      </c>
      <c r="Z18" s="208">
        <f t="shared" si="4"/>
        <v>0.32999999999999996</v>
      </c>
      <c r="AA18" s="329"/>
      <c r="AB18" s="329"/>
      <c r="AC18" s="172" t="str">
        <f t="shared" si="1"/>
        <v>Mayor</v>
      </c>
      <c r="AD18" s="172">
        <f t="shared" si="5"/>
        <v>0.8</v>
      </c>
      <c r="AE18" s="329"/>
      <c r="AF18" s="329"/>
      <c r="AG18" s="324"/>
      <c r="AH18" s="326"/>
      <c r="AI18" s="326"/>
      <c r="AJ18" s="326"/>
      <c r="AK18" s="326"/>
      <c r="AL18" s="326"/>
      <c r="AM18" s="326"/>
      <c r="AN18" s="326"/>
    </row>
    <row r="19" spans="1:40" ht="147" customHeight="1" x14ac:dyDescent="0.45">
      <c r="A19" s="326"/>
      <c r="B19" s="325"/>
      <c r="C19" s="326"/>
      <c r="D19" s="337"/>
      <c r="E19" s="325"/>
      <c r="F19" s="325"/>
      <c r="G19" s="326"/>
      <c r="H19" s="325"/>
      <c r="I19" s="332"/>
      <c r="J19" s="333"/>
      <c r="K19" s="326"/>
      <c r="L19" s="327"/>
      <c r="M19" s="327"/>
      <c r="N19" s="326"/>
      <c r="O19" s="170">
        <v>5</v>
      </c>
      <c r="P19" s="186" t="s">
        <v>497</v>
      </c>
      <c r="Q19" s="170" t="str">
        <f t="shared" si="0"/>
        <v>Probabilidad</v>
      </c>
      <c r="R19" s="170" t="s">
        <v>52</v>
      </c>
      <c r="S19" s="170" t="s">
        <v>57</v>
      </c>
      <c r="T19" s="172">
        <f>VLOOKUP(R19&amp;S19,Hoja1!$Q$4:$R$9,2,0)</f>
        <v>0.45</v>
      </c>
      <c r="U19" s="170" t="s">
        <v>59</v>
      </c>
      <c r="V19" s="170" t="s">
        <v>62</v>
      </c>
      <c r="W19" s="170" t="s">
        <v>65</v>
      </c>
      <c r="X19" s="185">
        <f t="shared" si="6"/>
        <v>0.27</v>
      </c>
      <c r="Y19" s="172" t="str">
        <f>IF(Z19&lt;=20%,'Tabla probabilidad'!$B$5,IF(Z19&lt;=40%,'Tabla probabilidad'!$B$6,IF(Z19&lt;=60%,'Tabla probabilidad'!$B$7,IF(Z19&lt;=80%,'Tabla probabilidad'!$B$8,IF(Z19&lt;=100%,'Tabla probabilidad'!$B$9)))))</f>
        <v>Baja</v>
      </c>
      <c r="Z19" s="208">
        <f t="shared" si="4"/>
        <v>0.32999999999999996</v>
      </c>
      <c r="AA19" s="330"/>
      <c r="AB19" s="330"/>
      <c r="AC19" s="172" t="str">
        <f t="shared" si="1"/>
        <v>Mayor</v>
      </c>
      <c r="AD19" s="172">
        <f t="shared" si="5"/>
        <v>0.8</v>
      </c>
      <c r="AE19" s="330"/>
      <c r="AF19" s="330"/>
      <c r="AG19" s="325"/>
      <c r="AH19" s="326"/>
      <c r="AI19" s="326"/>
      <c r="AJ19" s="326"/>
      <c r="AK19" s="326"/>
      <c r="AL19" s="326"/>
      <c r="AM19" s="326"/>
      <c r="AN19" s="326"/>
    </row>
    <row r="20" spans="1:40" ht="54.75" customHeight="1" x14ac:dyDescent="0.45">
      <c r="A20" s="326">
        <v>3</v>
      </c>
      <c r="B20" s="323" t="s">
        <v>490</v>
      </c>
      <c r="C20" s="326" t="s">
        <v>334</v>
      </c>
      <c r="D20" s="334" t="s">
        <v>344</v>
      </c>
      <c r="E20" s="326" t="s">
        <v>338</v>
      </c>
      <c r="F20" s="326" t="s">
        <v>335</v>
      </c>
      <c r="G20" s="326" t="s">
        <v>339</v>
      </c>
      <c r="H20" s="326">
        <v>5000</v>
      </c>
      <c r="I20" s="332" t="str">
        <f>IF(H20&lt;=2,'Tabla probabilidad'!$B$5,IF(H20&lt;=24,'Tabla probabilidad'!$B$6,IF(H20&lt;=500,'Tabla probabilidad'!$B$7,IF(H20&lt;=5000,'Tabla probabilidad'!$B$8,IF(H20&gt;5000,'Tabla probabilidad'!$B$9)))))</f>
        <v>Alta</v>
      </c>
      <c r="J20" s="333">
        <f>IF(H20&lt;=2,'Tabla probabilidad'!$D$5,IF(H20&lt;=24,'Tabla probabilidad'!$D$6,IF(H20&lt;=500,'Tabla probabilidad'!$D$7,IF(H20&lt;=5000,'Tabla probabilidad'!$D$8,IF(H20&gt;5000,'Tabla probabilidad'!$D$9)))))</f>
        <v>0.8</v>
      </c>
      <c r="K20" s="326" t="s">
        <v>314</v>
      </c>
      <c r="L20" s="32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2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26" t="str">
        <f>VLOOKUP((I20&amp;L20),Hoja1!$B$4:$C$28,2,0)</f>
        <v xml:space="preserve">Alto </v>
      </c>
      <c r="O20" s="170">
        <v>1</v>
      </c>
      <c r="P20" s="171" t="s">
        <v>341</v>
      </c>
      <c r="Q20" s="170" t="str">
        <f t="shared" si="0"/>
        <v>Probabilidad</v>
      </c>
      <c r="R20" s="170" t="s">
        <v>52</v>
      </c>
      <c r="S20" s="170" t="s">
        <v>57</v>
      </c>
      <c r="T20" s="172">
        <f>VLOOKUP(R20&amp;S20,Hoja1!$Q$4:$R$9,2,0)</f>
        <v>0.45</v>
      </c>
      <c r="U20" s="170" t="s">
        <v>59</v>
      </c>
      <c r="V20" s="170" t="s">
        <v>62</v>
      </c>
      <c r="W20" s="170" t="s">
        <v>65</v>
      </c>
      <c r="X20" s="172">
        <f>IF(Q20="Probabilidad",($J$20*T20),IF(Q20="Impacto"," "))</f>
        <v>0.36000000000000004</v>
      </c>
      <c r="Y20" s="172" t="str">
        <f>IF(Z20&lt;=20%,'Tabla probabilidad'!$B$5,IF(Z20&lt;=40%,'Tabla probabilidad'!$B$6,IF(Z20&lt;=60%,'Tabla probabilidad'!$B$7,IF(Z20&lt;=80%,'Tabla probabilidad'!$B$8,IF(Z20&lt;=100%,'Tabla probabilidad'!$B$9)))))</f>
        <v>Media</v>
      </c>
      <c r="Z20" s="172">
        <f>IF(R20="Preventivo",($J$20-($J$20*T20)),IF(R20="Detectivo",($J$20-($J$20*T20)),IF(R20="Correctivo",($J$20))))</f>
        <v>0.44</v>
      </c>
      <c r="AA20" s="328" t="str">
        <f>IF(AB20&lt;=20%,'Tabla probabilidad'!$B$5,IF(AB20&lt;=40%,'Tabla probabilidad'!$B$6,IF(AB20&lt;=60%,'Tabla probabilidad'!$B$7,IF(AB20&lt;=80%,'Tabla probabilidad'!$B$8,IF(AB20&lt;=100%,'Tabla probabilidad'!$B$9)))))</f>
        <v>Media</v>
      </c>
      <c r="AB20" s="328">
        <f>AVERAGE(Z20:Z24)</f>
        <v>0.44000000000000006</v>
      </c>
      <c r="AC20" s="172" t="str">
        <f t="shared" si="1"/>
        <v>Moderado</v>
      </c>
      <c r="AD20" s="172">
        <f>IF(Q20="Probabilidad",(($M$20-0)),IF(Q20="Impacto",($M$20-($M$20*T20))))</f>
        <v>0.6</v>
      </c>
      <c r="AE20" s="328" t="str">
        <f>IF(AF20&lt;=20%,"Leve",IF(AF20&lt;=40%,"Menor",IF(AF20&lt;=60%,"Moderado",IF(AF20&lt;=80%,"Mayor",IF(AF20&lt;=100%,"Catastrófico")))))</f>
        <v>Moderado</v>
      </c>
      <c r="AF20" s="328">
        <f>AVERAGE(AD20:AD24)</f>
        <v>0.6</v>
      </c>
      <c r="AG20" s="323" t="str">
        <f>VLOOKUP(AA20&amp;AE20,Hoja1!$B$4:$C$28,2,0)</f>
        <v>Moderado</v>
      </c>
      <c r="AH20" s="326" t="s">
        <v>307</v>
      </c>
      <c r="AI20" s="326" t="s">
        <v>505</v>
      </c>
      <c r="AJ20" s="326" t="s">
        <v>506</v>
      </c>
      <c r="AK20" s="326"/>
      <c r="AL20" s="326"/>
      <c r="AM20" s="326"/>
      <c r="AN20" s="326"/>
    </row>
    <row r="21" spans="1:40" ht="60.75" customHeight="1" x14ac:dyDescent="0.45">
      <c r="A21" s="326"/>
      <c r="B21" s="324"/>
      <c r="C21" s="326"/>
      <c r="D21" s="335"/>
      <c r="E21" s="326"/>
      <c r="F21" s="326"/>
      <c r="G21" s="326"/>
      <c r="H21" s="326"/>
      <c r="I21" s="332"/>
      <c r="J21" s="333"/>
      <c r="K21" s="326"/>
      <c r="L21" s="327"/>
      <c r="M21" s="327"/>
      <c r="N21" s="326"/>
      <c r="O21" s="170">
        <v>2</v>
      </c>
      <c r="P21" s="192" t="s">
        <v>336</v>
      </c>
      <c r="Q21" s="170" t="str">
        <f t="shared" si="0"/>
        <v>Probabilidad</v>
      </c>
      <c r="R21" s="170" t="s">
        <v>52</v>
      </c>
      <c r="S21" s="170" t="s">
        <v>57</v>
      </c>
      <c r="T21" s="172">
        <f>VLOOKUP(R21&amp;S21,Hoja1!$Q$4:$R$9,2,0)</f>
        <v>0.45</v>
      </c>
      <c r="U21" s="170" t="s">
        <v>59</v>
      </c>
      <c r="V21" s="170" t="s">
        <v>62</v>
      </c>
      <c r="W21" s="170" t="s">
        <v>65</v>
      </c>
      <c r="X21" s="185">
        <f t="shared" ref="X21:X24" si="7">IF(Q21="Probabilidad",($J$20*T21),IF(Q21="Impacto"," "))</f>
        <v>0.36000000000000004</v>
      </c>
      <c r="Y21" s="172" t="str">
        <f>IF(Z21&lt;=20%,'Tabla probabilidad'!$B$5,IF(Z21&lt;=40%,'Tabla probabilidad'!$B$6,IF(Z21&lt;=60%,'Tabla probabilidad'!$B$7,IF(Z21&lt;=80%,'Tabla probabilidad'!$B$8,IF(Z21&lt;=100%,'Tabla probabilidad'!$B$9)))))</f>
        <v>Media</v>
      </c>
      <c r="Z21" s="208">
        <f t="shared" ref="Z21:Z24" si="8">IF(R21="Preventivo",($J$20-($J$20*T21)),IF(R21="Detectivo",($J$20-($J$20*T21)),IF(R21="Correctivo",($J$20))))</f>
        <v>0.44</v>
      </c>
      <c r="AA21" s="329"/>
      <c r="AB21" s="329"/>
      <c r="AC21" s="172" t="str">
        <f t="shared" si="1"/>
        <v>Moderado</v>
      </c>
      <c r="AD21" s="172">
        <f t="shared" ref="AD21:AD24" si="9">IF(Q21="Probabilidad",(($M$20-0)),IF(Q21="Impacto",($M$20-($M$20*T21))))</f>
        <v>0.6</v>
      </c>
      <c r="AE21" s="329"/>
      <c r="AF21" s="329"/>
      <c r="AG21" s="324"/>
      <c r="AH21" s="326"/>
      <c r="AI21" s="326"/>
      <c r="AJ21" s="326"/>
      <c r="AK21" s="326"/>
      <c r="AL21" s="326"/>
      <c r="AM21" s="326"/>
      <c r="AN21" s="326"/>
    </row>
    <row r="22" spans="1:40" ht="69" customHeight="1" x14ac:dyDescent="0.45">
      <c r="A22" s="326"/>
      <c r="B22" s="324"/>
      <c r="C22" s="326"/>
      <c r="D22" s="335"/>
      <c r="E22" s="326"/>
      <c r="F22" s="326"/>
      <c r="G22" s="326"/>
      <c r="H22" s="326"/>
      <c r="I22" s="332"/>
      <c r="J22" s="333"/>
      <c r="K22" s="326"/>
      <c r="L22" s="327"/>
      <c r="M22" s="327"/>
      <c r="N22" s="326"/>
      <c r="O22" s="170">
        <v>3</v>
      </c>
      <c r="P22" s="192" t="s">
        <v>337</v>
      </c>
      <c r="Q22" s="170" t="str">
        <f t="shared" si="0"/>
        <v>Probabilidad</v>
      </c>
      <c r="R22" s="170" t="s">
        <v>52</v>
      </c>
      <c r="S22" s="170" t="s">
        <v>57</v>
      </c>
      <c r="T22" s="172">
        <f>VLOOKUP(R22&amp;S22,Hoja1!$Q$4:$R$9,2,0)</f>
        <v>0.45</v>
      </c>
      <c r="U22" s="170" t="s">
        <v>59</v>
      </c>
      <c r="V22" s="170" t="s">
        <v>62</v>
      </c>
      <c r="W22" s="170" t="s">
        <v>65</v>
      </c>
      <c r="X22" s="185">
        <f t="shared" si="7"/>
        <v>0.36000000000000004</v>
      </c>
      <c r="Y22" s="172" t="str">
        <f>IF(Z22&lt;=20%,'Tabla probabilidad'!$B$5,IF(Z22&lt;=40%,'Tabla probabilidad'!$B$6,IF(Z22&lt;=60%,'Tabla probabilidad'!$B$7,IF(Z22&lt;=80%,'Tabla probabilidad'!$B$8,IF(Z22&lt;=100%,'Tabla probabilidad'!$B$9)))))</f>
        <v>Media</v>
      </c>
      <c r="Z22" s="208">
        <f t="shared" si="8"/>
        <v>0.44</v>
      </c>
      <c r="AA22" s="329"/>
      <c r="AB22" s="329"/>
      <c r="AC22" s="172" t="str">
        <f t="shared" si="1"/>
        <v>Moderado</v>
      </c>
      <c r="AD22" s="172">
        <f t="shared" si="9"/>
        <v>0.6</v>
      </c>
      <c r="AE22" s="329"/>
      <c r="AF22" s="329"/>
      <c r="AG22" s="324"/>
      <c r="AH22" s="326"/>
      <c r="AI22" s="326"/>
      <c r="AJ22" s="326"/>
      <c r="AK22" s="326"/>
      <c r="AL22" s="326"/>
      <c r="AM22" s="326"/>
      <c r="AN22" s="326"/>
    </row>
    <row r="23" spans="1:40" ht="75.75" customHeight="1" x14ac:dyDescent="0.45">
      <c r="A23" s="326"/>
      <c r="B23" s="324"/>
      <c r="C23" s="326"/>
      <c r="D23" s="335"/>
      <c r="E23" s="326"/>
      <c r="F23" s="326"/>
      <c r="G23" s="326"/>
      <c r="H23" s="326"/>
      <c r="I23" s="332"/>
      <c r="J23" s="333"/>
      <c r="K23" s="326"/>
      <c r="L23" s="327"/>
      <c r="M23" s="327"/>
      <c r="N23" s="326"/>
      <c r="O23" s="170">
        <v>4</v>
      </c>
      <c r="P23" s="192" t="s">
        <v>340</v>
      </c>
      <c r="Q23" s="170" t="str">
        <f t="shared" si="0"/>
        <v>Probabilidad</v>
      </c>
      <c r="R23" s="170" t="s">
        <v>52</v>
      </c>
      <c r="S23" s="170" t="s">
        <v>57</v>
      </c>
      <c r="T23" s="172">
        <f>VLOOKUP(R23&amp;S23,Hoja1!$Q$4:$R$9,2,0)</f>
        <v>0.45</v>
      </c>
      <c r="U23" s="170" t="s">
        <v>59</v>
      </c>
      <c r="V23" s="170" t="s">
        <v>62</v>
      </c>
      <c r="W23" s="170" t="s">
        <v>65</v>
      </c>
      <c r="X23" s="185">
        <f t="shared" si="7"/>
        <v>0.36000000000000004</v>
      </c>
      <c r="Y23" s="172" t="str">
        <f>IF(Z23&lt;=20%,'Tabla probabilidad'!$B$5,IF(Z23&lt;=40%,'Tabla probabilidad'!$B$6,IF(Z23&lt;=60%,'Tabla probabilidad'!$B$7,IF(Z23&lt;=80%,'Tabla probabilidad'!$B$8,IF(Z23&lt;=100%,'Tabla probabilidad'!$B$9)))))</f>
        <v>Media</v>
      </c>
      <c r="Z23" s="208">
        <f t="shared" si="8"/>
        <v>0.44</v>
      </c>
      <c r="AA23" s="329"/>
      <c r="AB23" s="329"/>
      <c r="AC23" s="172" t="str">
        <f t="shared" si="1"/>
        <v>Moderado</v>
      </c>
      <c r="AD23" s="172">
        <f t="shared" si="9"/>
        <v>0.6</v>
      </c>
      <c r="AE23" s="329"/>
      <c r="AF23" s="329"/>
      <c r="AG23" s="324"/>
      <c r="AH23" s="326"/>
      <c r="AI23" s="326"/>
      <c r="AJ23" s="326"/>
      <c r="AK23" s="326"/>
      <c r="AL23" s="326"/>
      <c r="AM23" s="326"/>
      <c r="AN23" s="326"/>
    </row>
    <row r="24" spans="1:40" ht="139.5" customHeight="1" x14ac:dyDescent="0.45">
      <c r="A24" s="326"/>
      <c r="B24" s="325"/>
      <c r="C24" s="326"/>
      <c r="D24" s="337"/>
      <c r="E24" s="326"/>
      <c r="F24" s="326"/>
      <c r="G24" s="326"/>
      <c r="H24" s="326"/>
      <c r="I24" s="332"/>
      <c r="J24" s="333"/>
      <c r="K24" s="326"/>
      <c r="L24" s="327"/>
      <c r="M24" s="327"/>
      <c r="N24" s="326"/>
      <c r="O24" s="170">
        <v>5</v>
      </c>
      <c r="P24" s="206" t="s">
        <v>324</v>
      </c>
      <c r="Q24" s="170" t="str">
        <f t="shared" si="0"/>
        <v>Probabilidad</v>
      </c>
      <c r="R24" s="170" t="s">
        <v>52</v>
      </c>
      <c r="S24" s="170" t="s">
        <v>57</v>
      </c>
      <c r="T24" s="172">
        <f>VLOOKUP(R24&amp;S24,Hoja1!$Q$4:$R$9,2,0)</f>
        <v>0.45</v>
      </c>
      <c r="U24" s="170" t="s">
        <v>59</v>
      </c>
      <c r="V24" s="170" t="s">
        <v>62</v>
      </c>
      <c r="W24" s="170" t="s">
        <v>65</v>
      </c>
      <c r="X24" s="185">
        <f t="shared" si="7"/>
        <v>0.36000000000000004</v>
      </c>
      <c r="Y24" s="172" t="str">
        <f>IF(Z24&lt;=20%,'Tabla probabilidad'!$B$5,IF(Z24&lt;=40%,'Tabla probabilidad'!$B$6,IF(Z24&lt;=60%,'Tabla probabilidad'!$B$7,IF(Z24&lt;=80%,'Tabla probabilidad'!$B$8,IF(Z24&lt;=100%,'Tabla probabilidad'!$B$9)))))</f>
        <v>Media</v>
      </c>
      <c r="Z24" s="208">
        <f t="shared" si="8"/>
        <v>0.44</v>
      </c>
      <c r="AA24" s="330"/>
      <c r="AB24" s="330"/>
      <c r="AC24" s="172" t="str">
        <f t="shared" si="1"/>
        <v>Moderado</v>
      </c>
      <c r="AD24" s="172">
        <f t="shared" si="9"/>
        <v>0.6</v>
      </c>
      <c r="AE24" s="330"/>
      <c r="AF24" s="330"/>
      <c r="AG24" s="325"/>
      <c r="AH24" s="326"/>
      <c r="AI24" s="326"/>
      <c r="AJ24" s="326"/>
      <c r="AK24" s="326"/>
      <c r="AL24" s="326"/>
      <c r="AM24" s="326"/>
      <c r="AN24" s="326"/>
    </row>
    <row r="25" spans="1:40" ht="50.1" customHeight="1" x14ac:dyDescent="0.45">
      <c r="A25" s="323">
        <v>4</v>
      </c>
      <c r="B25" s="323" t="s">
        <v>489</v>
      </c>
      <c r="C25" s="326" t="s">
        <v>334</v>
      </c>
      <c r="D25" s="331" t="s">
        <v>395</v>
      </c>
      <c r="E25" s="323" t="s">
        <v>393</v>
      </c>
      <c r="F25" s="323" t="s">
        <v>394</v>
      </c>
      <c r="G25" s="326" t="s">
        <v>339</v>
      </c>
      <c r="H25" s="326">
        <v>71600</v>
      </c>
      <c r="I25" s="332" t="str">
        <f>IF(H25&lt;=2,'Tabla probabilidad'!$B$5,IF(H25&lt;=24,'Tabla probabilidad'!$B$6,IF(H25&lt;=500,'Tabla probabilidad'!$B$7,IF(H25&lt;=5000,'Tabla probabilidad'!$B$8,IF(H25&gt;5000,'Tabla probabilidad'!$B$9)))))</f>
        <v>Muy Alta</v>
      </c>
      <c r="J25" s="333">
        <f>IF(H25&lt;=2,'Tabla probabilidad'!$D$5,IF(H25&lt;=24,'Tabla probabilidad'!$D$6,IF(H25&lt;=500,'Tabla probabilidad'!$D$7,IF(H25&lt;=5000,'Tabla probabilidad'!$D$8,IF(H25&gt;5000,'Tabla probabilidad'!$D$9)))))</f>
        <v>1</v>
      </c>
      <c r="K25" s="326" t="s">
        <v>314</v>
      </c>
      <c r="L25" s="32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2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26" t="str">
        <f>VLOOKUP((I25&amp;L25),Hoja1!$B$4:$C$28,2,0)</f>
        <v xml:space="preserve">Alto </v>
      </c>
      <c r="O25" s="207">
        <v>1</v>
      </c>
      <c r="P25" s="192" t="s">
        <v>398</v>
      </c>
      <c r="Q25" s="207" t="str">
        <f t="shared" si="0"/>
        <v>Probabilidad</v>
      </c>
      <c r="R25" s="207" t="s">
        <v>52</v>
      </c>
      <c r="S25" s="207" t="s">
        <v>57</v>
      </c>
      <c r="T25" s="208">
        <f>VLOOKUP(R25&amp;S25,Hoja1!$Q$4:$R$9,2,0)</f>
        <v>0.45</v>
      </c>
      <c r="U25" s="207" t="s">
        <v>59</v>
      </c>
      <c r="V25" s="207" t="s">
        <v>62</v>
      </c>
      <c r="W25" s="207" t="s">
        <v>65</v>
      </c>
      <c r="X25" s="208">
        <f>IF(Q25="Probabilidad",($J$25*T25),IF(Q25="Impacto"," "))</f>
        <v>0.45</v>
      </c>
      <c r="Y25" s="208" t="str">
        <f>IF(Z25&lt;=20%,'Tabla probabilidad'!$B$5,IF(Z25&lt;=40%,'Tabla probabilidad'!$B$6,IF(Z25&lt;=60%,'Tabla probabilidad'!$B$7,IF(Z25&lt;=80%,'Tabla probabilidad'!$B$8,IF(Z25&lt;=100%,'Tabla probabilidad'!$B$9)))))</f>
        <v>Media</v>
      </c>
      <c r="Z25" s="208">
        <f>IF(R25="Preventivo",($J$25-($J$25*T25)),IF(R25="Detectivo",($J$25-($J$25*T25)),IF(R25="Correctivo",($J$25))))</f>
        <v>0.55000000000000004</v>
      </c>
      <c r="AA25" s="328" t="str">
        <f>IF(AB25&lt;=20%,'Tabla probabilidad'!$B$5,IF(AB25&lt;=40%,'Tabla probabilidad'!$B$6,IF(AB25&lt;=60%,'Tabla probabilidad'!$B$7,IF(AB25&lt;=80%,'Tabla probabilidad'!$B$8,IF(AB25&lt;=100%,'Tabla probabilidad'!$B$9)))))</f>
        <v>Media</v>
      </c>
      <c r="AB25" s="328">
        <f>AVERAGE(Z25:Z29)</f>
        <v>0.55000000000000004</v>
      </c>
      <c r="AC25" s="208" t="str">
        <f t="shared" si="1"/>
        <v>Moderado</v>
      </c>
      <c r="AD25" s="208">
        <f>IF(Q25="Probabilidad",(($M$25-0)),IF(Q25="Impacto",($M$25-($M$25*T25))))</f>
        <v>0.6</v>
      </c>
      <c r="AE25" s="328" t="str">
        <f>IF(AF25&lt;=20%,"Leve",IF(AF25&lt;=40%,"Menor",IF(AF25&lt;=60%,"Moderado",IF(AF25&lt;=80%,"Mayor",IF(AF25&lt;=100%,"Catastrófico")))))</f>
        <v>Moderado</v>
      </c>
      <c r="AF25" s="328">
        <f>AVERAGE(AD25:AD29)</f>
        <v>0.6</v>
      </c>
      <c r="AG25" s="323" t="str">
        <f>VLOOKUP(AA25&amp;AE25,Hoja1!$B$4:$C$28,2,0)</f>
        <v>Moderado</v>
      </c>
      <c r="AH25" s="326" t="s">
        <v>307</v>
      </c>
      <c r="AI25" s="326" t="s">
        <v>507</v>
      </c>
      <c r="AJ25" s="326" t="s">
        <v>508</v>
      </c>
      <c r="AK25" s="326"/>
      <c r="AL25" s="326"/>
      <c r="AM25" s="326"/>
      <c r="AN25" s="326"/>
    </row>
    <row r="26" spans="1:40" ht="62.25" customHeight="1" x14ac:dyDescent="0.45">
      <c r="A26" s="324"/>
      <c r="B26" s="324"/>
      <c r="C26" s="326"/>
      <c r="D26" s="331"/>
      <c r="E26" s="324"/>
      <c r="F26" s="324"/>
      <c r="G26" s="326"/>
      <c r="H26" s="326"/>
      <c r="I26" s="332"/>
      <c r="J26" s="333"/>
      <c r="K26" s="326"/>
      <c r="L26" s="327"/>
      <c r="M26" s="327"/>
      <c r="N26" s="326"/>
      <c r="O26" s="207">
        <v>2</v>
      </c>
      <c r="P26" s="192" t="s">
        <v>397</v>
      </c>
      <c r="Q26" s="207" t="str">
        <f t="shared" si="0"/>
        <v>Probabilidad</v>
      </c>
      <c r="R26" s="207" t="s">
        <v>52</v>
      </c>
      <c r="S26" s="207" t="s">
        <v>57</v>
      </c>
      <c r="T26" s="208">
        <f>VLOOKUP(R26&amp;S26,Hoja1!$Q$4:$R$9,2,0)</f>
        <v>0.45</v>
      </c>
      <c r="U26" s="207" t="s">
        <v>59</v>
      </c>
      <c r="V26" s="207" t="s">
        <v>62</v>
      </c>
      <c r="W26" s="207" t="s">
        <v>65</v>
      </c>
      <c r="X26" s="208">
        <f t="shared" ref="X26:X29" si="10">IF(Q26="Probabilidad",($J$25*T26),IF(Q26="Impacto"," "))</f>
        <v>0.45</v>
      </c>
      <c r="Y26" s="208" t="str">
        <f>IF(Z26&lt;=20%,'Tabla probabilidad'!$B$5,IF(Z26&lt;=40%,'Tabla probabilidad'!$B$6,IF(Z26&lt;=60%,'Tabla probabilidad'!$B$7,IF(Z26&lt;=80%,'Tabla probabilidad'!$B$8,IF(Z26&lt;=100%,'Tabla probabilidad'!$B$9)))))</f>
        <v>Media</v>
      </c>
      <c r="Z26" s="208">
        <f t="shared" ref="Z26:Z29" si="11">IF(R26="Preventivo",($J$25-($J$25*T26)),IF(R26="Detectivo",($J$25-($J$25*T26)),IF(R26="Correctivo",($J$25))))</f>
        <v>0.55000000000000004</v>
      </c>
      <c r="AA26" s="329"/>
      <c r="AB26" s="329"/>
      <c r="AC26" s="208" t="str">
        <f t="shared" si="1"/>
        <v>Moderado</v>
      </c>
      <c r="AD26" s="208">
        <f t="shared" ref="AD26:AD29" si="12">IF(Q26="Probabilidad",(($M$25-0)),IF(Q26="Impacto",($M$25-($M$25*T26))))</f>
        <v>0.6</v>
      </c>
      <c r="AE26" s="329"/>
      <c r="AF26" s="329"/>
      <c r="AG26" s="324"/>
      <c r="AH26" s="326"/>
      <c r="AI26" s="326"/>
      <c r="AJ26" s="326"/>
      <c r="AK26" s="326"/>
      <c r="AL26" s="326"/>
      <c r="AM26" s="326"/>
      <c r="AN26" s="326"/>
    </row>
    <row r="27" spans="1:40" ht="61.5" customHeight="1" x14ac:dyDescent="0.45">
      <c r="A27" s="324"/>
      <c r="B27" s="324"/>
      <c r="C27" s="326"/>
      <c r="D27" s="331"/>
      <c r="E27" s="324"/>
      <c r="F27" s="324"/>
      <c r="G27" s="326"/>
      <c r="H27" s="326"/>
      <c r="I27" s="332"/>
      <c r="J27" s="333"/>
      <c r="K27" s="326"/>
      <c r="L27" s="327"/>
      <c r="M27" s="327"/>
      <c r="N27" s="326"/>
      <c r="O27" s="207">
        <v>3</v>
      </c>
      <c r="P27" s="192" t="s">
        <v>399</v>
      </c>
      <c r="Q27" s="207" t="str">
        <f t="shared" si="0"/>
        <v>Probabilidad</v>
      </c>
      <c r="R27" s="207" t="s">
        <v>52</v>
      </c>
      <c r="S27" s="207" t="s">
        <v>57</v>
      </c>
      <c r="T27" s="208">
        <f>VLOOKUP(R27&amp;S27,Hoja1!$Q$4:$R$9,2,0)</f>
        <v>0.45</v>
      </c>
      <c r="U27" s="207" t="s">
        <v>60</v>
      </c>
      <c r="V27" s="207" t="s">
        <v>62</v>
      </c>
      <c r="W27" s="207" t="s">
        <v>66</v>
      </c>
      <c r="X27" s="208">
        <f t="shared" si="10"/>
        <v>0.45</v>
      </c>
      <c r="Y27" s="208" t="str">
        <f>IF(Z27&lt;=20%,'Tabla probabilidad'!$B$5,IF(Z27&lt;=40%,'Tabla probabilidad'!$B$6,IF(Z27&lt;=60%,'Tabla probabilidad'!$B$7,IF(Z27&lt;=80%,'Tabla probabilidad'!$B$8,IF(Z27&lt;=100%,'Tabla probabilidad'!$B$9)))))</f>
        <v>Media</v>
      </c>
      <c r="Z27" s="208">
        <f t="shared" si="11"/>
        <v>0.55000000000000004</v>
      </c>
      <c r="AA27" s="329"/>
      <c r="AB27" s="329"/>
      <c r="AC27" s="208" t="str">
        <f t="shared" si="1"/>
        <v>Moderado</v>
      </c>
      <c r="AD27" s="208">
        <f t="shared" si="12"/>
        <v>0.6</v>
      </c>
      <c r="AE27" s="329"/>
      <c r="AF27" s="329"/>
      <c r="AG27" s="324"/>
      <c r="AH27" s="326"/>
      <c r="AI27" s="326"/>
      <c r="AJ27" s="326"/>
      <c r="AK27" s="326"/>
      <c r="AL27" s="326"/>
      <c r="AM27" s="326"/>
      <c r="AN27" s="326"/>
    </row>
    <row r="28" spans="1:40" ht="73.5" customHeight="1" x14ac:dyDescent="0.45">
      <c r="A28" s="324"/>
      <c r="B28" s="324"/>
      <c r="C28" s="326"/>
      <c r="D28" s="331"/>
      <c r="E28" s="324"/>
      <c r="F28" s="324"/>
      <c r="G28" s="326"/>
      <c r="H28" s="326"/>
      <c r="I28" s="332"/>
      <c r="J28" s="333"/>
      <c r="K28" s="326"/>
      <c r="L28" s="327"/>
      <c r="M28" s="327"/>
      <c r="N28" s="326"/>
      <c r="O28" s="207">
        <v>4</v>
      </c>
      <c r="P28" s="192" t="s">
        <v>400</v>
      </c>
      <c r="Q28" s="207" t="str">
        <f t="shared" si="0"/>
        <v>Probabilidad</v>
      </c>
      <c r="R28" s="207" t="s">
        <v>52</v>
      </c>
      <c r="S28" s="207" t="s">
        <v>57</v>
      </c>
      <c r="T28" s="208">
        <f>VLOOKUP(R28&amp;S28,Hoja1!$Q$4:$R$9,2,0)</f>
        <v>0.45</v>
      </c>
      <c r="U28" s="207" t="s">
        <v>59</v>
      </c>
      <c r="V28" s="207" t="s">
        <v>62</v>
      </c>
      <c r="W28" s="207" t="s">
        <v>65</v>
      </c>
      <c r="X28" s="208">
        <f t="shared" si="10"/>
        <v>0.45</v>
      </c>
      <c r="Y28" s="208" t="str">
        <f>IF(Z28&lt;=20%,'Tabla probabilidad'!$B$5,IF(Z28&lt;=40%,'Tabla probabilidad'!$B$6,IF(Z28&lt;=60%,'Tabla probabilidad'!$B$7,IF(Z28&lt;=80%,'Tabla probabilidad'!$B$8,IF(Z28&lt;=100%,'Tabla probabilidad'!$B$9)))))</f>
        <v>Media</v>
      </c>
      <c r="Z28" s="208">
        <f t="shared" si="11"/>
        <v>0.55000000000000004</v>
      </c>
      <c r="AA28" s="329"/>
      <c r="AB28" s="329"/>
      <c r="AC28" s="208" t="str">
        <f t="shared" si="1"/>
        <v>Moderado</v>
      </c>
      <c r="AD28" s="208">
        <f t="shared" si="12"/>
        <v>0.6</v>
      </c>
      <c r="AE28" s="329"/>
      <c r="AF28" s="329"/>
      <c r="AG28" s="324"/>
      <c r="AH28" s="326"/>
      <c r="AI28" s="326"/>
      <c r="AJ28" s="326"/>
      <c r="AK28" s="326"/>
      <c r="AL28" s="326"/>
      <c r="AM28" s="326"/>
      <c r="AN28" s="326"/>
    </row>
    <row r="29" spans="1:40" ht="108" customHeight="1" x14ac:dyDescent="0.45">
      <c r="A29" s="325"/>
      <c r="B29" s="325"/>
      <c r="C29" s="326"/>
      <c r="D29" s="331"/>
      <c r="E29" s="325"/>
      <c r="F29" s="325"/>
      <c r="G29" s="326"/>
      <c r="H29" s="326"/>
      <c r="I29" s="332"/>
      <c r="J29" s="333"/>
      <c r="K29" s="326"/>
      <c r="L29" s="327"/>
      <c r="M29" s="327"/>
      <c r="N29" s="326"/>
      <c r="O29" s="207">
        <v>5</v>
      </c>
      <c r="P29" s="192" t="s">
        <v>396</v>
      </c>
      <c r="Q29" s="207" t="str">
        <f t="shared" si="0"/>
        <v>Probabilidad</v>
      </c>
      <c r="R29" s="207" t="s">
        <v>52</v>
      </c>
      <c r="S29" s="207" t="s">
        <v>57</v>
      </c>
      <c r="T29" s="208">
        <f>VLOOKUP(R29&amp;S29,Hoja1!$Q$4:$R$9,2,0)</f>
        <v>0.45</v>
      </c>
      <c r="U29" s="207" t="s">
        <v>59</v>
      </c>
      <c r="V29" s="207" t="s">
        <v>62</v>
      </c>
      <c r="W29" s="207" t="s">
        <v>65</v>
      </c>
      <c r="X29" s="208">
        <f t="shared" si="10"/>
        <v>0.45</v>
      </c>
      <c r="Y29" s="208" t="str">
        <f>IF(Z29&lt;=20%,'Tabla probabilidad'!$B$5,IF(Z29&lt;=40%,'Tabla probabilidad'!$B$6,IF(Z29&lt;=60%,'Tabla probabilidad'!$B$7,IF(Z29&lt;=80%,'Tabla probabilidad'!$B$8,IF(Z29&lt;=100%,'Tabla probabilidad'!$B$9)))))</f>
        <v>Media</v>
      </c>
      <c r="Z29" s="208">
        <f t="shared" si="11"/>
        <v>0.55000000000000004</v>
      </c>
      <c r="AA29" s="330"/>
      <c r="AB29" s="330"/>
      <c r="AC29" s="208" t="str">
        <f t="shared" si="1"/>
        <v>Moderado</v>
      </c>
      <c r="AD29" s="208">
        <f t="shared" si="12"/>
        <v>0.6</v>
      </c>
      <c r="AE29" s="330"/>
      <c r="AF29" s="330"/>
      <c r="AG29" s="325"/>
      <c r="AH29" s="326"/>
      <c r="AI29" s="326"/>
      <c r="AJ29" s="326"/>
      <c r="AK29" s="326"/>
      <c r="AL29" s="326"/>
      <c r="AM29" s="326"/>
      <c r="AN29" s="326"/>
    </row>
    <row r="30" spans="1:40" ht="98.25" customHeight="1" x14ac:dyDescent="0.45">
      <c r="A30" s="323">
        <v>5</v>
      </c>
      <c r="B30" s="323" t="s">
        <v>483</v>
      </c>
      <c r="C30" s="326" t="s">
        <v>334</v>
      </c>
      <c r="D30" s="331" t="s">
        <v>403</v>
      </c>
      <c r="E30" s="323" t="s">
        <v>401</v>
      </c>
      <c r="F30" s="323" t="s">
        <v>402</v>
      </c>
      <c r="G30" s="326" t="s">
        <v>41</v>
      </c>
      <c r="H30" s="326">
        <v>1512</v>
      </c>
      <c r="I30" s="332" t="str">
        <f>IF(H30&lt;=2,'Tabla probabilidad'!$B$5,IF(H30&lt;=24,'Tabla probabilidad'!$B$6,IF(H30&lt;=500,'Tabla probabilidad'!$B$7,IF(H30&lt;=5000,'Tabla probabilidad'!$B$8,IF(H30&gt;5000,'Tabla probabilidad'!$B$9)))))</f>
        <v>Alta</v>
      </c>
      <c r="J30" s="333">
        <f>IF(H30&lt;=2,'Tabla probabilidad'!$D$5,IF(H30&lt;=24,'Tabla probabilidad'!$D$6,IF(H30&lt;=500,'Tabla probabilidad'!$D$7,IF(H30&lt;=5000,'Tabla probabilidad'!$D$8,IF(H30&gt;5000,'Tabla probabilidad'!$D$9)))))</f>
        <v>0.8</v>
      </c>
      <c r="K30" s="326" t="s">
        <v>314</v>
      </c>
      <c r="L30" s="32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2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26" t="str">
        <f>VLOOKUP((I30&amp;L30),Hoja1!$B$4:$C$28,2,0)</f>
        <v xml:space="preserve">Alto </v>
      </c>
      <c r="O30" s="207">
        <v>1</v>
      </c>
      <c r="P30" s="192" t="s">
        <v>404</v>
      </c>
      <c r="Q30" s="207" t="str">
        <f t="shared" ref="Q30:Q34" si="13">IF(R30="Preventivo","Probabilidad",IF(R30="Detectivo","Probabilidad", IF(R30="Correctivo","Impacto")))</f>
        <v>Probabilidad</v>
      </c>
      <c r="R30" s="207" t="s">
        <v>52</v>
      </c>
      <c r="S30" s="207" t="s">
        <v>57</v>
      </c>
      <c r="T30" s="208">
        <f>VLOOKUP(R30&amp;S30,Hoja1!$Q$4:$R$9,2,0)</f>
        <v>0.45</v>
      </c>
      <c r="U30" s="207" t="s">
        <v>59</v>
      </c>
      <c r="V30" s="207" t="s">
        <v>62</v>
      </c>
      <c r="W30" s="207" t="s">
        <v>65</v>
      </c>
      <c r="X30" s="208">
        <f>IF(Q30="Probabilidad",($J$30*T30),IF(Q30="Impacto"," "))</f>
        <v>0.36000000000000004</v>
      </c>
      <c r="Y30" s="208" t="str">
        <f>IF(Z30&lt;=20%,'Tabla probabilidad'!$B$5,IF(Z30&lt;=40%,'Tabla probabilidad'!$B$6,IF(Z30&lt;=60%,'Tabla probabilidad'!$B$7,IF(Z30&lt;=80%,'Tabla probabilidad'!$B$8,IF(Z30&lt;=100%,'Tabla probabilidad'!$B$9)))))</f>
        <v>Media</v>
      </c>
      <c r="Z30" s="208">
        <f>IF(R30="Preventivo",($J$30-($J$30*T30)),IF(R30="Detectivo",($J$30-($J$30*T30)),IF(R30="Correctivo",($J$30))))</f>
        <v>0.44</v>
      </c>
      <c r="AA30" s="328" t="str">
        <f>IF(AB30&lt;=20%,'Tabla probabilidad'!$B$5,IF(AB30&lt;=40%,'Tabla probabilidad'!$B$6,IF(AB30&lt;=60%,'Tabla probabilidad'!$B$7,IF(AB30&lt;=80%,'Tabla probabilidad'!$B$8,IF(AB30&lt;=100%,'Tabla probabilidad'!$B$9)))))</f>
        <v>Media</v>
      </c>
      <c r="AB30" s="328">
        <f>AVERAGE(Z30:Z34)</f>
        <v>0.44000000000000006</v>
      </c>
      <c r="AC30" s="208" t="str">
        <f t="shared" ref="AC30:AC34" si="14">IF(AD30&lt;=20%,"Leve",IF(AD30&lt;=40%,"Menor",IF(AD30&lt;=60%,"Moderado",IF(AD30&lt;=80%,"Mayor",IF(AD30&lt;=100%,"Catastrófico")))))</f>
        <v>Moderado</v>
      </c>
      <c r="AD30" s="208">
        <f>IF(Q30="Probabilidad",(($M$30-0)),IF(Q30="Impacto",($M$30-($M$30*T30))))</f>
        <v>0.6</v>
      </c>
      <c r="AE30" s="328" t="str">
        <f>IF(AF30&lt;=20%,"Leve",IF(AF30&lt;=40%,"Menor",IF(AF30&lt;=60%,"Moderado",IF(AF30&lt;=80%,"Mayor",IF(AF30&lt;=100%,"Catastrófico")))))</f>
        <v>Moderado</v>
      </c>
      <c r="AF30" s="328">
        <f>AVERAGE(AD30:AD34)</f>
        <v>0.6</v>
      </c>
      <c r="AG30" s="323" t="str">
        <f>VLOOKUP(AA30&amp;AE30,Hoja1!$B$4:$C$28,2,0)</f>
        <v>Moderado</v>
      </c>
      <c r="AH30" s="326" t="s">
        <v>307</v>
      </c>
      <c r="AI30" s="249" t="s">
        <v>513</v>
      </c>
      <c r="AJ30" s="246" t="s">
        <v>514</v>
      </c>
      <c r="AK30" s="326"/>
      <c r="AL30" s="326"/>
      <c r="AM30" s="326"/>
      <c r="AN30" s="326"/>
    </row>
    <row r="31" spans="1:40" ht="91.5" customHeight="1" x14ac:dyDescent="0.45">
      <c r="A31" s="324"/>
      <c r="B31" s="324"/>
      <c r="C31" s="326"/>
      <c r="D31" s="331"/>
      <c r="E31" s="324"/>
      <c r="F31" s="324"/>
      <c r="G31" s="326"/>
      <c r="H31" s="326"/>
      <c r="I31" s="332"/>
      <c r="J31" s="333"/>
      <c r="K31" s="326"/>
      <c r="L31" s="327"/>
      <c r="M31" s="327"/>
      <c r="N31" s="326"/>
      <c r="O31" s="207">
        <v>2</v>
      </c>
      <c r="P31" s="210" t="s">
        <v>405</v>
      </c>
      <c r="Q31" s="207" t="str">
        <f t="shared" si="13"/>
        <v>Probabilidad</v>
      </c>
      <c r="R31" s="207" t="s">
        <v>52</v>
      </c>
      <c r="S31" s="207" t="s">
        <v>57</v>
      </c>
      <c r="T31" s="208">
        <f>VLOOKUP(R31&amp;S31,Hoja1!$Q$4:$R$9,2,0)</f>
        <v>0.45</v>
      </c>
      <c r="U31" s="207" t="s">
        <v>59</v>
      </c>
      <c r="V31" s="207" t="s">
        <v>62</v>
      </c>
      <c r="W31" s="207" t="s">
        <v>65</v>
      </c>
      <c r="X31" s="208">
        <f t="shared" ref="X31:X34" si="15">IF(Q31="Probabilidad",($J$30*T31),IF(Q31="Impacto"," "))</f>
        <v>0.36000000000000004</v>
      </c>
      <c r="Y31" s="208" t="str">
        <f>IF(Z31&lt;=20%,'Tabla probabilidad'!$B$5,IF(Z31&lt;=40%,'Tabla probabilidad'!$B$6,IF(Z31&lt;=60%,'Tabla probabilidad'!$B$7,IF(Z31&lt;=80%,'Tabla probabilidad'!$B$8,IF(Z31&lt;=100%,'Tabla probabilidad'!$B$9)))))</f>
        <v>Media</v>
      </c>
      <c r="Z31" s="208">
        <f t="shared" ref="Z31:Z34" si="16">IF(R31="Preventivo",($J$30-($J$30*T31)),IF(R31="Detectivo",($J$30-($J$30*T31)),IF(R31="Correctivo",($J$30))))</f>
        <v>0.44</v>
      </c>
      <c r="AA31" s="329"/>
      <c r="AB31" s="329"/>
      <c r="AC31" s="208" t="str">
        <f t="shared" si="14"/>
        <v>Moderado</v>
      </c>
      <c r="AD31" s="208">
        <f t="shared" ref="AD31:AD34" si="17">IF(Q31="Probabilidad",(($M$30-0)),IF(Q31="Impacto",($M$30-($M$30*T31))))</f>
        <v>0.6</v>
      </c>
      <c r="AE31" s="329"/>
      <c r="AF31" s="329"/>
      <c r="AG31" s="324"/>
      <c r="AH31" s="326"/>
      <c r="AI31" s="249" t="s">
        <v>509</v>
      </c>
      <c r="AJ31" s="247"/>
      <c r="AK31" s="326"/>
      <c r="AL31" s="326"/>
      <c r="AM31" s="326"/>
      <c r="AN31" s="326"/>
    </row>
    <row r="32" spans="1:40" ht="78" customHeight="1" x14ac:dyDescent="0.45">
      <c r="A32" s="324"/>
      <c r="B32" s="324"/>
      <c r="C32" s="326"/>
      <c r="D32" s="331"/>
      <c r="E32" s="324"/>
      <c r="F32" s="324"/>
      <c r="G32" s="326"/>
      <c r="H32" s="326"/>
      <c r="I32" s="332"/>
      <c r="J32" s="333"/>
      <c r="K32" s="326"/>
      <c r="L32" s="327"/>
      <c r="M32" s="327"/>
      <c r="N32" s="326"/>
      <c r="O32" s="207">
        <v>3</v>
      </c>
      <c r="P32" s="192" t="s">
        <v>406</v>
      </c>
      <c r="Q32" s="207" t="str">
        <f t="shared" si="13"/>
        <v>Probabilidad</v>
      </c>
      <c r="R32" s="207" t="s">
        <v>52</v>
      </c>
      <c r="S32" s="207" t="s">
        <v>57</v>
      </c>
      <c r="T32" s="208">
        <f>VLOOKUP(R32&amp;S32,Hoja1!$Q$4:$R$9,2,0)</f>
        <v>0.45</v>
      </c>
      <c r="U32" s="207" t="s">
        <v>60</v>
      </c>
      <c r="V32" s="207" t="s">
        <v>62</v>
      </c>
      <c r="W32" s="207" t="s">
        <v>66</v>
      </c>
      <c r="X32" s="208">
        <f t="shared" si="15"/>
        <v>0.36000000000000004</v>
      </c>
      <c r="Y32" s="208" t="str">
        <f>IF(Z32&lt;=20%,'Tabla probabilidad'!$B$5,IF(Z32&lt;=40%,'Tabla probabilidad'!$B$6,IF(Z32&lt;=60%,'Tabla probabilidad'!$B$7,IF(Z32&lt;=80%,'Tabla probabilidad'!$B$8,IF(Z32&lt;=100%,'Tabla probabilidad'!$B$9)))))</f>
        <v>Media</v>
      </c>
      <c r="Z32" s="208">
        <f t="shared" si="16"/>
        <v>0.44</v>
      </c>
      <c r="AA32" s="329"/>
      <c r="AB32" s="329"/>
      <c r="AC32" s="208" t="str">
        <f t="shared" si="14"/>
        <v>Moderado</v>
      </c>
      <c r="AD32" s="208">
        <f t="shared" si="17"/>
        <v>0.6</v>
      </c>
      <c r="AE32" s="329"/>
      <c r="AF32" s="329"/>
      <c r="AG32" s="324"/>
      <c r="AH32" s="326"/>
      <c r="AI32" s="249" t="s">
        <v>510</v>
      </c>
      <c r="AJ32" s="247"/>
      <c r="AK32" s="326"/>
      <c r="AL32" s="326"/>
      <c r="AM32" s="326"/>
      <c r="AN32" s="326"/>
    </row>
    <row r="33" spans="1:40" ht="113.25" customHeight="1" x14ac:dyDescent="0.45">
      <c r="A33" s="324"/>
      <c r="B33" s="324"/>
      <c r="C33" s="326"/>
      <c r="D33" s="331"/>
      <c r="E33" s="324"/>
      <c r="F33" s="324"/>
      <c r="G33" s="326"/>
      <c r="H33" s="326"/>
      <c r="I33" s="332"/>
      <c r="J33" s="333"/>
      <c r="K33" s="326"/>
      <c r="L33" s="327"/>
      <c r="M33" s="327"/>
      <c r="N33" s="326"/>
      <c r="O33" s="207">
        <v>4</v>
      </c>
      <c r="P33" s="192" t="s">
        <v>407</v>
      </c>
      <c r="Q33" s="207" t="str">
        <f t="shared" si="13"/>
        <v>Probabilidad</v>
      </c>
      <c r="R33" s="207" t="s">
        <v>52</v>
      </c>
      <c r="S33" s="207" t="s">
        <v>57</v>
      </c>
      <c r="T33" s="208">
        <f>VLOOKUP(R33&amp;S33,Hoja1!$Q$4:$R$9,2,0)</f>
        <v>0.45</v>
      </c>
      <c r="U33" s="207" t="s">
        <v>59</v>
      </c>
      <c r="V33" s="207" t="s">
        <v>62</v>
      </c>
      <c r="W33" s="207" t="s">
        <v>65</v>
      </c>
      <c r="X33" s="208">
        <f t="shared" si="15"/>
        <v>0.36000000000000004</v>
      </c>
      <c r="Y33" s="208" t="str">
        <f>IF(Z33&lt;=20%,'Tabla probabilidad'!$B$5,IF(Z33&lt;=40%,'Tabla probabilidad'!$B$6,IF(Z33&lt;=60%,'Tabla probabilidad'!$B$7,IF(Z33&lt;=80%,'Tabla probabilidad'!$B$8,IF(Z33&lt;=100%,'Tabla probabilidad'!$B$9)))))</f>
        <v>Media</v>
      </c>
      <c r="Z33" s="208">
        <f t="shared" si="16"/>
        <v>0.44</v>
      </c>
      <c r="AA33" s="329"/>
      <c r="AB33" s="329"/>
      <c r="AC33" s="208" t="str">
        <f t="shared" si="14"/>
        <v>Moderado</v>
      </c>
      <c r="AD33" s="208">
        <f t="shared" si="17"/>
        <v>0.6</v>
      </c>
      <c r="AE33" s="329"/>
      <c r="AF33" s="329"/>
      <c r="AG33" s="324"/>
      <c r="AH33" s="326"/>
      <c r="AI33" s="249" t="s">
        <v>511</v>
      </c>
      <c r="AJ33" s="247"/>
      <c r="AK33" s="326"/>
      <c r="AL33" s="326"/>
      <c r="AM33" s="326"/>
      <c r="AN33" s="326"/>
    </row>
    <row r="34" spans="1:40" ht="121.5" customHeight="1" x14ac:dyDescent="0.45">
      <c r="A34" s="325"/>
      <c r="B34" s="325"/>
      <c r="C34" s="326"/>
      <c r="D34" s="331"/>
      <c r="E34" s="325"/>
      <c r="F34" s="325"/>
      <c r="G34" s="326"/>
      <c r="H34" s="326"/>
      <c r="I34" s="332"/>
      <c r="J34" s="333"/>
      <c r="K34" s="326"/>
      <c r="L34" s="327"/>
      <c r="M34" s="327"/>
      <c r="N34" s="326"/>
      <c r="O34" s="207">
        <v>5</v>
      </c>
      <c r="P34" s="192" t="s">
        <v>413</v>
      </c>
      <c r="Q34" s="207" t="str">
        <f t="shared" si="13"/>
        <v>Probabilidad</v>
      </c>
      <c r="R34" s="207" t="s">
        <v>52</v>
      </c>
      <c r="S34" s="207" t="s">
        <v>57</v>
      </c>
      <c r="T34" s="208">
        <f>VLOOKUP(R34&amp;S34,Hoja1!$Q$4:$R$9,2,0)</f>
        <v>0.45</v>
      </c>
      <c r="U34" s="207" t="s">
        <v>59</v>
      </c>
      <c r="V34" s="207" t="s">
        <v>62</v>
      </c>
      <c r="W34" s="207" t="s">
        <v>65</v>
      </c>
      <c r="X34" s="208">
        <f t="shared" si="15"/>
        <v>0.36000000000000004</v>
      </c>
      <c r="Y34" s="208" t="str">
        <f>IF(Z34&lt;=20%,'Tabla probabilidad'!$B$5,IF(Z34&lt;=40%,'Tabla probabilidad'!$B$6,IF(Z34&lt;=60%,'Tabla probabilidad'!$B$7,IF(Z34&lt;=80%,'Tabla probabilidad'!$B$8,IF(Z34&lt;=100%,'Tabla probabilidad'!$B$9)))))</f>
        <v>Media</v>
      </c>
      <c r="Z34" s="208">
        <f t="shared" si="16"/>
        <v>0.44</v>
      </c>
      <c r="AA34" s="330"/>
      <c r="AB34" s="330"/>
      <c r="AC34" s="208" t="str">
        <f t="shared" si="14"/>
        <v>Moderado</v>
      </c>
      <c r="AD34" s="208">
        <f t="shared" si="17"/>
        <v>0.6</v>
      </c>
      <c r="AE34" s="330"/>
      <c r="AF34" s="330"/>
      <c r="AG34" s="325"/>
      <c r="AH34" s="326"/>
      <c r="AI34" s="249" t="s">
        <v>512</v>
      </c>
      <c r="AJ34" s="248"/>
      <c r="AK34" s="326"/>
      <c r="AL34" s="326"/>
      <c r="AM34" s="326"/>
      <c r="AN34" s="326"/>
    </row>
    <row r="35" spans="1:40" ht="50.1" customHeight="1" x14ac:dyDescent="0.45">
      <c r="A35" s="323">
        <v>6</v>
      </c>
      <c r="B35" s="323" t="s">
        <v>484</v>
      </c>
      <c r="C35" s="326" t="s">
        <v>334</v>
      </c>
      <c r="D35" s="331" t="s">
        <v>408</v>
      </c>
      <c r="E35" s="323" t="s">
        <v>409</v>
      </c>
      <c r="F35" s="323" t="s">
        <v>410</v>
      </c>
      <c r="G35" s="326" t="s">
        <v>41</v>
      </c>
      <c r="H35" s="326">
        <v>26926</v>
      </c>
      <c r="I35" s="332" t="str">
        <f>IF(H35&lt;=2,'Tabla probabilidad'!$B$5,IF(H35&lt;=24,'Tabla probabilidad'!$B$6,IF(H35&lt;=500,'Tabla probabilidad'!$B$7,IF(H35&lt;=5000,'Tabla probabilidad'!$B$8,IF(H35&gt;5000,'Tabla probabilidad'!$B$9)))))</f>
        <v>Muy Alta</v>
      </c>
      <c r="J35" s="333">
        <f>IF(H35&lt;=2,'Tabla probabilidad'!$D$5,IF(H35&lt;=24,'Tabla probabilidad'!$D$6,IF(H35&lt;=500,'Tabla probabilidad'!$D$7,IF(H35&lt;=5000,'Tabla probabilidad'!$D$8,IF(H35&gt;5000,'Tabla probabilidad'!$D$9)))))</f>
        <v>1</v>
      </c>
      <c r="K35" s="326" t="s">
        <v>314</v>
      </c>
      <c r="L35" s="32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2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26" t="str">
        <f>VLOOKUP((I35&amp;L35),Hoja1!$B$4:$C$28,2,0)</f>
        <v xml:space="preserve">Alto </v>
      </c>
      <c r="O35" s="207">
        <v>1</v>
      </c>
      <c r="P35" s="211" t="s">
        <v>412</v>
      </c>
      <c r="Q35" s="207" t="str">
        <f t="shared" ref="Q35:Q39" si="18">IF(R35="Preventivo","Probabilidad",IF(R35="Detectivo","Probabilidad", IF(R35="Correctivo","Impacto")))</f>
        <v>Probabilidad</v>
      </c>
      <c r="R35" s="207" t="s">
        <v>52</v>
      </c>
      <c r="S35" s="207" t="s">
        <v>57</v>
      </c>
      <c r="T35" s="208">
        <f>VLOOKUP(R35&amp;S35,Hoja1!$Q$4:$R$9,2,0)</f>
        <v>0.45</v>
      </c>
      <c r="U35" s="207" t="s">
        <v>59</v>
      </c>
      <c r="V35" s="207" t="s">
        <v>62</v>
      </c>
      <c r="W35" s="207" t="s">
        <v>65</v>
      </c>
      <c r="X35" s="208">
        <f>IF(Q35="Probabilidad",($J$30*T35),IF(Q35="Impacto"," "))</f>
        <v>0.36000000000000004</v>
      </c>
      <c r="Y35" s="208" t="str">
        <f>IF(Z35&lt;=20%,'Tabla probabilidad'!$B$5,IF(Z35&lt;=40%,'Tabla probabilidad'!$B$6,IF(Z35&lt;=60%,'Tabla probabilidad'!$B$7,IF(Z35&lt;=80%,'Tabla probabilidad'!$B$8,IF(Z35&lt;=100%,'Tabla probabilidad'!$B$9)))))</f>
        <v>Media</v>
      </c>
      <c r="Z35" s="208">
        <f>IF(R35="Preventivo",($J$30-($J$30*T35)),IF(R35="Detectivo",($J$30-($J$30*T35)),IF(R35="Correctivo",($J$30))))</f>
        <v>0.44</v>
      </c>
      <c r="AA35" s="328" t="str">
        <f>IF(AB35&lt;=20%,'Tabla probabilidad'!$B$5,IF(AB35&lt;=40%,'Tabla probabilidad'!$B$6,IF(AB35&lt;=60%,'Tabla probabilidad'!$B$7,IF(AB35&lt;=80%,'Tabla probabilidad'!$B$8,IF(AB35&lt;=100%,'Tabla probabilidad'!$B$9)))))</f>
        <v>Media</v>
      </c>
      <c r="AB35" s="328">
        <f>AVERAGE(Z35:Z39)</f>
        <v>0.44000000000000006</v>
      </c>
      <c r="AC35" s="208" t="str">
        <f t="shared" ref="AC35:AC39" si="19">IF(AD35&lt;=20%,"Leve",IF(AD35&lt;=40%,"Menor",IF(AD35&lt;=60%,"Moderado",IF(AD35&lt;=80%,"Mayor",IF(AD35&lt;=100%,"Catastrófico")))))</f>
        <v>Moderado</v>
      </c>
      <c r="AD35" s="208">
        <f>IF(Q35="Probabilidad",(($M$30-0)),IF(Q35="Impacto",($M$30-($M$30*T35))))</f>
        <v>0.6</v>
      </c>
      <c r="AE35" s="328" t="str">
        <f>IF(AF35&lt;=20%,"Leve",IF(AF35&lt;=40%,"Menor",IF(AF35&lt;=60%,"Moderado",IF(AF35&lt;=80%,"Mayor",IF(AF35&lt;=100%,"Catastrófico")))))</f>
        <v>Moderado</v>
      </c>
      <c r="AF35" s="328">
        <f>AVERAGE(AD35:AD39)</f>
        <v>0.6</v>
      </c>
      <c r="AG35" s="323" t="str">
        <f>VLOOKUP(AA35&amp;AE35,Hoja1!$B$4:$C$28,2,0)</f>
        <v>Moderado</v>
      </c>
      <c r="AH35" s="326" t="s">
        <v>307</v>
      </c>
      <c r="AI35" s="326" t="s">
        <v>515</v>
      </c>
      <c r="AJ35" s="326" t="s">
        <v>516</v>
      </c>
      <c r="AK35" s="326"/>
      <c r="AL35" s="326"/>
      <c r="AM35" s="326"/>
      <c r="AN35" s="326"/>
    </row>
    <row r="36" spans="1:40" ht="98.25" customHeight="1" x14ac:dyDescent="0.45">
      <c r="A36" s="324"/>
      <c r="B36" s="324"/>
      <c r="C36" s="326"/>
      <c r="D36" s="331"/>
      <c r="E36" s="324"/>
      <c r="F36" s="324"/>
      <c r="G36" s="326"/>
      <c r="H36" s="326"/>
      <c r="I36" s="332"/>
      <c r="J36" s="333"/>
      <c r="K36" s="326"/>
      <c r="L36" s="327"/>
      <c r="M36" s="327"/>
      <c r="N36" s="326"/>
      <c r="O36" s="207">
        <v>2</v>
      </c>
      <c r="P36" s="211" t="s">
        <v>414</v>
      </c>
      <c r="Q36" s="207" t="str">
        <f t="shared" si="18"/>
        <v>Probabilidad</v>
      </c>
      <c r="R36" s="207" t="s">
        <v>52</v>
      </c>
      <c r="S36" s="207" t="s">
        <v>57</v>
      </c>
      <c r="T36" s="208">
        <f>VLOOKUP(R36&amp;S36,Hoja1!$Q$4:$R$9,2,0)</f>
        <v>0.45</v>
      </c>
      <c r="U36" s="207" t="s">
        <v>59</v>
      </c>
      <c r="V36" s="207" t="s">
        <v>62</v>
      </c>
      <c r="W36" s="207" t="s">
        <v>65</v>
      </c>
      <c r="X36" s="208">
        <f t="shared" ref="X36:X39" si="20">IF(Q36="Probabilidad",($J$30*T36),IF(Q36="Impacto"," "))</f>
        <v>0.36000000000000004</v>
      </c>
      <c r="Y36" s="208" t="str">
        <f>IF(Z36&lt;=20%,'Tabla probabilidad'!$B$5,IF(Z36&lt;=40%,'Tabla probabilidad'!$B$6,IF(Z36&lt;=60%,'Tabla probabilidad'!$B$7,IF(Z36&lt;=80%,'Tabla probabilidad'!$B$8,IF(Z36&lt;=100%,'Tabla probabilidad'!$B$9)))))</f>
        <v>Media</v>
      </c>
      <c r="Z36" s="208">
        <f t="shared" ref="Z36:Z39" si="21">IF(R36="Preventivo",($J$30-($J$30*T36)),IF(R36="Detectivo",($J$30-($J$30*T36)),IF(R36="Correctivo",($J$30))))</f>
        <v>0.44</v>
      </c>
      <c r="AA36" s="329"/>
      <c r="AB36" s="329"/>
      <c r="AC36" s="208" t="str">
        <f t="shared" si="19"/>
        <v>Moderado</v>
      </c>
      <c r="AD36" s="208">
        <f t="shared" ref="AD36:AD39" si="22">IF(Q36="Probabilidad",(($M$30-0)),IF(Q36="Impacto",($M$30-($M$30*T36))))</f>
        <v>0.6</v>
      </c>
      <c r="AE36" s="329"/>
      <c r="AF36" s="329"/>
      <c r="AG36" s="324"/>
      <c r="AH36" s="326"/>
      <c r="AI36" s="326"/>
      <c r="AJ36" s="326"/>
      <c r="AK36" s="326"/>
      <c r="AL36" s="326"/>
      <c r="AM36" s="326"/>
      <c r="AN36" s="326"/>
    </row>
    <row r="37" spans="1:40" ht="78" customHeight="1" x14ac:dyDescent="0.45">
      <c r="A37" s="324"/>
      <c r="B37" s="324"/>
      <c r="C37" s="326"/>
      <c r="D37" s="331"/>
      <c r="E37" s="324"/>
      <c r="F37" s="324"/>
      <c r="G37" s="326"/>
      <c r="H37" s="326"/>
      <c r="I37" s="332"/>
      <c r="J37" s="333"/>
      <c r="K37" s="326"/>
      <c r="L37" s="327"/>
      <c r="M37" s="327"/>
      <c r="N37" s="326"/>
      <c r="O37" s="207">
        <v>3</v>
      </c>
      <c r="P37" s="210" t="s">
        <v>415</v>
      </c>
      <c r="Q37" s="207" t="str">
        <f t="shared" si="18"/>
        <v>Probabilidad</v>
      </c>
      <c r="R37" s="207" t="s">
        <v>52</v>
      </c>
      <c r="S37" s="207" t="s">
        <v>57</v>
      </c>
      <c r="T37" s="208">
        <f>VLOOKUP(R37&amp;S37,Hoja1!$Q$4:$R$9,2,0)</f>
        <v>0.45</v>
      </c>
      <c r="U37" s="207" t="s">
        <v>60</v>
      </c>
      <c r="V37" s="207" t="s">
        <v>62</v>
      </c>
      <c r="W37" s="207" t="s">
        <v>66</v>
      </c>
      <c r="X37" s="208">
        <f t="shared" si="20"/>
        <v>0.36000000000000004</v>
      </c>
      <c r="Y37" s="208" t="str">
        <f>IF(Z37&lt;=20%,'Tabla probabilidad'!$B$5,IF(Z37&lt;=40%,'Tabla probabilidad'!$B$6,IF(Z37&lt;=60%,'Tabla probabilidad'!$B$7,IF(Z37&lt;=80%,'Tabla probabilidad'!$B$8,IF(Z37&lt;=100%,'Tabla probabilidad'!$B$9)))))</f>
        <v>Media</v>
      </c>
      <c r="Z37" s="208">
        <f t="shared" si="21"/>
        <v>0.44</v>
      </c>
      <c r="AA37" s="329"/>
      <c r="AB37" s="329"/>
      <c r="AC37" s="208" t="str">
        <f t="shared" si="19"/>
        <v>Moderado</v>
      </c>
      <c r="AD37" s="208">
        <f t="shared" si="22"/>
        <v>0.6</v>
      </c>
      <c r="AE37" s="329"/>
      <c r="AF37" s="329"/>
      <c r="AG37" s="324"/>
      <c r="AH37" s="326"/>
      <c r="AI37" s="326"/>
      <c r="AJ37" s="326"/>
      <c r="AK37" s="326"/>
      <c r="AL37" s="326"/>
      <c r="AM37" s="326"/>
      <c r="AN37" s="326"/>
    </row>
    <row r="38" spans="1:40" ht="50.1" customHeight="1" x14ac:dyDescent="0.45">
      <c r="A38" s="324"/>
      <c r="B38" s="324"/>
      <c r="C38" s="326"/>
      <c r="D38" s="331"/>
      <c r="E38" s="324"/>
      <c r="F38" s="324"/>
      <c r="G38" s="326"/>
      <c r="H38" s="326"/>
      <c r="I38" s="332"/>
      <c r="J38" s="333"/>
      <c r="K38" s="326"/>
      <c r="L38" s="327"/>
      <c r="M38" s="327"/>
      <c r="N38" s="326"/>
      <c r="O38" s="207">
        <v>4</v>
      </c>
      <c r="P38" s="192" t="s">
        <v>411</v>
      </c>
      <c r="Q38" s="207" t="str">
        <f t="shared" si="18"/>
        <v>Probabilidad</v>
      </c>
      <c r="R38" s="207" t="s">
        <v>52</v>
      </c>
      <c r="S38" s="207" t="s">
        <v>57</v>
      </c>
      <c r="T38" s="208">
        <f>VLOOKUP(R38&amp;S38,Hoja1!$Q$4:$R$9,2,0)</f>
        <v>0.45</v>
      </c>
      <c r="U38" s="207" t="s">
        <v>59</v>
      </c>
      <c r="V38" s="207" t="s">
        <v>62</v>
      </c>
      <c r="W38" s="207" t="s">
        <v>65</v>
      </c>
      <c r="X38" s="208">
        <f t="shared" si="20"/>
        <v>0.36000000000000004</v>
      </c>
      <c r="Y38" s="208" t="str">
        <f>IF(Z38&lt;=20%,'Tabla probabilidad'!$B$5,IF(Z38&lt;=40%,'Tabla probabilidad'!$B$6,IF(Z38&lt;=60%,'Tabla probabilidad'!$B$7,IF(Z38&lt;=80%,'Tabla probabilidad'!$B$8,IF(Z38&lt;=100%,'Tabla probabilidad'!$B$9)))))</f>
        <v>Media</v>
      </c>
      <c r="Z38" s="208">
        <f t="shared" si="21"/>
        <v>0.44</v>
      </c>
      <c r="AA38" s="329"/>
      <c r="AB38" s="329"/>
      <c r="AC38" s="208" t="str">
        <f t="shared" si="19"/>
        <v>Moderado</v>
      </c>
      <c r="AD38" s="208">
        <f t="shared" si="22"/>
        <v>0.6</v>
      </c>
      <c r="AE38" s="329"/>
      <c r="AF38" s="329"/>
      <c r="AG38" s="324"/>
      <c r="AH38" s="326"/>
      <c r="AI38" s="326"/>
      <c r="AJ38" s="326"/>
      <c r="AK38" s="326"/>
      <c r="AL38" s="326"/>
      <c r="AM38" s="326"/>
      <c r="AN38" s="326"/>
    </row>
    <row r="39" spans="1:40" ht="51" customHeight="1" thickBot="1" x14ac:dyDescent="0.5">
      <c r="A39" s="325"/>
      <c r="B39" s="325"/>
      <c r="C39" s="326"/>
      <c r="D39" s="331"/>
      <c r="E39" s="325"/>
      <c r="F39" s="325"/>
      <c r="G39" s="326"/>
      <c r="H39" s="326"/>
      <c r="I39" s="332"/>
      <c r="J39" s="333"/>
      <c r="K39" s="326"/>
      <c r="L39" s="327"/>
      <c r="M39" s="327"/>
      <c r="N39" s="326"/>
      <c r="O39" s="207">
        <v>5</v>
      </c>
      <c r="P39" s="192" t="s">
        <v>412</v>
      </c>
      <c r="Q39" s="207" t="str">
        <f t="shared" si="18"/>
        <v>Probabilidad</v>
      </c>
      <c r="R39" s="207" t="s">
        <v>52</v>
      </c>
      <c r="S39" s="207" t="s">
        <v>57</v>
      </c>
      <c r="T39" s="208">
        <f>VLOOKUP(R39&amp;S39,Hoja1!$Q$4:$R$9,2,0)</f>
        <v>0.45</v>
      </c>
      <c r="U39" s="207" t="s">
        <v>59</v>
      </c>
      <c r="V39" s="207" t="s">
        <v>62</v>
      </c>
      <c r="W39" s="207" t="s">
        <v>65</v>
      </c>
      <c r="X39" s="208">
        <f t="shared" si="20"/>
        <v>0.36000000000000004</v>
      </c>
      <c r="Y39" s="208" t="str">
        <f>IF(Z39&lt;=20%,'Tabla probabilidad'!$B$5,IF(Z39&lt;=40%,'Tabla probabilidad'!$B$6,IF(Z39&lt;=60%,'Tabla probabilidad'!$B$7,IF(Z39&lt;=80%,'Tabla probabilidad'!$B$8,IF(Z39&lt;=100%,'Tabla probabilidad'!$B$9)))))</f>
        <v>Media</v>
      </c>
      <c r="Z39" s="208">
        <f t="shared" si="21"/>
        <v>0.44</v>
      </c>
      <c r="AA39" s="330"/>
      <c r="AB39" s="330"/>
      <c r="AC39" s="208" t="str">
        <f t="shared" si="19"/>
        <v>Moderado</v>
      </c>
      <c r="AD39" s="208">
        <f t="shared" si="22"/>
        <v>0.6</v>
      </c>
      <c r="AE39" s="330"/>
      <c r="AF39" s="330"/>
      <c r="AG39" s="325"/>
      <c r="AH39" s="326"/>
      <c r="AI39" s="326"/>
      <c r="AJ39" s="326"/>
      <c r="AK39" s="326"/>
      <c r="AL39" s="326"/>
      <c r="AM39" s="326"/>
      <c r="AN39" s="326"/>
    </row>
    <row r="40" spans="1:40" ht="66.75" customHeight="1" thickBot="1" x14ac:dyDescent="0.5">
      <c r="A40" s="326">
        <v>7</v>
      </c>
      <c r="B40" s="323" t="s">
        <v>485</v>
      </c>
      <c r="C40" s="326" t="s">
        <v>357</v>
      </c>
      <c r="D40" s="334" t="s">
        <v>517</v>
      </c>
      <c r="E40" s="326" t="s">
        <v>356</v>
      </c>
      <c r="F40" s="326" t="s">
        <v>361</v>
      </c>
      <c r="G40" s="326" t="s">
        <v>339</v>
      </c>
      <c r="H40" s="326">
        <v>3000000</v>
      </c>
      <c r="I40" s="332" t="str">
        <f>IF(H40&lt;=2,'Tabla probabilidad'!$B$5,IF(H40&lt;=24,'Tabla probabilidad'!$B$6,IF(H40&lt;=500,'Tabla probabilidad'!$B$7,IF(H40&lt;=5000,'Tabla probabilidad'!$B$8,IF(H40&gt;5000,'Tabla probabilidad'!$B$9)))))</f>
        <v>Muy Alta</v>
      </c>
      <c r="J40" s="333">
        <f>IF(H40&lt;=2,'Tabla probabilidad'!$D$5,IF(H40&lt;=24,'Tabla probabilidad'!$D$6,IF(H40&lt;=500,'Tabla probabilidad'!$D$7,IF(H40&lt;=5000,'Tabla probabilidad'!$D$8,IF(H40&gt;5000,'Tabla probabilidad'!$D$9)))))</f>
        <v>1</v>
      </c>
      <c r="K40" s="326" t="s">
        <v>354</v>
      </c>
      <c r="L40" s="32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2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26" t="str">
        <f>VLOOKUP((I40&amp;L40),Hoja1!$B$4:$C$28,2,0)</f>
        <v xml:space="preserve">Alto </v>
      </c>
      <c r="O40" s="184">
        <v>1</v>
      </c>
      <c r="P40" s="199" t="s">
        <v>358</v>
      </c>
      <c r="Q40" s="184" t="str">
        <f t="shared" si="0"/>
        <v>Probabilidad</v>
      </c>
      <c r="R40" s="184" t="s">
        <v>52</v>
      </c>
      <c r="S40" s="184" t="s">
        <v>57</v>
      </c>
      <c r="T40" s="185">
        <f>VLOOKUP(R40&amp;S40,Hoja1!$Q$4:$R$9,2,0)</f>
        <v>0.45</v>
      </c>
      <c r="U40" s="184" t="s">
        <v>59</v>
      </c>
      <c r="V40" s="184" t="s">
        <v>62</v>
      </c>
      <c r="W40" s="184" t="s">
        <v>65</v>
      </c>
      <c r="X40" s="185">
        <f>IF(Q40="Probabilidad",($J$40*T40),IF(Q40="Impacto"," "))</f>
        <v>0.45</v>
      </c>
      <c r="Y40" s="185" t="str">
        <f>IF(Z40&lt;=20%,'Tabla probabilidad'!$B$5,IF(Z40&lt;=40%,'Tabla probabilidad'!$B$6,IF(Z40&lt;=60%,'Tabla probabilidad'!$B$7,IF(Z40&lt;=80%,'Tabla probabilidad'!$B$8,IF(Z40&lt;=100%,'Tabla probabilidad'!$B$9)))))</f>
        <v>Media</v>
      </c>
      <c r="Z40" s="185">
        <f>IF(R40="Preventivo",(J40-(J40*T40)),IF(R40="Detectivo",(J40-(J40*T40)),IF(R40="Correctivo",(J40))))</f>
        <v>0.55000000000000004</v>
      </c>
      <c r="AA40" s="328" t="str">
        <f>IF(AB40&lt;=20%,'Tabla probabilidad'!$B$5,IF(AB40&lt;=40%,'Tabla probabilidad'!$B$6,IF(AB40&lt;=60%,'Tabla probabilidad'!$B$7,IF(AB40&lt;=80%,'Tabla probabilidad'!$B$8,IF(AB40&lt;=100%,'Tabla probabilidad'!$B$9)))))</f>
        <v>Media</v>
      </c>
      <c r="AB40" s="328">
        <f>AVERAGE(Z40:Z44)</f>
        <v>0.55000000000000004</v>
      </c>
      <c r="AC40" s="185" t="str">
        <f t="shared" si="1"/>
        <v>Mayor</v>
      </c>
      <c r="AD40" s="185">
        <f>IF(Q40="Probabilidad",(($M$40-0)),IF(Q40="Impacto",($M$40-($M$40*T40))))</f>
        <v>0.8</v>
      </c>
      <c r="AE40" s="328" t="str">
        <f>IF(AF40&lt;=20%,"Leve",IF(AF40&lt;=40%,"Menor",IF(AF40&lt;=60%,"Moderado",IF(AF40&lt;=80%,"Mayor",IF(AF40&lt;=100%,"Catastrófico")))))</f>
        <v>Mayor</v>
      </c>
      <c r="AF40" s="328">
        <f>AVERAGE(AD40:AD44)</f>
        <v>0.8</v>
      </c>
      <c r="AG40" s="323" t="str">
        <f>VLOOKUP(AA40&amp;AE40,Hoja1!$B$4:$C$28,2,0)</f>
        <v xml:space="preserve">Alto </v>
      </c>
      <c r="AH40" s="326" t="s">
        <v>305</v>
      </c>
      <c r="AI40" s="326" t="s">
        <v>518</v>
      </c>
      <c r="AJ40" s="326" t="s">
        <v>516</v>
      </c>
      <c r="AK40" s="326"/>
      <c r="AL40" s="326"/>
      <c r="AM40" s="326"/>
      <c r="AN40" s="326"/>
    </row>
    <row r="41" spans="1:40" ht="48.75" customHeight="1" x14ac:dyDescent="0.45">
      <c r="A41" s="326"/>
      <c r="B41" s="324"/>
      <c r="C41" s="326"/>
      <c r="D41" s="335"/>
      <c r="E41" s="326"/>
      <c r="F41" s="326"/>
      <c r="G41" s="326"/>
      <c r="H41" s="326"/>
      <c r="I41" s="332"/>
      <c r="J41" s="333"/>
      <c r="K41" s="326"/>
      <c r="L41" s="327"/>
      <c r="M41" s="327"/>
      <c r="N41" s="326"/>
      <c r="O41" s="184">
        <v>2</v>
      </c>
      <c r="P41" s="199" t="s">
        <v>359</v>
      </c>
      <c r="Q41" s="184" t="str">
        <f t="shared" si="0"/>
        <v>Probabilidad</v>
      </c>
      <c r="R41" s="184" t="s">
        <v>52</v>
      </c>
      <c r="S41" s="184" t="s">
        <v>57</v>
      </c>
      <c r="T41" s="185">
        <f>VLOOKUP(R41&amp;S41,Hoja1!$Q$4:$R$9,2,0)</f>
        <v>0.45</v>
      </c>
      <c r="U41" s="184" t="s">
        <v>59</v>
      </c>
      <c r="V41" s="184" t="s">
        <v>62</v>
      </c>
      <c r="W41" s="184" t="s">
        <v>65</v>
      </c>
      <c r="X41" s="185">
        <f t="shared" ref="X41:X44" si="23">IF(Q41="Probabilidad",($J$40*T41),IF(Q41="Impacto"," "))</f>
        <v>0.45</v>
      </c>
      <c r="Y41" s="185" t="str">
        <f>IF(Z41&lt;=20%,'Tabla probabilidad'!$B$5,IF(Z41&lt;=40%,'Tabla probabilidad'!$B$6,IF(Z41&lt;=60%,'Tabla probabilidad'!$B$7,IF(Z41&lt;=80%,'Tabla probabilidad'!$B$8,IF(Z41&lt;=100%,'Tabla probabilidad'!$B$9)))))</f>
        <v>Media</v>
      </c>
      <c r="Z41" s="185">
        <f>IF(R41="Preventivo",(J40-(J40*T41)),IF(R41="Detectivo",(J40-(J40*T41)),IF(R41="Correctivo",(J40))))</f>
        <v>0.55000000000000004</v>
      </c>
      <c r="AA41" s="329"/>
      <c r="AB41" s="329"/>
      <c r="AC41" s="185" t="str">
        <f t="shared" si="1"/>
        <v>Mayor</v>
      </c>
      <c r="AD41" s="185">
        <f t="shared" ref="AD41:AD44" si="24">IF(Q41="Probabilidad",(($M$40-0)),IF(Q41="Impacto",($M$40-($M$40*T41))))</f>
        <v>0.8</v>
      </c>
      <c r="AE41" s="329"/>
      <c r="AF41" s="329"/>
      <c r="AG41" s="324"/>
      <c r="AH41" s="326"/>
      <c r="AI41" s="326"/>
      <c r="AJ41" s="326"/>
      <c r="AK41" s="326"/>
      <c r="AL41" s="326"/>
      <c r="AM41" s="326"/>
      <c r="AN41" s="326"/>
    </row>
    <row r="42" spans="1:40" ht="76.5" customHeight="1" x14ac:dyDescent="0.45">
      <c r="A42" s="326"/>
      <c r="B42" s="324"/>
      <c r="C42" s="326"/>
      <c r="D42" s="335"/>
      <c r="E42" s="326"/>
      <c r="F42" s="326"/>
      <c r="G42" s="326"/>
      <c r="H42" s="326"/>
      <c r="I42" s="332"/>
      <c r="J42" s="333"/>
      <c r="K42" s="326"/>
      <c r="L42" s="327"/>
      <c r="M42" s="327"/>
      <c r="N42" s="326"/>
      <c r="O42" s="184">
        <v>3</v>
      </c>
      <c r="P42" s="200" t="s">
        <v>360</v>
      </c>
      <c r="Q42" s="184" t="str">
        <f t="shared" si="0"/>
        <v>Probabilidad</v>
      </c>
      <c r="R42" s="184" t="s">
        <v>52</v>
      </c>
      <c r="S42" s="184" t="s">
        <v>57</v>
      </c>
      <c r="T42" s="185">
        <f>VLOOKUP(R42&amp;S42,Hoja1!$Q$4:$R$9,2,0)</f>
        <v>0.45</v>
      </c>
      <c r="U42" s="184" t="s">
        <v>59</v>
      </c>
      <c r="V42" s="184" t="s">
        <v>62</v>
      </c>
      <c r="W42" s="184" t="s">
        <v>65</v>
      </c>
      <c r="X42" s="185">
        <f t="shared" si="23"/>
        <v>0.45</v>
      </c>
      <c r="Y42" s="185" t="str">
        <f>IF(Z42&lt;=20%,'Tabla probabilidad'!$B$5,IF(Z42&lt;=40%,'Tabla probabilidad'!$B$6,IF(Z42&lt;=60%,'Tabla probabilidad'!$B$7,IF(Z42&lt;=80%,'Tabla probabilidad'!$B$8,IF(Z42&lt;=100%,'Tabla probabilidad'!$B$9)))))</f>
        <v>Media</v>
      </c>
      <c r="Z42" s="185">
        <f>IF(R42="Preventivo",(J40-(J40*T42)),IF(R42="Detectivo",(J40-(J40*T42)),IF(R42="Correctivo",(J40))))</f>
        <v>0.55000000000000004</v>
      </c>
      <c r="AA42" s="329"/>
      <c r="AB42" s="329"/>
      <c r="AC42" s="185" t="str">
        <f t="shared" si="1"/>
        <v>Mayor</v>
      </c>
      <c r="AD42" s="185">
        <f t="shared" si="24"/>
        <v>0.8</v>
      </c>
      <c r="AE42" s="329"/>
      <c r="AF42" s="329"/>
      <c r="AG42" s="324"/>
      <c r="AH42" s="326"/>
      <c r="AI42" s="326"/>
      <c r="AJ42" s="326"/>
      <c r="AK42" s="326"/>
      <c r="AL42" s="326"/>
      <c r="AM42" s="326"/>
      <c r="AN42" s="326"/>
    </row>
    <row r="43" spans="1:40" ht="54" customHeight="1" x14ac:dyDescent="0.45">
      <c r="A43" s="326"/>
      <c r="B43" s="324"/>
      <c r="C43" s="326"/>
      <c r="D43" s="335"/>
      <c r="E43" s="326"/>
      <c r="F43" s="326"/>
      <c r="G43" s="326"/>
      <c r="H43" s="326"/>
      <c r="I43" s="332"/>
      <c r="J43" s="333"/>
      <c r="K43" s="326"/>
      <c r="L43" s="327"/>
      <c r="M43" s="327"/>
      <c r="N43" s="326"/>
      <c r="O43" s="184">
        <v>4</v>
      </c>
      <c r="P43" s="200" t="s">
        <v>362</v>
      </c>
      <c r="Q43" s="184" t="str">
        <f t="shared" si="0"/>
        <v>Probabilidad</v>
      </c>
      <c r="R43" s="184" t="s">
        <v>52</v>
      </c>
      <c r="S43" s="184" t="s">
        <v>57</v>
      </c>
      <c r="T43" s="185">
        <f>VLOOKUP(R43&amp;S43,Hoja1!$Q$4:$R$9,2,0)</f>
        <v>0.45</v>
      </c>
      <c r="U43" s="184" t="s">
        <v>59</v>
      </c>
      <c r="V43" s="184" t="s">
        <v>62</v>
      </c>
      <c r="W43" s="184" t="s">
        <v>65</v>
      </c>
      <c r="X43" s="185">
        <f t="shared" si="23"/>
        <v>0.45</v>
      </c>
      <c r="Y43" s="185" t="str">
        <f>IF(Z43&lt;=20%,'Tabla probabilidad'!$B$5,IF(Z43&lt;=40%,'Tabla probabilidad'!$B$6,IF(Z43&lt;=60%,'Tabla probabilidad'!$B$7,IF(Z43&lt;=80%,'Tabla probabilidad'!$B$8,IF(Z43&lt;=100%,'Tabla probabilidad'!$B$9)))))</f>
        <v>Media</v>
      </c>
      <c r="Z43" s="185">
        <f>IF(R43="Preventivo",(J40-(J40*T43)),IF(R43="Detectivo",(J40-(J40*T43)),IF(R43="Correctivo",(J40))))</f>
        <v>0.55000000000000004</v>
      </c>
      <c r="AA43" s="329"/>
      <c r="AB43" s="329"/>
      <c r="AC43" s="185" t="str">
        <f t="shared" si="1"/>
        <v>Mayor</v>
      </c>
      <c r="AD43" s="185">
        <f t="shared" si="24"/>
        <v>0.8</v>
      </c>
      <c r="AE43" s="329"/>
      <c r="AF43" s="329"/>
      <c r="AG43" s="324"/>
      <c r="AH43" s="326"/>
      <c r="AI43" s="326"/>
      <c r="AJ43" s="326"/>
      <c r="AK43" s="326"/>
      <c r="AL43" s="326"/>
      <c r="AM43" s="326"/>
      <c r="AN43" s="326"/>
    </row>
    <row r="44" spans="1:40" ht="61.5" customHeight="1" x14ac:dyDescent="0.45">
      <c r="A44" s="326"/>
      <c r="B44" s="325"/>
      <c r="C44" s="326"/>
      <c r="D44" s="337"/>
      <c r="E44" s="326"/>
      <c r="F44" s="326"/>
      <c r="G44" s="326"/>
      <c r="H44" s="326"/>
      <c r="I44" s="332"/>
      <c r="J44" s="333"/>
      <c r="K44" s="326"/>
      <c r="L44" s="327"/>
      <c r="M44" s="327"/>
      <c r="N44" s="326"/>
      <c r="O44" s="184">
        <v>5</v>
      </c>
      <c r="P44" s="203" t="s">
        <v>368</v>
      </c>
      <c r="Q44" s="204" t="str">
        <f t="shared" si="0"/>
        <v>Probabilidad</v>
      </c>
      <c r="R44" s="204" t="s">
        <v>52</v>
      </c>
      <c r="S44" s="204" t="s">
        <v>57</v>
      </c>
      <c r="T44" s="205">
        <f>VLOOKUP(R44&amp;S44,Hoja1!$Q$4:$R$9,2,0)</f>
        <v>0.45</v>
      </c>
      <c r="U44" s="204" t="s">
        <v>59</v>
      </c>
      <c r="V44" s="204" t="s">
        <v>62</v>
      </c>
      <c r="W44" s="204" t="s">
        <v>65</v>
      </c>
      <c r="X44" s="185">
        <f t="shared" si="23"/>
        <v>0.45</v>
      </c>
      <c r="Y44" s="185" t="str">
        <f>IF(Z44&lt;=20%,'Tabla probabilidad'!$B$5,IF(Z44&lt;=40%,'Tabla probabilidad'!$B$6,IF(Z44&lt;=60%,'Tabla probabilidad'!$B$7,IF(Z44&lt;=80%,'Tabla probabilidad'!$B$8,IF(Z44&lt;=100%,'Tabla probabilidad'!$B$9)))))</f>
        <v>Media</v>
      </c>
      <c r="Z44" s="185">
        <f>IF(R44="Preventivo",(J40-(J40*T44)),IF(R44="Detectivo",(J40-(J40*T44)),IF(R44="Correctivo",(J40))))</f>
        <v>0.55000000000000004</v>
      </c>
      <c r="AA44" s="330"/>
      <c r="AB44" s="330"/>
      <c r="AC44" s="185" t="str">
        <f t="shared" si="1"/>
        <v>Mayor</v>
      </c>
      <c r="AD44" s="185">
        <f t="shared" si="24"/>
        <v>0.8</v>
      </c>
      <c r="AE44" s="330"/>
      <c r="AF44" s="330"/>
      <c r="AG44" s="325"/>
      <c r="AH44" s="326"/>
      <c r="AI44" s="326"/>
      <c r="AJ44" s="326"/>
      <c r="AK44" s="326"/>
      <c r="AL44" s="326"/>
      <c r="AM44" s="326"/>
      <c r="AN44" s="326"/>
    </row>
    <row r="45" spans="1:40" ht="61.5" customHeight="1" x14ac:dyDescent="0.45">
      <c r="A45" s="326">
        <v>8</v>
      </c>
      <c r="B45" s="323" t="s">
        <v>486</v>
      </c>
      <c r="C45" s="326" t="s">
        <v>478</v>
      </c>
      <c r="D45" s="334" t="s">
        <v>366</v>
      </c>
      <c r="E45" s="326" t="s">
        <v>364</v>
      </c>
      <c r="F45" s="326" t="s">
        <v>365</v>
      </c>
      <c r="G45" s="326" t="s">
        <v>43</v>
      </c>
      <c r="H45" s="326">
        <v>29</v>
      </c>
      <c r="I45" s="332" t="str">
        <f>IF(H45&lt;=2,'Tabla probabilidad'!$B$5,IF(H45&lt;=24,'Tabla probabilidad'!$B$6,IF(H45&lt;=500,'Tabla probabilidad'!$B$7,IF(H45&lt;=5000,'Tabla probabilidad'!$B$8,IF(H45&gt;5000,'Tabla probabilidad'!$B$9)))))</f>
        <v>Media</v>
      </c>
      <c r="J45" s="333">
        <f>IF(H45&lt;=2,'Tabla probabilidad'!$D$5,IF(H45&lt;=24,'Tabla probabilidad'!$D$6,IF(H45&lt;=500,'Tabla probabilidad'!$D$7,IF(H45&lt;=5000,'Tabla probabilidad'!$D$8,IF(H45&gt;5000,'Tabla probabilidad'!$D$9)))))</f>
        <v>0.6</v>
      </c>
      <c r="K45" s="326" t="s">
        <v>346</v>
      </c>
      <c r="L45" s="32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2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26" t="str">
        <f>VLOOKUP((I45&amp;L45),Hoja1!$B$4:$C$28,2,0)</f>
        <v xml:space="preserve">Alto </v>
      </c>
      <c r="O45" s="184">
        <v>1</v>
      </c>
      <c r="P45" s="201" t="s">
        <v>494</v>
      </c>
      <c r="Q45" s="184" t="str">
        <f t="shared" si="0"/>
        <v>Probabilidad</v>
      </c>
      <c r="R45" s="184" t="s">
        <v>52</v>
      </c>
      <c r="S45" s="184" t="s">
        <v>57</v>
      </c>
      <c r="T45" s="185">
        <f>VLOOKUP(R45&amp;S45,Hoja1!$Q$4:$R$9,2,0)</f>
        <v>0.45</v>
      </c>
      <c r="U45" s="184" t="s">
        <v>59</v>
      </c>
      <c r="V45" s="184" t="s">
        <v>62</v>
      </c>
      <c r="W45" s="184" t="s">
        <v>65</v>
      </c>
      <c r="X45" s="185">
        <f>IF(Q45="Probabilidad",($J$45*T45),IF(Q45="Impacto"," "))</f>
        <v>0.27</v>
      </c>
      <c r="Y45" s="185" t="str">
        <f>IF(Z45&lt;=20%,'Tabla probabilidad'!$B$5,IF(Z45&lt;=40%,'Tabla probabilidad'!$B$6,IF(Z45&lt;=60%,'Tabla probabilidad'!$B$7,IF(Z45&lt;=80%,'Tabla probabilidad'!$B$8,IF(Z45&lt;=100%,'Tabla probabilidad'!$B$9)))))</f>
        <v>Baja</v>
      </c>
      <c r="Z45" s="185">
        <f>IF(R45="Preventivo",(J45-(J45*T45)),IF(R45="Detectivo",(J45-(J45*T45)),IF(R45="Correctivo",(J45))))</f>
        <v>0.32999999999999996</v>
      </c>
      <c r="AA45" s="328" t="str">
        <f>IF(AB45&lt;=20%,'Tabla probabilidad'!$B$5,IF(AB45&lt;=40%,'Tabla probabilidad'!$B$6,IF(AB45&lt;=60%,'Tabla probabilidad'!$B$7,IF(AB45&lt;=80%,'Tabla probabilidad'!$B$8,IF(AB45&lt;=100%,'Tabla probabilidad'!$B$9)))))</f>
        <v>Baja</v>
      </c>
      <c r="AB45" s="328">
        <f>AVERAGE(Z45:Z49)</f>
        <v>0.35399999999999998</v>
      </c>
      <c r="AC45" s="185" t="str">
        <f t="shared" si="1"/>
        <v>Mayor</v>
      </c>
      <c r="AD45" s="185">
        <f>IF(Q45="Probabilidad",(($M$45-0)),IF(Q45="Impacto",($M$45-($M$45*T45))))</f>
        <v>0.8</v>
      </c>
      <c r="AE45" s="328" t="str">
        <f>IF(AF45&lt;=20%,"Leve",IF(AF45&lt;=40%,"Menor",IF(AF45&lt;=60%,"Moderado",IF(AF45&lt;=80%,"Mayor",IF(AF45&lt;=100%,"Catastrófico")))))</f>
        <v>Mayor</v>
      </c>
      <c r="AF45" s="328">
        <f>AVERAGE(AD45:AD49)</f>
        <v>0.8</v>
      </c>
      <c r="AG45" s="323" t="str">
        <f>VLOOKUP(AA45&amp;AE45,Hoja1!$B$4:$C$28,2,0)</f>
        <v xml:space="preserve">Alto </v>
      </c>
      <c r="AH45" s="326" t="s">
        <v>305</v>
      </c>
      <c r="AI45" s="250" t="s">
        <v>523</v>
      </c>
      <c r="AJ45" s="326"/>
      <c r="AK45" s="326"/>
      <c r="AL45" s="326"/>
      <c r="AM45" s="326"/>
      <c r="AN45" s="326"/>
    </row>
    <row r="46" spans="1:40" ht="65.25" customHeight="1" x14ac:dyDescent="0.45">
      <c r="A46" s="326"/>
      <c r="B46" s="324"/>
      <c r="C46" s="326"/>
      <c r="D46" s="335"/>
      <c r="E46" s="326"/>
      <c r="F46" s="326"/>
      <c r="G46" s="326"/>
      <c r="H46" s="326"/>
      <c r="I46" s="332"/>
      <c r="J46" s="333"/>
      <c r="K46" s="326"/>
      <c r="L46" s="327"/>
      <c r="M46" s="327"/>
      <c r="N46" s="326"/>
      <c r="O46" s="184">
        <v>2</v>
      </c>
      <c r="P46" s="201" t="s">
        <v>495</v>
      </c>
      <c r="Q46" s="184" t="str">
        <f t="shared" si="0"/>
        <v>Probabilidad</v>
      </c>
      <c r="R46" s="184" t="s">
        <v>52</v>
      </c>
      <c r="S46" s="184" t="s">
        <v>57</v>
      </c>
      <c r="T46" s="185">
        <f>VLOOKUP(R46&amp;S46,Hoja1!$Q$4:$R$9,2,0)</f>
        <v>0.45</v>
      </c>
      <c r="U46" s="184" t="s">
        <v>59</v>
      </c>
      <c r="V46" s="184" t="s">
        <v>62</v>
      </c>
      <c r="W46" s="184" t="s">
        <v>65</v>
      </c>
      <c r="X46" s="185">
        <f t="shared" ref="X46:X49" si="25">IF(Q46="Probabilidad",($J$45*T46),IF(Q46="Impacto"," "))</f>
        <v>0.27</v>
      </c>
      <c r="Y46" s="185" t="str">
        <f>IF(Z46&lt;=20%,'Tabla probabilidad'!$B$5,IF(Z46&lt;=40%,'Tabla probabilidad'!$B$6,IF(Z46&lt;=60%,'Tabla probabilidad'!$B$7,IF(Z46&lt;=80%,'Tabla probabilidad'!$B$8,IF(Z46&lt;=100%,'Tabla probabilidad'!$B$9)))))</f>
        <v>Baja</v>
      </c>
      <c r="Z46" s="185">
        <f>IF(R46="Preventivo",(J45-(J45*T46)),IF(R46="Detectivo",(J45-(J45*T46)),IF(R46="Correctivo",(J45))))</f>
        <v>0.32999999999999996</v>
      </c>
      <c r="AA46" s="329"/>
      <c r="AB46" s="329"/>
      <c r="AC46" s="185" t="str">
        <f t="shared" si="1"/>
        <v>Mayor</v>
      </c>
      <c r="AD46" s="185">
        <f t="shared" ref="AD46:AD49" si="26">IF(Q46="Probabilidad",(($M$45-0)),IF(Q46="Impacto",($M$45-($M$45*T46))))</f>
        <v>0.8</v>
      </c>
      <c r="AE46" s="329"/>
      <c r="AF46" s="329"/>
      <c r="AG46" s="324"/>
      <c r="AH46" s="326"/>
      <c r="AI46" s="250" t="s">
        <v>519</v>
      </c>
      <c r="AJ46" s="326"/>
      <c r="AK46" s="326"/>
      <c r="AL46" s="326"/>
      <c r="AM46" s="326"/>
      <c r="AN46" s="326"/>
    </row>
    <row r="47" spans="1:40" ht="96.75" customHeight="1" x14ac:dyDescent="0.45">
      <c r="A47" s="326"/>
      <c r="B47" s="324"/>
      <c r="C47" s="326"/>
      <c r="D47" s="335"/>
      <c r="E47" s="326"/>
      <c r="F47" s="326"/>
      <c r="G47" s="326"/>
      <c r="H47" s="326"/>
      <c r="I47" s="332"/>
      <c r="J47" s="333"/>
      <c r="K47" s="326"/>
      <c r="L47" s="327"/>
      <c r="M47" s="327"/>
      <c r="N47" s="326"/>
      <c r="O47" s="184">
        <v>3</v>
      </c>
      <c r="P47" s="201" t="s">
        <v>496</v>
      </c>
      <c r="Q47" s="184" t="str">
        <f t="shared" si="0"/>
        <v>Probabilidad</v>
      </c>
      <c r="R47" s="184" t="s">
        <v>52</v>
      </c>
      <c r="S47" s="184" t="s">
        <v>57</v>
      </c>
      <c r="T47" s="185">
        <f>VLOOKUP(R47&amp;S47,Hoja1!$Q$4:$R$9,2,0)</f>
        <v>0.45</v>
      </c>
      <c r="U47" s="184" t="s">
        <v>59</v>
      </c>
      <c r="V47" s="184" t="s">
        <v>62</v>
      </c>
      <c r="W47" s="184" t="s">
        <v>65</v>
      </c>
      <c r="X47" s="185">
        <f t="shared" si="25"/>
        <v>0.27</v>
      </c>
      <c r="Y47" s="185" t="str">
        <f>IF(Z47&lt;=20%,'Tabla probabilidad'!$B$5,IF(Z47&lt;=40%,'Tabla probabilidad'!$B$6,IF(Z47&lt;=60%,'Tabla probabilidad'!$B$7,IF(Z47&lt;=80%,'Tabla probabilidad'!$B$8,IF(Z47&lt;=100%,'Tabla probabilidad'!$B$9)))))</f>
        <v>Baja</v>
      </c>
      <c r="Z47" s="185">
        <f>IF(R47="Preventivo",(J45-(J45*T47)),IF(R47="Detectivo",(J45-(J45*T47)),IF(R47="Correctivo",(J45))))</f>
        <v>0.32999999999999996</v>
      </c>
      <c r="AA47" s="329"/>
      <c r="AB47" s="329"/>
      <c r="AC47" s="185" t="str">
        <f t="shared" si="1"/>
        <v>Mayor</v>
      </c>
      <c r="AD47" s="185">
        <f t="shared" si="26"/>
        <v>0.8</v>
      </c>
      <c r="AE47" s="329"/>
      <c r="AF47" s="329"/>
      <c r="AG47" s="324"/>
      <c r="AH47" s="326"/>
      <c r="AI47" s="250" t="s">
        <v>520</v>
      </c>
      <c r="AJ47" s="326"/>
      <c r="AK47" s="326"/>
      <c r="AL47" s="326"/>
      <c r="AM47" s="326"/>
      <c r="AN47" s="326"/>
    </row>
    <row r="48" spans="1:40" ht="81.75" customHeight="1" thickBot="1" x14ac:dyDescent="0.5">
      <c r="A48" s="326"/>
      <c r="B48" s="324"/>
      <c r="C48" s="326"/>
      <c r="D48" s="335"/>
      <c r="E48" s="326"/>
      <c r="F48" s="326"/>
      <c r="G48" s="326"/>
      <c r="H48" s="326"/>
      <c r="I48" s="332"/>
      <c r="J48" s="333"/>
      <c r="K48" s="326"/>
      <c r="L48" s="327"/>
      <c r="M48" s="327"/>
      <c r="N48" s="326"/>
      <c r="O48" s="184">
        <v>4</v>
      </c>
      <c r="P48" s="202" t="s">
        <v>367</v>
      </c>
      <c r="Q48" s="184" t="str">
        <f t="shared" si="0"/>
        <v>Probabilidad</v>
      </c>
      <c r="R48" s="184" t="s">
        <v>53</v>
      </c>
      <c r="S48" s="184" t="s">
        <v>57</v>
      </c>
      <c r="T48" s="185">
        <f>VLOOKUP(R48&amp;S48,Hoja1!$Q$4:$R$9,2,0)</f>
        <v>0.35</v>
      </c>
      <c r="U48" s="184" t="s">
        <v>59</v>
      </c>
      <c r="V48" s="184" t="s">
        <v>62</v>
      </c>
      <c r="W48" s="184" t="s">
        <v>65</v>
      </c>
      <c r="X48" s="185">
        <f t="shared" si="25"/>
        <v>0.21</v>
      </c>
      <c r="Y48" s="185" t="str">
        <f>IF(Z48&lt;=20%,'Tabla probabilidad'!$B$5,IF(Z48&lt;=40%,'Tabla probabilidad'!$B$6,IF(Z48&lt;=60%,'Tabla probabilidad'!$B$7,IF(Z48&lt;=80%,'Tabla probabilidad'!$B$8,IF(Z48&lt;=100%,'Tabla probabilidad'!$B$9)))))</f>
        <v>Baja</v>
      </c>
      <c r="Z48" s="185">
        <f>IF(R48="Preventivo",(J45-(J45*T48)),IF(R48="Detectivo",(J45-(J45*T48)),IF(R48="Correctivo",(J45))))</f>
        <v>0.39</v>
      </c>
      <c r="AA48" s="329"/>
      <c r="AB48" s="329"/>
      <c r="AC48" s="185" t="str">
        <f t="shared" si="1"/>
        <v>Mayor</v>
      </c>
      <c r="AD48" s="185">
        <f t="shared" si="26"/>
        <v>0.8</v>
      </c>
      <c r="AE48" s="329"/>
      <c r="AF48" s="329"/>
      <c r="AG48" s="324"/>
      <c r="AH48" s="326"/>
      <c r="AI48" s="250" t="s">
        <v>521</v>
      </c>
      <c r="AJ48" s="326"/>
      <c r="AK48" s="326"/>
      <c r="AL48" s="326"/>
      <c r="AM48" s="326"/>
      <c r="AN48" s="326"/>
    </row>
    <row r="49" spans="1:40" ht="74.25" customHeight="1" thickBot="1" x14ac:dyDescent="0.5">
      <c r="A49" s="326"/>
      <c r="B49" s="325"/>
      <c r="C49" s="326"/>
      <c r="D49" s="337"/>
      <c r="E49" s="326"/>
      <c r="F49" s="326"/>
      <c r="G49" s="326"/>
      <c r="H49" s="326"/>
      <c r="I49" s="332"/>
      <c r="J49" s="333"/>
      <c r="K49" s="326"/>
      <c r="L49" s="327"/>
      <c r="M49" s="327"/>
      <c r="N49" s="326"/>
      <c r="O49" s="184">
        <v>5</v>
      </c>
      <c r="P49" s="193" t="s">
        <v>363</v>
      </c>
      <c r="Q49" s="184" t="str">
        <f t="shared" si="0"/>
        <v>Probabilidad</v>
      </c>
      <c r="R49" s="184" t="s">
        <v>53</v>
      </c>
      <c r="S49" s="184" t="s">
        <v>57</v>
      </c>
      <c r="T49" s="185">
        <f>VLOOKUP(R49&amp;S49,Hoja1!$Q$4:$R$9,2,0)</f>
        <v>0.35</v>
      </c>
      <c r="U49" s="184" t="s">
        <v>59</v>
      </c>
      <c r="V49" s="184" t="s">
        <v>62</v>
      </c>
      <c r="W49" s="184" t="s">
        <v>65</v>
      </c>
      <c r="X49" s="185">
        <f t="shared" si="25"/>
        <v>0.21</v>
      </c>
      <c r="Y49" s="185" t="str">
        <f>IF(Z49&lt;=20%,'Tabla probabilidad'!$B$5,IF(Z49&lt;=40%,'Tabla probabilidad'!$B$6,IF(Z49&lt;=60%,'Tabla probabilidad'!$B$7,IF(Z49&lt;=80%,'Tabla probabilidad'!$B$8,IF(Z49&lt;=100%,'Tabla probabilidad'!$B$9)))))</f>
        <v>Baja</v>
      </c>
      <c r="Z49" s="185">
        <f>IF(R49="Preventivo",(J45-(J45*T49)),IF(R49="Detectivo",(J45-(J45*T49)),IF(R49="Correctivo",(J45))))</f>
        <v>0.39</v>
      </c>
      <c r="AA49" s="330"/>
      <c r="AB49" s="330"/>
      <c r="AC49" s="185" t="str">
        <f t="shared" si="1"/>
        <v>Mayor</v>
      </c>
      <c r="AD49" s="185">
        <f t="shared" si="26"/>
        <v>0.8</v>
      </c>
      <c r="AE49" s="330"/>
      <c r="AF49" s="330"/>
      <c r="AG49" s="325"/>
      <c r="AH49" s="326"/>
      <c r="AI49" s="250" t="s">
        <v>522</v>
      </c>
      <c r="AJ49" s="326"/>
      <c r="AK49" s="326"/>
      <c r="AL49" s="326"/>
      <c r="AM49" s="326"/>
      <c r="AN49" s="326"/>
    </row>
    <row r="50" spans="1:40" ht="48" customHeight="1" x14ac:dyDescent="0.45">
      <c r="A50" s="326">
        <v>9</v>
      </c>
      <c r="B50" s="323" t="s">
        <v>487</v>
      </c>
      <c r="C50" s="326" t="s">
        <v>357</v>
      </c>
      <c r="D50" s="334" t="s">
        <v>370</v>
      </c>
      <c r="E50" s="326" t="s">
        <v>376</v>
      </c>
      <c r="F50" s="326" t="s">
        <v>369</v>
      </c>
      <c r="G50" s="326" t="s">
        <v>339</v>
      </c>
      <c r="H50" s="326">
        <v>10</v>
      </c>
      <c r="I50" s="332" t="str">
        <f>IF(H50&lt;=2,'Tabla probabilidad'!$B$5,IF(H50&lt;=24,'Tabla probabilidad'!$B$6,IF(H50&lt;=500,'Tabla probabilidad'!$B$7,IF(H50&lt;=5000,'Tabla probabilidad'!$B$8,IF(H50&gt;5000,'Tabla probabilidad'!$B$9)))))</f>
        <v>Baja</v>
      </c>
      <c r="J50" s="333">
        <f>IF(H50&lt;=2,'Tabla probabilidad'!$D$5,IF(H50&lt;=24,'Tabla probabilidad'!$D$6,IF(H50&lt;=500,'Tabla probabilidad'!$D$7,IF(H50&lt;=5000,'Tabla probabilidad'!$D$8,IF(H50&gt;5000,'Tabla probabilidad'!$D$9)))))</f>
        <v>0.4</v>
      </c>
      <c r="K50" s="326" t="s">
        <v>353</v>
      </c>
      <c r="L50" s="32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32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326" t="str">
        <f>VLOOKUP((I50&amp;L50),Hoja1!$B$4:$C$28,2,0)</f>
        <v>Moderado</v>
      </c>
      <c r="O50" s="184">
        <v>1</v>
      </c>
      <c r="P50" s="201" t="s">
        <v>371</v>
      </c>
      <c r="Q50" s="184" t="str">
        <f t="shared" si="0"/>
        <v>Probabilidad</v>
      </c>
      <c r="R50" s="184" t="s">
        <v>52</v>
      </c>
      <c r="S50" s="184" t="s">
        <v>57</v>
      </c>
      <c r="T50" s="185">
        <f>VLOOKUP(R50&amp;S50,Hoja1!$Q$4:$R$9,2,0)</f>
        <v>0.45</v>
      </c>
      <c r="U50" s="184" t="s">
        <v>59</v>
      </c>
      <c r="V50" s="184" t="s">
        <v>62</v>
      </c>
      <c r="W50" s="184" t="s">
        <v>65</v>
      </c>
      <c r="X50" s="185">
        <f>IF(Q50="Probabilidad",($J$50*T50),IF(Q50="Impacto"," "))</f>
        <v>0.18000000000000002</v>
      </c>
      <c r="Y50" s="185" t="str">
        <f>IF(Z50&lt;=20%,'Tabla probabilidad'!$B$5,IF(Z50&lt;=40%,'Tabla probabilidad'!$B$6,IF(Z50&lt;=60%,'Tabla probabilidad'!$B$7,IF(Z50&lt;=80%,'Tabla probabilidad'!$B$8,IF(Z50&lt;=100%,'Tabla probabilidad'!$B$9)))))</f>
        <v>Baja</v>
      </c>
      <c r="Z50" s="185">
        <f>IF(R50="Preventivo",(J50-(J50*T50)),IF(R50="Detectivo",(J50-(J50*T50)),IF(R50="Correctivo",(J50))))</f>
        <v>0.22</v>
      </c>
      <c r="AA50" s="328" t="str">
        <f>IF(AB50&lt;=20%,'Tabla probabilidad'!$B$5,IF(AB50&lt;=40%,'Tabla probabilidad'!$B$6,IF(AB50&lt;=60%,'Tabla probabilidad'!$B$7,IF(AB50&lt;=80%,'Tabla probabilidad'!$B$8,IF(AB50&lt;=100%,'Tabla probabilidad'!$B$9)))))</f>
        <v>Baja</v>
      </c>
      <c r="AB50" s="328">
        <f>AVERAGE(Z50:Z54)</f>
        <v>0.22000000000000003</v>
      </c>
      <c r="AC50" s="185" t="str">
        <f t="shared" si="1"/>
        <v>Moderado</v>
      </c>
      <c r="AD50" s="185">
        <f>IF(Q50="Probabilidad",(($M$50-0)),IF(Q50="Impacto",($M$50-($M$50*T50))))</f>
        <v>0.6</v>
      </c>
      <c r="AE50" s="328" t="str">
        <f>IF(AF50&lt;=20%,"Leve",IF(AF50&lt;=40%,"Menor",IF(AF50&lt;=60%,"Moderado",IF(AF50&lt;=80%,"Mayor",IF(AF50&lt;=100%,"Catastrófico")))))</f>
        <v>Moderado</v>
      </c>
      <c r="AF50" s="328">
        <f>AVERAGE(AD50:AD54)</f>
        <v>0.6</v>
      </c>
      <c r="AG50" s="323" t="str">
        <f>VLOOKUP(AA50&amp;AE50,Hoja1!$B$4:$C$28,2,0)</f>
        <v>Moderado</v>
      </c>
      <c r="AH50" s="326" t="s">
        <v>307</v>
      </c>
      <c r="AI50" s="326" t="s">
        <v>524</v>
      </c>
      <c r="AJ50" s="326" t="s">
        <v>516</v>
      </c>
      <c r="AK50" s="326"/>
      <c r="AL50" s="326"/>
      <c r="AM50" s="326"/>
      <c r="AN50" s="326"/>
    </row>
    <row r="51" spans="1:40" ht="55.5" customHeight="1" x14ac:dyDescent="0.45">
      <c r="A51" s="326"/>
      <c r="B51" s="324"/>
      <c r="C51" s="326"/>
      <c r="D51" s="335"/>
      <c r="E51" s="326"/>
      <c r="F51" s="326"/>
      <c r="G51" s="326"/>
      <c r="H51" s="326"/>
      <c r="I51" s="332"/>
      <c r="J51" s="333"/>
      <c r="K51" s="326"/>
      <c r="L51" s="327"/>
      <c r="M51" s="327"/>
      <c r="N51" s="326"/>
      <c r="O51" s="184">
        <v>2</v>
      </c>
      <c r="P51" s="201" t="s">
        <v>372</v>
      </c>
      <c r="Q51" s="184" t="str">
        <f t="shared" si="0"/>
        <v>Probabilidad</v>
      </c>
      <c r="R51" s="184" t="s">
        <v>52</v>
      </c>
      <c r="S51" s="184" t="s">
        <v>57</v>
      </c>
      <c r="T51" s="185">
        <f>VLOOKUP(R51&amp;S51,Hoja1!$Q$4:$R$9,2,0)</f>
        <v>0.45</v>
      </c>
      <c r="U51" s="184" t="s">
        <v>59</v>
      </c>
      <c r="V51" s="184" t="s">
        <v>62</v>
      </c>
      <c r="W51" s="184" t="s">
        <v>65</v>
      </c>
      <c r="X51" s="185">
        <f t="shared" ref="X51:X54" si="27">IF(Q51="Probabilidad",($J$50*T51),IF(Q51="Impacto"," "))</f>
        <v>0.18000000000000002</v>
      </c>
      <c r="Y51" s="185" t="str">
        <f>IF(Z51&lt;=20%,'Tabla probabilidad'!$B$5,IF(Z51&lt;=40%,'Tabla probabilidad'!$B$6,IF(Z51&lt;=60%,'Tabla probabilidad'!$B$7,IF(Z51&lt;=80%,'Tabla probabilidad'!$B$8,IF(Z51&lt;=100%,'Tabla probabilidad'!$B$9)))))</f>
        <v>Baja</v>
      </c>
      <c r="Z51" s="185">
        <f>IF(R51="Preventivo",(J50-(J50*T51)),IF(R51="Detectivo",(J50-(J50*T51)),IF(R51="Correctivo",(J50))))</f>
        <v>0.22</v>
      </c>
      <c r="AA51" s="329"/>
      <c r="AB51" s="329"/>
      <c r="AC51" s="185" t="str">
        <f t="shared" si="1"/>
        <v>Moderado</v>
      </c>
      <c r="AD51" s="185">
        <f t="shared" ref="AD51:AD54" si="28">IF(Q51="Probabilidad",(($M$50-0)),IF(Q51="Impacto",($M$50-($M$50*T51))))</f>
        <v>0.6</v>
      </c>
      <c r="AE51" s="329"/>
      <c r="AF51" s="329"/>
      <c r="AG51" s="324"/>
      <c r="AH51" s="326"/>
      <c r="AI51" s="326"/>
      <c r="AJ51" s="326"/>
      <c r="AK51" s="326"/>
      <c r="AL51" s="326"/>
      <c r="AM51" s="326"/>
      <c r="AN51" s="326"/>
    </row>
    <row r="52" spans="1:40" ht="42" customHeight="1" x14ac:dyDescent="0.45">
      <c r="A52" s="326"/>
      <c r="B52" s="324"/>
      <c r="C52" s="326"/>
      <c r="D52" s="335"/>
      <c r="E52" s="326"/>
      <c r="F52" s="326"/>
      <c r="G52" s="326"/>
      <c r="H52" s="326"/>
      <c r="I52" s="332"/>
      <c r="J52" s="333"/>
      <c r="K52" s="326"/>
      <c r="L52" s="327"/>
      <c r="M52" s="327"/>
      <c r="N52" s="326"/>
      <c r="O52" s="184">
        <v>3</v>
      </c>
      <c r="P52" s="201" t="s">
        <v>373</v>
      </c>
      <c r="Q52" s="184" t="str">
        <f t="shared" si="0"/>
        <v>Probabilidad</v>
      </c>
      <c r="R52" s="184" t="s">
        <v>52</v>
      </c>
      <c r="S52" s="184" t="s">
        <v>57</v>
      </c>
      <c r="T52" s="185">
        <f>VLOOKUP(R52&amp;S52,Hoja1!$Q$4:$R$9,2,0)</f>
        <v>0.45</v>
      </c>
      <c r="U52" s="184" t="s">
        <v>59</v>
      </c>
      <c r="V52" s="184" t="s">
        <v>62</v>
      </c>
      <c r="W52" s="184" t="s">
        <v>65</v>
      </c>
      <c r="X52" s="185">
        <f t="shared" si="27"/>
        <v>0.18000000000000002</v>
      </c>
      <c r="Y52" s="185" t="str">
        <f>IF(Z52&lt;=20%,'Tabla probabilidad'!$B$5,IF(Z52&lt;=40%,'Tabla probabilidad'!$B$6,IF(Z52&lt;=60%,'Tabla probabilidad'!$B$7,IF(Z52&lt;=80%,'Tabla probabilidad'!$B$8,IF(Z52&lt;=100%,'Tabla probabilidad'!$B$9)))))</f>
        <v>Baja</v>
      </c>
      <c r="Z52" s="185">
        <f>IF(R52="Preventivo",(J50-(J50*T52)),IF(R52="Detectivo",(J50-(J50*T52)),IF(R52="Correctivo",(J50))))</f>
        <v>0.22</v>
      </c>
      <c r="AA52" s="329"/>
      <c r="AB52" s="329"/>
      <c r="AC52" s="185" t="str">
        <f t="shared" si="1"/>
        <v>Moderado</v>
      </c>
      <c r="AD52" s="185">
        <f t="shared" si="28"/>
        <v>0.6</v>
      </c>
      <c r="AE52" s="329"/>
      <c r="AF52" s="329"/>
      <c r="AG52" s="324"/>
      <c r="AH52" s="326"/>
      <c r="AI52" s="326"/>
      <c r="AJ52" s="326"/>
      <c r="AK52" s="326"/>
      <c r="AL52" s="326"/>
      <c r="AM52" s="326"/>
      <c r="AN52" s="326"/>
    </row>
    <row r="53" spans="1:40" ht="96.75" customHeight="1" thickBot="1" x14ac:dyDescent="0.5">
      <c r="A53" s="326"/>
      <c r="B53" s="324"/>
      <c r="C53" s="326"/>
      <c r="D53" s="335"/>
      <c r="E53" s="326"/>
      <c r="F53" s="326"/>
      <c r="G53" s="326"/>
      <c r="H53" s="326"/>
      <c r="I53" s="332"/>
      <c r="J53" s="333"/>
      <c r="K53" s="326"/>
      <c r="L53" s="327"/>
      <c r="M53" s="327"/>
      <c r="N53" s="326"/>
      <c r="O53" s="184">
        <v>4</v>
      </c>
      <c r="P53" s="202" t="s">
        <v>374</v>
      </c>
      <c r="Q53" s="184" t="str">
        <f t="shared" si="0"/>
        <v>Probabilidad</v>
      </c>
      <c r="R53" s="184" t="s">
        <v>52</v>
      </c>
      <c r="S53" s="184" t="s">
        <v>57</v>
      </c>
      <c r="T53" s="185">
        <f>VLOOKUP(R53&amp;S53,Hoja1!$Q$4:$R$9,2,0)</f>
        <v>0.45</v>
      </c>
      <c r="U53" s="184" t="s">
        <v>59</v>
      </c>
      <c r="V53" s="184" t="s">
        <v>62</v>
      </c>
      <c r="W53" s="184" t="s">
        <v>65</v>
      </c>
      <c r="X53" s="185">
        <f t="shared" si="27"/>
        <v>0.18000000000000002</v>
      </c>
      <c r="Y53" s="185" t="str">
        <f>IF(Z53&lt;=20%,'Tabla probabilidad'!$B$5,IF(Z53&lt;=40%,'Tabla probabilidad'!$B$6,IF(Z53&lt;=60%,'Tabla probabilidad'!$B$7,IF(Z53&lt;=80%,'Tabla probabilidad'!$B$8,IF(Z53&lt;=100%,'Tabla probabilidad'!$B$9)))))</f>
        <v>Baja</v>
      </c>
      <c r="Z53" s="185">
        <f>IF(R53="Preventivo",(J50-(J50*T53)),IF(R53="Detectivo",(J50-(J50*T53)),IF(R53="Correctivo",(J50))))</f>
        <v>0.22</v>
      </c>
      <c r="AA53" s="329"/>
      <c r="AB53" s="329"/>
      <c r="AC53" s="185" t="str">
        <f t="shared" si="1"/>
        <v>Moderado</v>
      </c>
      <c r="AD53" s="185">
        <f t="shared" si="28"/>
        <v>0.6</v>
      </c>
      <c r="AE53" s="329"/>
      <c r="AF53" s="329"/>
      <c r="AG53" s="324"/>
      <c r="AH53" s="326"/>
      <c r="AI53" s="326"/>
      <c r="AJ53" s="326"/>
      <c r="AK53" s="326"/>
      <c r="AL53" s="326"/>
      <c r="AM53" s="326"/>
      <c r="AN53" s="326"/>
    </row>
    <row r="54" spans="1:40" ht="104.25" customHeight="1" x14ac:dyDescent="0.45">
      <c r="A54" s="323"/>
      <c r="B54" s="325"/>
      <c r="C54" s="326"/>
      <c r="D54" s="335"/>
      <c r="E54" s="323"/>
      <c r="F54" s="323"/>
      <c r="G54" s="323"/>
      <c r="H54" s="323"/>
      <c r="I54" s="336"/>
      <c r="J54" s="328"/>
      <c r="K54" s="326"/>
      <c r="L54" s="327"/>
      <c r="M54" s="327"/>
      <c r="N54" s="323"/>
      <c r="O54" s="197">
        <v>5</v>
      </c>
      <c r="P54" s="201" t="s">
        <v>375</v>
      </c>
      <c r="Q54" s="197" t="str">
        <f t="shared" si="0"/>
        <v>Probabilidad</v>
      </c>
      <c r="R54" s="197" t="s">
        <v>52</v>
      </c>
      <c r="S54" s="197" t="s">
        <v>57</v>
      </c>
      <c r="T54" s="198">
        <f>VLOOKUP(R54&amp;S54,Hoja1!$Q$4:$R$9,2,0)</f>
        <v>0.45</v>
      </c>
      <c r="U54" s="197" t="s">
        <v>59</v>
      </c>
      <c r="V54" s="197" t="s">
        <v>62</v>
      </c>
      <c r="W54" s="197" t="s">
        <v>65</v>
      </c>
      <c r="X54" s="198">
        <f t="shared" si="27"/>
        <v>0.18000000000000002</v>
      </c>
      <c r="Y54" s="198" t="str">
        <f>IF(Z54&lt;=20%,'Tabla probabilidad'!$B$5,IF(Z54&lt;=40%,'Tabla probabilidad'!$B$6,IF(Z54&lt;=60%,'Tabla probabilidad'!$B$7,IF(Z54&lt;=80%,'Tabla probabilidad'!$B$8,IF(Z54&lt;=100%,'Tabla probabilidad'!$B$9)))))</f>
        <v>Baja</v>
      </c>
      <c r="Z54" s="198">
        <f>IF(R54="Preventivo",(J50-(J50*T54)),IF(R54="Detectivo",(J50-(J50*T54)),IF(R54="Correctivo",(J50))))</f>
        <v>0.22</v>
      </c>
      <c r="AA54" s="329"/>
      <c r="AB54" s="329"/>
      <c r="AC54" s="198" t="str">
        <f t="shared" si="1"/>
        <v>Moderado</v>
      </c>
      <c r="AD54" s="198">
        <f t="shared" si="28"/>
        <v>0.6</v>
      </c>
      <c r="AE54" s="329"/>
      <c r="AF54" s="329"/>
      <c r="AG54" s="324"/>
      <c r="AH54" s="326"/>
      <c r="AI54" s="326"/>
      <c r="AJ54" s="326"/>
      <c r="AK54" s="326"/>
      <c r="AL54" s="326"/>
      <c r="AM54" s="326"/>
      <c r="AN54" s="326"/>
    </row>
    <row r="55" spans="1:40" ht="123.75" customHeight="1" x14ac:dyDescent="0.45">
      <c r="A55" s="326">
        <v>10</v>
      </c>
      <c r="B55" s="323" t="s">
        <v>488</v>
      </c>
      <c r="C55" s="326" t="s">
        <v>383</v>
      </c>
      <c r="D55" s="331" t="s">
        <v>392</v>
      </c>
      <c r="E55" s="326" t="s">
        <v>378</v>
      </c>
      <c r="F55" s="326" t="s">
        <v>377</v>
      </c>
      <c r="G55" s="326" t="s">
        <v>429</v>
      </c>
      <c r="H55" s="326">
        <v>29</v>
      </c>
      <c r="I55" s="332" t="str">
        <f>IF(H55&lt;=2,'Tabla probabilidad'!$B$5,IF(H55&lt;=24,'Tabla probabilidad'!$B$6,IF(H55&lt;=500,'Tabla probabilidad'!$B$7,IF(H55&lt;=5000,'Tabla probabilidad'!$B$8,IF(H55&gt;5000,'Tabla probabilidad'!$B$9)))))</f>
        <v>Media</v>
      </c>
      <c r="J55" s="333">
        <f>IF(H55&lt;=2,'Tabla probabilidad'!$D$5,IF(H55&lt;=24,'Tabla probabilidad'!$D$6,IF(H55&lt;=500,'Tabla probabilidad'!$D$7,IF(H55&lt;=5000,'Tabla probabilidad'!$D$8,IF(H55&gt;5000,'Tabla probabilidad'!$D$9)))))</f>
        <v>0.6</v>
      </c>
      <c r="K55" s="326" t="s">
        <v>388</v>
      </c>
      <c r="L55" s="326"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326"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326" t="str">
        <f>VLOOKUP((I55&amp;L55),Hoja1!$B$4:$C$28,2,0)</f>
        <v>Moderado</v>
      </c>
      <c r="O55" s="195">
        <v>1</v>
      </c>
      <c r="P55" s="183" t="s">
        <v>390</v>
      </c>
      <c r="Q55" s="195" t="str">
        <f t="shared" ref="Q55:Q59" si="29">IF(R55="Preventivo","Probabilidad",IF(R55="Detectivo","Probabilidad", IF(R55="Correctivo","Impacto")))</f>
        <v>Probabilidad</v>
      </c>
      <c r="R55" s="195" t="s">
        <v>52</v>
      </c>
      <c r="S55" s="195" t="s">
        <v>57</v>
      </c>
      <c r="T55" s="196">
        <f>VLOOKUP(R55&amp;S55,Hoja1!$Q$4:$R$9,2,0)</f>
        <v>0.45</v>
      </c>
      <c r="U55" s="195" t="s">
        <v>59</v>
      </c>
      <c r="V55" s="195" t="s">
        <v>62</v>
      </c>
      <c r="W55" s="195" t="s">
        <v>65</v>
      </c>
      <c r="X55" s="196">
        <f>IF(Q55="Probabilidad",($J$55*T55),IF(Q55="Impacto"," "))</f>
        <v>0.27</v>
      </c>
      <c r="Y55" s="196" t="str">
        <f>IF(Z55&lt;=20%,'Tabla probabilidad'!$B$5,IF(Z55&lt;=40%,'Tabla probabilidad'!$B$6,IF(Z55&lt;=60%,'Tabla probabilidad'!$B$7,IF(Z55&lt;=80%,'Tabla probabilidad'!$B$8,IF(Z55&lt;=100%,'Tabla probabilidad'!$B$9)))))</f>
        <v>Baja</v>
      </c>
      <c r="Z55" s="196">
        <f>IF(R55="Preventivo",(J55-(J55*T55)),IF(R55="Detectivo",(J55-(J55*T55)),IF(R55="Correctivo",(J55))))</f>
        <v>0.32999999999999996</v>
      </c>
      <c r="AA55" s="328" t="str">
        <f>IF(AB55&lt;=20%,'Tabla probabilidad'!$B$5,IF(AB55&lt;=40%,'Tabla probabilidad'!$B$6,IF(AB55&lt;=60%,'Tabla probabilidad'!$B$7,IF(AB55&lt;=80%,'Tabla probabilidad'!$B$8,IF(AB55&lt;=100%,'Tabla probabilidad'!$B$9)))))</f>
        <v>Baja</v>
      </c>
      <c r="AB55" s="328">
        <f>AVERAGE(Z55:Z59)</f>
        <v>0.34199999999999997</v>
      </c>
      <c r="AC55" s="196" t="str">
        <f t="shared" ref="AC55:AC59" si="30">IF(AD55&lt;=20%,"Leve",IF(AD55&lt;=40%,"Menor",IF(AD55&lt;=60%,"Moderado",IF(AD55&lt;=80%,"Mayor",IF(AD55&lt;=100%,"Catastrófico")))))</f>
        <v>Moderado</v>
      </c>
      <c r="AD55" s="196">
        <f>IF(Q55="Probabilidad",(($M$55-0)),IF(Q55="Impacto",($M$55-($M$55*T55))))</f>
        <v>0.6</v>
      </c>
      <c r="AE55" s="328" t="str">
        <f>IF(AF55&lt;=20%,"Leve",IF(AF55&lt;=40%,"Menor",IF(AF55&lt;=60%,"Moderado",IF(AF55&lt;=80%,"Mayor",IF(AF55&lt;=100%,"Catastrófico")))))</f>
        <v>Moderado</v>
      </c>
      <c r="AF55" s="328">
        <f>AVERAGE(AD55:AD59)</f>
        <v>0.6</v>
      </c>
      <c r="AG55" s="323" t="str">
        <f>VLOOKUP(AA55&amp;AE55,Hoja1!$B$4:$C$28,2,0)</f>
        <v>Moderado</v>
      </c>
      <c r="AH55" s="326" t="s">
        <v>307</v>
      </c>
      <c r="AI55" s="326" t="s">
        <v>525</v>
      </c>
      <c r="AJ55" s="326" t="s">
        <v>506</v>
      </c>
      <c r="AK55" s="326"/>
      <c r="AL55" s="326"/>
      <c r="AM55" s="326"/>
      <c r="AN55" s="326"/>
    </row>
    <row r="56" spans="1:40" ht="82.5" customHeight="1" x14ac:dyDescent="0.45">
      <c r="A56" s="326"/>
      <c r="B56" s="324"/>
      <c r="C56" s="326"/>
      <c r="D56" s="331"/>
      <c r="E56" s="326"/>
      <c r="F56" s="326"/>
      <c r="G56" s="326"/>
      <c r="H56" s="326"/>
      <c r="I56" s="332"/>
      <c r="J56" s="333"/>
      <c r="K56" s="326"/>
      <c r="L56" s="327"/>
      <c r="M56" s="327"/>
      <c r="N56" s="326"/>
      <c r="O56" s="195">
        <v>2</v>
      </c>
      <c r="P56" s="183" t="s">
        <v>491</v>
      </c>
      <c r="Q56" s="195" t="str">
        <f t="shared" si="29"/>
        <v>Probabilidad</v>
      </c>
      <c r="R56" s="195" t="s">
        <v>52</v>
      </c>
      <c r="S56" s="195" t="s">
        <v>57</v>
      </c>
      <c r="T56" s="196">
        <f>VLOOKUP(R56&amp;S56,Hoja1!$Q$4:$R$9,2,0)</f>
        <v>0.45</v>
      </c>
      <c r="U56" s="195" t="s">
        <v>59</v>
      </c>
      <c r="V56" s="195" t="s">
        <v>62</v>
      </c>
      <c r="W56" s="195" t="s">
        <v>65</v>
      </c>
      <c r="X56" s="196">
        <f t="shared" ref="X56:X59" si="31">IF(Q56="Probabilidad",($J$55*T56),IF(Q56="Impacto"," "))</f>
        <v>0.27</v>
      </c>
      <c r="Y56" s="196" t="str">
        <f>IF(Z56&lt;=20%,'Tabla probabilidad'!$B$5,IF(Z56&lt;=40%,'Tabla probabilidad'!$B$6,IF(Z56&lt;=60%,'Tabla probabilidad'!$B$7,IF(Z56&lt;=80%,'Tabla probabilidad'!$B$8,IF(Z56&lt;=100%,'Tabla probabilidad'!$B$9)))))</f>
        <v>Baja</v>
      </c>
      <c r="Z56" s="196">
        <f>IF(R56="Preventivo",(J55-(J55*T56)),IF(R56="Detectivo",(J55-(J55*T56)),IF(R56="Correctivo",(J55))))</f>
        <v>0.32999999999999996</v>
      </c>
      <c r="AA56" s="329"/>
      <c r="AB56" s="329"/>
      <c r="AC56" s="196" t="str">
        <f t="shared" si="30"/>
        <v>Moderado</v>
      </c>
      <c r="AD56" s="196">
        <f t="shared" ref="AD56:AD59" si="32">IF(Q56="Probabilidad",(($M$55-0)),IF(Q56="Impacto",($M$55-($M$55*T56))))</f>
        <v>0.6</v>
      </c>
      <c r="AE56" s="329"/>
      <c r="AF56" s="329"/>
      <c r="AG56" s="324"/>
      <c r="AH56" s="326"/>
      <c r="AI56" s="326"/>
      <c r="AJ56" s="326"/>
      <c r="AK56" s="326"/>
      <c r="AL56" s="326"/>
      <c r="AM56" s="326"/>
      <c r="AN56" s="326"/>
    </row>
    <row r="57" spans="1:40" ht="51" customHeight="1" x14ac:dyDescent="0.45">
      <c r="A57" s="326"/>
      <c r="B57" s="324"/>
      <c r="C57" s="326"/>
      <c r="D57" s="331"/>
      <c r="E57" s="326"/>
      <c r="F57" s="326"/>
      <c r="G57" s="326"/>
      <c r="H57" s="326"/>
      <c r="I57" s="332"/>
      <c r="J57" s="333"/>
      <c r="K57" s="326"/>
      <c r="L57" s="327"/>
      <c r="M57" s="327"/>
      <c r="N57" s="326"/>
      <c r="O57" s="195">
        <v>3</v>
      </c>
      <c r="P57" s="183" t="s">
        <v>391</v>
      </c>
      <c r="Q57" s="195" t="str">
        <f t="shared" si="29"/>
        <v>Probabilidad</v>
      </c>
      <c r="R57" s="195" t="s">
        <v>53</v>
      </c>
      <c r="S57" s="195" t="s">
        <v>57</v>
      </c>
      <c r="T57" s="196">
        <f>VLOOKUP(R57&amp;S57,Hoja1!$Q$4:$R$9,2,0)</f>
        <v>0.35</v>
      </c>
      <c r="U57" s="195" t="s">
        <v>59</v>
      </c>
      <c r="V57" s="195" t="s">
        <v>62</v>
      </c>
      <c r="W57" s="195" t="s">
        <v>65</v>
      </c>
      <c r="X57" s="196">
        <f t="shared" si="31"/>
        <v>0.21</v>
      </c>
      <c r="Y57" s="196" t="str">
        <f>IF(Z57&lt;=20%,'Tabla probabilidad'!$B$5,IF(Z57&lt;=40%,'Tabla probabilidad'!$B$6,IF(Z57&lt;=60%,'Tabla probabilidad'!$B$7,IF(Z57&lt;=80%,'Tabla probabilidad'!$B$8,IF(Z57&lt;=100%,'Tabla probabilidad'!$B$9)))))</f>
        <v>Baja</v>
      </c>
      <c r="Z57" s="196">
        <f>IF(R57="Preventivo",(J55-(J55*T57)),IF(R57="Detectivo",(J55-(J55*T57)),IF(R57="Correctivo",(J55))))</f>
        <v>0.39</v>
      </c>
      <c r="AA57" s="329"/>
      <c r="AB57" s="329"/>
      <c r="AC57" s="196" t="str">
        <f t="shared" si="30"/>
        <v>Moderado</v>
      </c>
      <c r="AD57" s="196">
        <f t="shared" si="32"/>
        <v>0.6</v>
      </c>
      <c r="AE57" s="329"/>
      <c r="AF57" s="329"/>
      <c r="AG57" s="324"/>
      <c r="AH57" s="326"/>
      <c r="AI57" s="326"/>
      <c r="AJ57" s="326"/>
      <c r="AK57" s="326"/>
      <c r="AL57" s="326"/>
      <c r="AM57" s="326"/>
      <c r="AN57" s="326"/>
    </row>
    <row r="58" spans="1:40" ht="123" customHeight="1" x14ac:dyDescent="0.45">
      <c r="A58" s="326"/>
      <c r="B58" s="324"/>
      <c r="C58" s="326"/>
      <c r="D58" s="331"/>
      <c r="E58" s="326"/>
      <c r="F58" s="326"/>
      <c r="G58" s="326"/>
      <c r="H58" s="326"/>
      <c r="I58" s="332"/>
      <c r="J58" s="333"/>
      <c r="K58" s="326"/>
      <c r="L58" s="327"/>
      <c r="M58" s="327"/>
      <c r="N58" s="326"/>
      <c r="O58" s="195">
        <v>4</v>
      </c>
      <c r="P58" s="183" t="s">
        <v>492</v>
      </c>
      <c r="Q58" s="195" t="str">
        <f t="shared" si="29"/>
        <v>Probabilidad</v>
      </c>
      <c r="R58" s="195" t="s">
        <v>52</v>
      </c>
      <c r="S58" s="195" t="s">
        <v>57</v>
      </c>
      <c r="T58" s="196">
        <f>VLOOKUP(R58&amp;S58,Hoja1!$Q$4:$R$9,2,0)</f>
        <v>0.45</v>
      </c>
      <c r="U58" s="195" t="s">
        <v>59</v>
      </c>
      <c r="V58" s="195" t="s">
        <v>62</v>
      </c>
      <c r="W58" s="195" t="s">
        <v>65</v>
      </c>
      <c r="X58" s="196">
        <f t="shared" si="31"/>
        <v>0.27</v>
      </c>
      <c r="Y58" s="196" t="str">
        <f>IF(Z58&lt;=20%,'Tabla probabilidad'!$B$5,IF(Z58&lt;=40%,'Tabla probabilidad'!$B$6,IF(Z58&lt;=60%,'Tabla probabilidad'!$B$7,IF(Z58&lt;=80%,'Tabla probabilidad'!$B$8,IF(Z58&lt;=100%,'Tabla probabilidad'!$B$9)))))</f>
        <v>Baja</v>
      </c>
      <c r="Z58" s="196">
        <f>IF(R58="Preventivo",(J55-(J55*T58)),IF(R58="Detectivo",(J55-(J55*T58)),IF(R58="Correctivo",(J55))))</f>
        <v>0.32999999999999996</v>
      </c>
      <c r="AA58" s="329"/>
      <c r="AB58" s="329"/>
      <c r="AC58" s="196" t="str">
        <f t="shared" si="30"/>
        <v>Moderado</v>
      </c>
      <c r="AD58" s="196">
        <f t="shared" si="32"/>
        <v>0.6</v>
      </c>
      <c r="AE58" s="329"/>
      <c r="AF58" s="329"/>
      <c r="AG58" s="324"/>
      <c r="AH58" s="326"/>
      <c r="AI58" s="326"/>
      <c r="AJ58" s="326"/>
      <c r="AK58" s="326"/>
      <c r="AL58" s="326"/>
      <c r="AM58" s="326"/>
      <c r="AN58" s="326"/>
    </row>
    <row r="59" spans="1:40" ht="174" customHeight="1" x14ac:dyDescent="0.45">
      <c r="A59" s="326"/>
      <c r="B59" s="325"/>
      <c r="C59" s="326"/>
      <c r="D59" s="331"/>
      <c r="E59" s="326"/>
      <c r="F59" s="326"/>
      <c r="G59" s="326"/>
      <c r="H59" s="326"/>
      <c r="I59" s="332"/>
      <c r="J59" s="333"/>
      <c r="K59" s="326"/>
      <c r="L59" s="327"/>
      <c r="M59" s="327"/>
      <c r="N59" s="326"/>
      <c r="O59" s="195">
        <v>5</v>
      </c>
      <c r="P59" s="186" t="s">
        <v>493</v>
      </c>
      <c r="Q59" s="195" t="str">
        <f t="shared" si="29"/>
        <v>Probabilidad</v>
      </c>
      <c r="R59" s="195" t="s">
        <v>52</v>
      </c>
      <c r="S59" s="195" t="s">
        <v>57</v>
      </c>
      <c r="T59" s="196">
        <f>VLOOKUP(R59&amp;S59,Hoja1!$Q$4:$R$9,2,0)</f>
        <v>0.45</v>
      </c>
      <c r="U59" s="195" t="s">
        <v>59</v>
      </c>
      <c r="V59" s="195" t="s">
        <v>62</v>
      </c>
      <c r="W59" s="195" t="s">
        <v>65</v>
      </c>
      <c r="X59" s="196">
        <f t="shared" si="31"/>
        <v>0.27</v>
      </c>
      <c r="Y59" s="196" t="str">
        <f>IF(Z59&lt;=20%,'Tabla probabilidad'!$B$5,IF(Z59&lt;=40%,'Tabla probabilidad'!$B$6,IF(Z59&lt;=60%,'Tabla probabilidad'!$B$7,IF(Z59&lt;=80%,'Tabla probabilidad'!$B$8,IF(Z59&lt;=100%,'Tabla probabilidad'!$B$9)))))</f>
        <v>Baja</v>
      </c>
      <c r="Z59" s="196">
        <f>IF(R59="Preventivo",(J55-(J55*T59)),IF(R59="Detectivo",(J55-(J55*T59)),IF(R59="Correctivo",(J55))))</f>
        <v>0.32999999999999996</v>
      </c>
      <c r="AA59" s="330"/>
      <c r="AB59" s="330"/>
      <c r="AC59" s="196" t="str">
        <f t="shared" si="30"/>
        <v>Moderado</v>
      </c>
      <c r="AD59" s="196">
        <f t="shared" si="32"/>
        <v>0.6</v>
      </c>
      <c r="AE59" s="330"/>
      <c r="AF59" s="330"/>
      <c r="AG59" s="325"/>
      <c r="AH59" s="326"/>
      <c r="AI59" s="326"/>
      <c r="AJ59" s="326"/>
      <c r="AK59" s="326"/>
      <c r="AL59" s="326"/>
      <c r="AM59" s="326"/>
      <c r="AN59" s="326"/>
    </row>
    <row r="60" spans="1:40" ht="42.75" customHeight="1" x14ac:dyDescent="0.45"/>
  </sheetData>
  <mergeCells count="303">
    <mergeCell ref="AH35:AH39"/>
    <mergeCell ref="AI35:AI39"/>
    <mergeCell ref="AJ35:AJ39"/>
    <mergeCell ref="AK35:AK39"/>
    <mergeCell ref="AL35:AL39"/>
    <mergeCell ref="AM35:AM39"/>
    <mergeCell ref="AN35:AN39"/>
    <mergeCell ref="AK25:AK29"/>
    <mergeCell ref="AL25:AL29"/>
    <mergeCell ref="AM25:AM29"/>
    <mergeCell ref="AN25:AN29"/>
    <mergeCell ref="AH30:AH34"/>
    <mergeCell ref="AK30:AK34"/>
    <mergeCell ref="AL30:AL34"/>
    <mergeCell ref="AM30:AM34"/>
    <mergeCell ref="AN30:AN34"/>
    <mergeCell ref="AM55:AM59"/>
    <mergeCell ref="AN55:AN59"/>
    <mergeCell ref="K55:K59"/>
    <mergeCell ref="L55:L59"/>
    <mergeCell ref="M55:M59"/>
    <mergeCell ref="N55:N59"/>
    <mergeCell ref="AA55:AA59"/>
    <mergeCell ref="AB55:AB59"/>
    <mergeCell ref="AE55:AE59"/>
    <mergeCell ref="AF55:AF59"/>
    <mergeCell ref="AG55:AG59"/>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40:A44"/>
    <mergeCell ref="C40:C44"/>
    <mergeCell ref="D40:D44"/>
    <mergeCell ref="E40:E44"/>
    <mergeCell ref="F40:F44"/>
    <mergeCell ref="G40:G44"/>
    <mergeCell ref="H40:H44"/>
    <mergeCell ref="I40:I44"/>
    <mergeCell ref="J40:J44"/>
    <mergeCell ref="AN20:AN24"/>
    <mergeCell ref="AE20:AE24"/>
    <mergeCell ref="AF20:AF24"/>
    <mergeCell ref="AG20:AG24"/>
    <mergeCell ref="AH20:AH24"/>
    <mergeCell ref="AI20:AI24"/>
    <mergeCell ref="L20:L24"/>
    <mergeCell ref="M20:M24"/>
    <mergeCell ref="N20:N24"/>
    <mergeCell ref="AA20:AA24"/>
    <mergeCell ref="AB20:AB24"/>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H50:AH54"/>
    <mergeCell ref="AI50:AI54"/>
    <mergeCell ref="AJ50:AJ54"/>
    <mergeCell ref="AK50:AK54"/>
    <mergeCell ref="AL50:AL54"/>
    <mergeCell ref="AM50:AM54"/>
    <mergeCell ref="AN50:AN54"/>
    <mergeCell ref="AH45:AH49"/>
    <mergeCell ref="AJ45:AJ49"/>
    <mergeCell ref="AK45:AK49"/>
    <mergeCell ref="AL45:AL49"/>
    <mergeCell ref="AM45:AM49"/>
    <mergeCell ref="AN45:AN4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G30:G34"/>
    <mergeCell ref="H30:H34"/>
    <mergeCell ref="I30:I34"/>
    <mergeCell ref="J30:J34"/>
    <mergeCell ref="B30:B34"/>
    <mergeCell ref="AB35:AB39"/>
    <mergeCell ref="AE35:AE39"/>
    <mergeCell ref="AF35:AF39"/>
    <mergeCell ref="AG35:AG39"/>
    <mergeCell ref="A35:A39"/>
    <mergeCell ref="C35:C39"/>
    <mergeCell ref="D35:D39"/>
    <mergeCell ref="E35:E39"/>
    <mergeCell ref="F35:F39"/>
    <mergeCell ref="G35:G39"/>
    <mergeCell ref="H35:H39"/>
    <mergeCell ref="I35:I39"/>
    <mergeCell ref="J35:J39"/>
    <mergeCell ref="B35:B39"/>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s>
  <conditionalFormatting sqref="I10">
    <cfRule type="containsText" dxfId="3316" priority="665" operator="containsText" text="Muy Baja">
      <formula>NOT(ISERROR(SEARCH("Muy Baja",I10)))</formula>
    </cfRule>
    <cfRule type="containsText" dxfId="3315" priority="666" operator="containsText" text="Baja">
      <formula>NOT(ISERROR(SEARCH("Baja",I10)))</formula>
    </cfRule>
    <cfRule type="containsText" dxfId="3314" priority="790" operator="containsText" text="Muy Alta">
      <formula>NOT(ISERROR(SEARCH("Muy Alta",I10)))</formula>
    </cfRule>
    <cfRule type="containsText" dxfId="3313" priority="791" operator="containsText" text="Alta">
      <formula>NOT(ISERROR(SEARCH("Alta",I10)))</formula>
    </cfRule>
    <cfRule type="containsText" dxfId="3312" priority="792" operator="containsText" text="Media">
      <formula>NOT(ISERROR(SEARCH("Media",I10)))</formula>
    </cfRule>
    <cfRule type="containsText" dxfId="3311" priority="793" operator="containsText" text="Media">
      <formula>NOT(ISERROR(SEARCH("Media",I10)))</formula>
    </cfRule>
    <cfRule type="containsText" dxfId="3310" priority="794" operator="containsText" text="Media">
      <formula>NOT(ISERROR(SEARCH("Media",I10)))</formula>
    </cfRule>
    <cfRule type="containsText" dxfId="3309" priority="797" operator="containsText" text="Muy Baja">
      <formula>NOT(ISERROR(SEARCH("Muy Baja",I10)))</formula>
    </cfRule>
    <cfRule type="containsText" dxfId="3308" priority="798" operator="containsText" text="Baja">
      <formula>NOT(ISERROR(SEARCH("Baja",I10)))</formula>
    </cfRule>
    <cfRule type="containsText" dxfId="3307" priority="799" operator="containsText" text="Muy Baja">
      <formula>NOT(ISERROR(SEARCH("Muy Baja",I10)))</formula>
    </cfRule>
    <cfRule type="containsText" dxfId="3306" priority="800" operator="containsText" text="Muy Baja">
      <formula>NOT(ISERROR(SEARCH("Muy Baja",I10)))</formula>
    </cfRule>
    <cfRule type="containsText" dxfId="3305" priority="801" operator="containsText" text="Muy Baja">
      <formula>NOT(ISERROR(SEARCH("Muy Baja",I10)))</formula>
    </cfRule>
    <cfRule type="containsText" dxfId="3304" priority="802" operator="containsText" text="Muy Baja'Tabla probabilidad'!">
      <formula>NOT(ISERROR(SEARCH("Muy Baja'Tabla probabilidad'!",I10)))</formula>
    </cfRule>
    <cfRule type="containsText" dxfId="3303" priority="803" operator="containsText" text="Muy bajo">
      <formula>NOT(ISERROR(SEARCH("Muy bajo",I10)))</formula>
    </cfRule>
    <cfRule type="containsText" dxfId="3302" priority="812" operator="containsText" text="Alta">
      <formula>NOT(ISERROR(SEARCH("Alta",I10)))</formula>
    </cfRule>
    <cfRule type="containsText" dxfId="3301" priority="813" operator="containsText" text="Media">
      <formula>NOT(ISERROR(SEARCH("Media",I10)))</formula>
    </cfRule>
    <cfRule type="containsText" dxfId="3300" priority="814" operator="containsText" text="Baja">
      <formula>NOT(ISERROR(SEARCH("Baja",I10)))</formula>
    </cfRule>
    <cfRule type="containsText" dxfId="3299" priority="815" operator="containsText" text="Muy baja">
      <formula>NOT(ISERROR(SEARCH("Muy baja",I10)))</formula>
    </cfRule>
    <cfRule type="cellIs" dxfId="3298" priority="818" operator="between">
      <formula>1</formula>
      <formula>2</formula>
    </cfRule>
    <cfRule type="cellIs" dxfId="3297" priority="819" operator="between">
      <formula>0</formula>
      <formula>2</formula>
    </cfRule>
  </conditionalFormatting>
  <conditionalFormatting sqref="I10">
    <cfRule type="containsText" dxfId="3296" priority="668" operator="containsText" text="Muy Alta">
      <formula>NOT(ISERROR(SEARCH("Muy Alta",I10)))</formula>
    </cfRule>
  </conditionalFormatting>
  <conditionalFormatting sqref="L10">
    <cfRule type="containsText" dxfId="3295" priority="659" operator="containsText" text="Catastrófico">
      <formula>NOT(ISERROR(SEARCH("Catastrófico",L10)))</formula>
    </cfRule>
    <cfRule type="containsText" dxfId="3294" priority="660" operator="containsText" text="Mayor">
      <formula>NOT(ISERROR(SEARCH("Mayor",L10)))</formula>
    </cfRule>
    <cfRule type="containsText" dxfId="3293" priority="661" operator="containsText" text="Alta">
      <formula>NOT(ISERROR(SEARCH("Alta",L10)))</formula>
    </cfRule>
    <cfRule type="containsText" dxfId="3292" priority="662" operator="containsText" text="Moderado">
      <formula>NOT(ISERROR(SEARCH("Moderado",L10)))</formula>
    </cfRule>
    <cfRule type="containsText" dxfId="3291" priority="663" operator="containsText" text="Menor">
      <formula>NOT(ISERROR(SEARCH("Menor",L10)))</formula>
    </cfRule>
    <cfRule type="containsText" dxfId="3290" priority="664" operator="containsText" text="Leve">
      <formula>NOT(ISERROR(SEARCH("Leve",L10)))</formula>
    </cfRule>
  </conditionalFormatting>
  <conditionalFormatting sqref="N10 N15 N20 N40 N45 N25">
    <cfRule type="containsText" dxfId="3289" priority="654" operator="containsText" text="Extremo">
      <formula>NOT(ISERROR(SEARCH("Extremo",N10)))</formula>
    </cfRule>
    <cfRule type="containsText" dxfId="3288" priority="655" operator="containsText" text="Alto">
      <formula>NOT(ISERROR(SEARCH("Alto",N10)))</formula>
    </cfRule>
    <cfRule type="containsText" dxfId="3287" priority="656" operator="containsText" text="Bajo">
      <formula>NOT(ISERROR(SEARCH("Bajo",N10)))</formula>
    </cfRule>
    <cfRule type="containsText" dxfId="3286" priority="657" operator="containsText" text="Moderado">
      <formula>NOT(ISERROR(SEARCH("Moderado",N10)))</formula>
    </cfRule>
    <cfRule type="containsText" dxfId="3285" priority="658" operator="containsText" text="Extremo">
      <formula>NOT(ISERROR(SEARCH("Extremo",N10)))</formula>
    </cfRule>
  </conditionalFormatting>
  <conditionalFormatting sqref="M10">
    <cfRule type="containsText" dxfId="3284" priority="648" operator="containsText" text="Catastrófico">
      <formula>NOT(ISERROR(SEARCH("Catastrófico",M10)))</formula>
    </cfRule>
    <cfRule type="containsText" dxfId="3283" priority="649" operator="containsText" text="Mayor">
      <formula>NOT(ISERROR(SEARCH("Mayor",M10)))</formula>
    </cfRule>
    <cfRule type="containsText" dxfId="3282" priority="650" operator="containsText" text="Alta">
      <formula>NOT(ISERROR(SEARCH("Alta",M10)))</formula>
    </cfRule>
    <cfRule type="containsText" dxfId="3281" priority="651" operator="containsText" text="Moderado">
      <formula>NOT(ISERROR(SEARCH("Moderado",M10)))</formula>
    </cfRule>
    <cfRule type="containsText" dxfId="3280" priority="652" operator="containsText" text="Menor">
      <formula>NOT(ISERROR(SEARCH("Menor",M10)))</formula>
    </cfRule>
    <cfRule type="containsText" dxfId="3279" priority="653" operator="containsText" text="Leve">
      <formula>NOT(ISERROR(SEARCH("Leve",M10)))</formula>
    </cfRule>
  </conditionalFormatting>
  <conditionalFormatting sqref="Y10:Y14">
    <cfRule type="containsText" dxfId="3278" priority="582" operator="containsText" text="Muy Alta">
      <formula>NOT(ISERROR(SEARCH("Muy Alta",Y10)))</formula>
    </cfRule>
    <cfRule type="containsText" dxfId="3277" priority="583" operator="containsText" text="Alta">
      <formula>NOT(ISERROR(SEARCH("Alta",Y10)))</formula>
    </cfRule>
    <cfRule type="containsText" dxfId="3276" priority="584" operator="containsText" text="Media">
      <formula>NOT(ISERROR(SEARCH("Media",Y10)))</formula>
    </cfRule>
    <cfRule type="containsText" dxfId="3275" priority="585" operator="containsText" text="Muy Baja">
      <formula>NOT(ISERROR(SEARCH("Muy Baja",Y10)))</formula>
    </cfRule>
    <cfRule type="containsText" dxfId="3274" priority="586" operator="containsText" text="Baja">
      <formula>NOT(ISERROR(SEARCH("Baja",Y10)))</formula>
    </cfRule>
    <cfRule type="containsText" dxfId="3273" priority="587" operator="containsText" text="Muy Baja">
      <formula>NOT(ISERROR(SEARCH("Muy Baja",Y10)))</formula>
    </cfRule>
  </conditionalFormatting>
  <conditionalFormatting sqref="AC10:AC14">
    <cfRule type="containsText" dxfId="3272" priority="577" operator="containsText" text="Catastrófico">
      <formula>NOT(ISERROR(SEARCH("Catastrófico",AC10)))</formula>
    </cfRule>
    <cfRule type="containsText" dxfId="3271" priority="578" operator="containsText" text="Mayor">
      <formula>NOT(ISERROR(SEARCH("Mayor",AC10)))</formula>
    </cfRule>
    <cfRule type="containsText" dxfId="3270" priority="579" operator="containsText" text="Moderado">
      <formula>NOT(ISERROR(SEARCH("Moderado",AC10)))</formula>
    </cfRule>
    <cfRule type="containsText" dxfId="3269" priority="580" operator="containsText" text="Menor">
      <formula>NOT(ISERROR(SEARCH("Menor",AC10)))</formula>
    </cfRule>
    <cfRule type="containsText" dxfId="3268" priority="581" operator="containsText" text="Leve">
      <formula>NOT(ISERROR(SEARCH("Leve",AC10)))</formula>
    </cfRule>
  </conditionalFormatting>
  <conditionalFormatting sqref="AG10">
    <cfRule type="containsText" dxfId="3267" priority="568" operator="containsText" text="Extremo">
      <formula>NOT(ISERROR(SEARCH("Extremo",AG10)))</formula>
    </cfRule>
    <cfRule type="containsText" dxfId="3266" priority="569" operator="containsText" text="Alto">
      <formula>NOT(ISERROR(SEARCH("Alto",AG10)))</formula>
    </cfRule>
    <cfRule type="containsText" dxfId="3265" priority="570" operator="containsText" text="Moderado">
      <formula>NOT(ISERROR(SEARCH("Moderado",AG10)))</formula>
    </cfRule>
    <cfRule type="containsText" dxfId="3264" priority="571" operator="containsText" text="Menor">
      <formula>NOT(ISERROR(SEARCH("Menor",AG10)))</formula>
    </cfRule>
    <cfRule type="containsText" dxfId="3263" priority="572" operator="containsText" text="Bajo">
      <formula>NOT(ISERROR(SEARCH("Bajo",AG10)))</formula>
    </cfRule>
    <cfRule type="containsText" dxfId="3262" priority="573" operator="containsText" text="Moderado">
      <formula>NOT(ISERROR(SEARCH("Moderado",AG10)))</formula>
    </cfRule>
    <cfRule type="containsText" dxfId="3261" priority="574" operator="containsText" text="Extremo">
      <formula>NOT(ISERROR(SEARCH("Extremo",AG10)))</formula>
    </cfRule>
    <cfRule type="containsText" dxfId="3260" priority="575" operator="containsText" text="Baja">
      <formula>NOT(ISERROR(SEARCH("Baja",AG10)))</formula>
    </cfRule>
    <cfRule type="containsText" dxfId="3259" priority="576" operator="containsText" text="Alto">
      <formula>NOT(ISERROR(SEARCH("Alto",AG10)))</formula>
    </cfRule>
  </conditionalFormatting>
  <conditionalFormatting sqref="AA10:AA14">
    <cfRule type="containsText" dxfId="3258" priority="557" operator="containsText" text="Muy Alta">
      <formula>NOT(ISERROR(SEARCH("Muy Alta",AA10)))</formula>
    </cfRule>
    <cfRule type="containsText" dxfId="3257" priority="558" operator="containsText" text="Alta">
      <formula>NOT(ISERROR(SEARCH("Alta",AA10)))</formula>
    </cfRule>
    <cfRule type="containsText" dxfId="3256" priority="559" operator="containsText" text="Media">
      <formula>NOT(ISERROR(SEARCH("Media",AA10)))</formula>
    </cfRule>
    <cfRule type="containsText" dxfId="3255" priority="560" operator="containsText" text="Baja">
      <formula>NOT(ISERROR(SEARCH("Baja",AA10)))</formula>
    </cfRule>
    <cfRule type="containsText" dxfId="3254" priority="561" operator="containsText" text="Muy Baja">
      <formula>NOT(ISERROR(SEARCH("Muy Baja",AA10)))</formula>
    </cfRule>
  </conditionalFormatting>
  <conditionalFormatting sqref="AE10:AE14">
    <cfRule type="containsText" dxfId="3253" priority="552" operator="containsText" text="Catastrófico">
      <formula>NOT(ISERROR(SEARCH("Catastrófico",AE10)))</formula>
    </cfRule>
    <cfRule type="containsText" dxfId="3252" priority="553" operator="containsText" text="Moderado">
      <formula>NOT(ISERROR(SEARCH("Moderado",AE10)))</formula>
    </cfRule>
    <cfRule type="containsText" dxfId="3251" priority="554" operator="containsText" text="Menor">
      <formula>NOT(ISERROR(SEARCH("Menor",AE10)))</formula>
    </cfRule>
    <cfRule type="containsText" dxfId="3250" priority="555" operator="containsText" text="Leve">
      <formula>NOT(ISERROR(SEARCH("Leve",AE10)))</formula>
    </cfRule>
    <cfRule type="containsText" dxfId="3249" priority="556" operator="containsText" text="Mayor">
      <formula>NOT(ISERROR(SEARCH("Mayor",AE10)))</formula>
    </cfRule>
  </conditionalFormatting>
  <conditionalFormatting sqref="I15 I20 I40 I45 I25">
    <cfRule type="containsText" dxfId="3248" priority="529" operator="containsText" text="Muy Baja">
      <formula>NOT(ISERROR(SEARCH("Muy Baja",I15)))</formula>
    </cfRule>
    <cfRule type="containsText" dxfId="3247" priority="530" operator="containsText" text="Baja">
      <formula>NOT(ISERROR(SEARCH("Baja",I15)))</formula>
    </cfRule>
    <cfRule type="containsText" dxfId="3246" priority="532" operator="containsText" text="Muy Alta">
      <formula>NOT(ISERROR(SEARCH("Muy Alta",I15)))</formula>
    </cfRule>
    <cfRule type="containsText" dxfId="3245" priority="533" operator="containsText" text="Alta">
      <formula>NOT(ISERROR(SEARCH("Alta",I15)))</formula>
    </cfRule>
    <cfRule type="containsText" dxfId="3244" priority="534" operator="containsText" text="Media">
      <formula>NOT(ISERROR(SEARCH("Media",I15)))</formula>
    </cfRule>
    <cfRule type="containsText" dxfId="3243" priority="535" operator="containsText" text="Media">
      <formula>NOT(ISERROR(SEARCH("Media",I15)))</formula>
    </cfRule>
    <cfRule type="containsText" dxfId="3242" priority="536" operator="containsText" text="Media">
      <formula>NOT(ISERROR(SEARCH("Media",I15)))</formula>
    </cfRule>
    <cfRule type="containsText" dxfId="3241" priority="537" operator="containsText" text="Muy Baja">
      <formula>NOT(ISERROR(SEARCH("Muy Baja",I15)))</formula>
    </cfRule>
    <cfRule type="containsText" dxfId="3240" priority="538" operator="containsText" text="Baja">
      <formula>NOT(ISERROR(SEARCH("Baja",I15)))</formula>
    </cfRule>
    <cfRule type="containsText" dxfId="3239" priority="539" operator="containsText" text="Muy Baja">
      <formula>NOT(ISERROR(SEARCH("Muy Baja",I15)))</formula>
    </cfRule>
    <cfRule type="containsText" dxfId="3238" priority="540" operator="containsText" text="Muy Baja">
      <formula>NOT(ISERROR(SEARCH("Muy Baja",I15)))</formula>
    </cfRule>
    <cfRule type="containsText" dxfId="3237" priority="541" operator="containsText" text="Muy Baja">
      <formula>NOT(ISERROR(SEARCH("Muy Baja",I15)))</formula>
    </cfRule>
    <cfRule type="containsText" dxfId="3236" priority="542" operator="containsText" text="Muy Baja'Tabla probabilidad'!">
      <formula>NOT(ISERROR(SEARCH("Muy Baja'Tabla probabilidad'!",I15)))</formula>
    </cfRule>
    <cfRule type="containsText" dxfId="3235" priority="543" operator="containsText" text="Muy bajo">
      <formula>NOT(ISERROR(SEARCH("Muy bajo",I15)))</formula>
    </cfRule>
    <cfRule type="containsText" dxfId="3234" priority="544" operator="containsText" text="Alta">
      <formula>NOT(ISERROR(SEARCH("Alta",I15)))</formula>
    </cfRule>
    <cfRule type="containsText" dxfId="3233" priority="545" operator="containsText" text="Media">
      <formula>NOT(ISERROR(SEARCH("Media",I15)))</formula>
    </cfRule>
    <cfRule type="containsText" dxfId="3232" priority="546" operator="containsText" text="Baja">
      <formula>NOT(ISERROR(SEARCH("Baja",I15)))</formula>
    </cfRule>
    <cfRule type="containsText" dxfId="3231" priority="547" operator="containsText" text="Muy baja">
      <formula>NOT(ISERROR(SEARCH("Muy baja",I15)))</formula>
    </cfRule>
    <cfRule type="cellIs" dxfId="3230" priority="550" operator="between">
      <formula>1</formula>
      <formula>2</formula>
    </cfRule>
    <cfRule type="cellIs" dxfId="3229" priority="551" operator="between">
      <formula>0</formula>
      <formula>2</formula>
    </cfRule>
  </conditionalFormatting>
  <conditionalFormatting sqref="I15 I20 I40 I45 I25">
    <cfRule type="containsText" dxfId="3228" priority="531" operator="containsText" text="Muy Alta">
      <formula>NOT(ISERROR(SEARCH("Muy Alta",I15)))</formula>
    </cfRule>
  </conditionalFormatting>
  <conditionalFormatting sqref="Y15:Y19">
    <cfRule type="containsText" dxfId="3227" priority="523" operator="containsText" text="Muy Alta">
      <formula>NOT(ISERROR(SEARCH("Muy Alta",Y15)))</formula>
    </cfRule>
    <cfRule type="containsText" dxfId="3226" priority="524" operator="containsText" text="Alta">
      <formula>NOT(ISERROR(SEARCH("Alta",Y15)))</formula>
    </cfRule>
    <cfRule type="containsText" dxfId="3225" priority="525" operator="containsText" text="Media">
      <formula>NOT(ISERROR(SEARCH("Media",Y15)))</formula>
    </cfRule>
    <cfRule type="containsText" dxfId="3224" priority="526" operator="containsText" text="Muy Baja">
      <formula>NOT(ISERROR(SEARCH("Muy Baja",Y15)))</formula>
    </cfRule>
    <cfRule type="containsText" dxfId="3223" priority="527" operator="containsText" text="Baja">
      <formula>NOT(ISERROR(SEARCH("Baja",Y15)))</formula>
    </cfRule>
    <cfRule type="containsText" dxfId="3222" priority="528" operator="containsText" text="Muy Baja">
      <formula>NOT(ISERROR(SEARCH("Muy Baja",Y15)))</formula>
    </cfRule>
  </conditionalFormatting>
  <conditionalFormatting sqref="AC15:AC19">
    <cfRule type="containsText" dxfId="3221" priority="518" operator="containsText" text="Catastrófico">
      <formula>NOT(ISERROR(SEARCH("Catastrófico",AC15)))</formula>
    </cfRule>
    <cfRule type="containsText" dxfId="3220" priority="519" operator="containsText" text="Mayor">
      <formula>NOT(ISERROR(SEARCH("Mayor",AC15)))</formula>
    </cfRule>
    <cfRule type="containsText" dxfId="3219" priority="520" operator="containsText" text="Moderado">
      <formula>NOT(ISERROR(SEARCH("Moderado",AC15)))</formula>
    </cfRule>
    <cfRule type="containsText" dxfId="3218" priority="521" operator="containsText" text="Menor">
      <formula>NOT(ISERROR(SEARCH("Menor",AC15)))</formula>
    </cfRule>
    <cfRule type="containsText" dxfId="3217" priority="522" operator="containsText" text="Leve">
      <formula>NOT(ISERROR(SEARCH("Leve",AC15)))</formula>
    </cfRule>
  </conditionalFormatting>
  <conditionalFormatting sqref="AG15">
    <cfRule type="containsText" dxfId="3216" priority="509" operator="containsText" text="Extremo">
      <formula>NOT(ISERROR(SEARCH("Extremo",AG15)))</formula>
    </cfRule>
    <cfRule type="containsText" dxfId="3215" priority="510" operator="containsText" text="Alto">
      <formula>NOT(ISERROR(SEARCH("Alto",AG15)))</formula>
    </cfRule>
    <cfRule type="containsText" dxfId="3214" priority="511" operator="containsText" text="Moderado">
      <formula>NOT(ISERROR(SEARCH("Moderado",AG15)))</formula>
    </cfRule>
    <cfRule type="containsText" dxfId="3213" priority="512" operator="containsText" text="Menor">
      <formula>NOT(ISERROR(SEARCH("Menor",AG15)))</formula>
    </cfRule>
    <cfRule type="containsText" dxfId="3212" priority="513" operator="containsText" text="Bajo">
      <formula>NOT(ISERROR(SEARCH("Bajo",AG15)))</formula>
    </cfRule>
    <cfRule type="containsText" dxfId="3211" priority="514" operator="containsText" text="Moderado">
      <formula>NOT(ISERROR(SEARCH("Moderado",AG15)))</formula>
    </cfRule>
    <cfRule type="containsText" dxfId="3210" priority="515" operator="containsText" text="Extremo">
      <formula>NOT(ISERROR(SEARCH("Extremo",AG15)))</formula>
    </cfRule>
    <cfRule type="containsText" dxfId="3209" priority="516" operator="containsText" text="Baja">
      <formula>NOT(ISERROR(SEARCH("Baja",AG15)))</formula>
    </cfRule>
    <cfRule type="containsText" dxfId="3208" priority="517" operator="containsText" text="Alto">
      <formula>NOT(ISERROR(SEARCH("Alto",AG15)))</formula>
    </cfRule>
  </conditionalFormatting>
  <conditionalFormatting sqref="AA15:AA19">
    <cfRule type="containsText" dxfId="3207" priority="504" operator="containsText" text="Muy Alta">
      <formula>NOT(ISERROR(SEARCH("Muy Alta",AA15)))</formula>
    </cfRule>
    <cfRule type="containsText" dxfId="3206" priority="505" operator="containsText" text="Alta">
      <formula>NOT(ISERROR(SEARCH("Alta",AA15)))</formula>
    </cfRule>
    <cfRule type="containsText" dxfId="3205" priority="506" operator="containsText" text="Media">
      <formula>NOT(ISERROR(SEARCH("Media",AA15)))</formula>
    </cfRule>
    <cfRule type="containsText" dxfId="3204" priority="507" operator="containsText" text="Baja">
      <formula>NOT(ISERROR(SEARCH("Baja",AA15)))</formula>
    </cfRule>
    <cfRule type="containsText" dxfId="3203" priority="508" operator="containsText" text="Muy Baja">
      <formula>NOT(ISERROR(SEARCH("Muy Baja",AA15)))</formula>
    </cfRule>
  </conditionalFormatting>
  <conditionalFormatting sqref="AE15:AE19">
    <cfRule type="containsText" dxfId="3202" priority="499" operator="containsText" text="Catastrófico">
      <formula>NOT(ISERROR(SEARCH("Catastrófico",AE15)))</formula>
    </cfRule>
    <cfRule type="containsText" dxfId="3201" priority="500" operator="containsText" text="Moderado">
      <formula>NOT(ISERROR(SEARCH("Moderado",AE15)))</formula>
    </cfRule>
    <cfRule type="containsText" dxfId="3200" priority="501" operator="containsText" text="Menor">
      <formula>NOT(ISERROR(SEARCH("Menor",AE15)))</formula>
    </cfRule>
    <cfRule type="containsText" dxfId="3199" priority="502" operator="containsText" text="Leve">
      <formula>NOT(ISERROR(SEARCH("Leve",AE15)))</formula>
    </cfRule>
    <cfRule type="containsText" dxfId="3198" priority="503" operator="containsText" text="Mayor">
      <formula>NOT(ISERROR(SEARCH("Mayor",AE15)))</formula>
    </cfRule>
  </conditionalFormatting>
  <conditionalFormatting sqref="Y20:Y29">
    <cfRule type="containsText" dxfId="3197" priority="493" operator="containsText" text="Muy Alta">
      <formula>NOT(ISERROR(SEARCH("Muy Alta",Y20)))</formula>
    </cfRule>
    <cfRule type="containsText" dxfId="3196" priority="494" operator="containsText" text="Alta">
      <formula>NOT(ISERROR(SEARCH("Alta",Y20)))</formula>
    </cfRule>
    <cfRule type="containsText" dxfId="3195" priority="495" operator="containsText" text="Media">
      <formula>NOT(ISERROR(SEARCH("Media",Y20)))</formula>
    </cfRule>
    <cfRule type="containsText" dxfId="3194" priority="496" operator="containsText" text="Muy Baja">
      <formula>NOT(ISERROR(SEARCH("Muy Baja",Y20)))</formula>
    </cfRule>
    <cfRule type="containsText" dxfId="3193" priority="497" operator="containsText" text="Baja">
      <formula>NOT(ISERROR(SEARCH("Baja",Y20)))</formula>
    </cfRule>
    <cfRule type="containsText" dxfId="3192" priority="498" operator="containsText" text="Muy Baja">
      <formula>NOT(ISERROR(SEARCH("Muy Baja",Y20)))</formula>
    </cfRule>
  </conditionalFormatting>
  <conditionalFormatting sqref="AC20:AC29">
    <cfRule type="containsText" dxfId="3191" priority="488" operator="containsText" text="Catastrófico">
      <formula>NOT(ISERROR(SEARCH("Catastrófico",AC20)))</formula>
    </cfRule>
    <cfRule type="containsText" dxfId="3190" priority="489" operator="containsText" text="Mayor">
      <formula>NOT(ISERROR(SEARCH("Mayor",AC20)))</formula>
    </cfRule>
    <cfRule type="containsText" dxfId="3189" priority="490" operator="containsText" text="Moderado">
      <formula>NOT(ISERROR(SEARCH("Moderado",AC20)))</formula>
    </cfRule>
    <cfRule type="containsText" dxfId="3188" priority="491" operator="containsText" text="Menor">
      <formula>NOT(ISERROR(SEARCH("Menor",AC20)))</formula>
    </cfRule>
    <cfRule type="containsText" dxfId="3187" priority="492" operator="containsText" text="Leve">
      <formula>NOT(ISERROR(SEARCH("Leve",AC20)))</formula>
    </cfRule>
  </conditionalFormatting>
  <conditionalFormatting sqref="AG20 AG25">
    <cfRule type="containsText" dxfId="3186" priority="479" operator="containsText" text="Extremo">
      <formula>NOT(ISERROR(SEARCH("Extremo",AG20)))</formula>
    </cfRule>
    <cfRule type="containsText" dxfId="3185" priority="480" operator="containsText" text="Alto">
      <formula>NOT(ISERROR(SEARCH("Alto",AG20)))</formula>
    </cfRule>
    <cfRule type="containsText" dxfId="3184" priority="481" operator="containsText" text="Moderado">
      <formula>NOT(ISERROR(SEARCH("Moderado",AG20)))</formula>
    </cfRule>
    <cfRule type="containsText" dxfId="3183" priority="482" operator="containsText" text="Menor">
      <formula>NOT(ISERROR(SEARCH("Menor",AG20)))</formula>
    </cfRule>
    <cfRule type="containsText" dxfId="3182" priority="483" operator="containsText" text="Bajo">
      <formula>NOT(ISERROR(SEARCH("Bajo",AG20)))</formula>
    </cfRule>
    <cfRule type="containsText" dxfId="3181" priority="484" operator="containsText" text="Moderado">
      <formula>NOT(ISERROR(SEARCH("Moderado",AG20)))</formula>
    </cfRule>
    <cfRule type="containsText" dxfId="3180" priority="485" operator="containsText" text="Extremo">
      <formula>NOT(ISERROR(SEARCH("Extremo",AG20)))</formula>
    </cfRule>
    <cfRule type="containsText" dxfId="3179" priority="486" operator="containsText" text="Baja">
      <formula>NOT(ISERROR(SEARCH("Baja",AG20)))</formula>
    </cfRule>
    <cfRule type="containsText" dxfId="3178" priority="487" operator="containsText" text="Alto">
      <formula>NOT(ISERROR(SEARCH("Alto",AG20)))</formula>
    </cfRule>
  </conditionalFormatting>
  <conditionalFormatting sqref="AA20:AA29">
    <cfRule type="containsText" dxfId="3177" priority="474" operator="containsText" text="Muy Alta">
      <formula>NOT(ISERROR(SEARCH("Muy Alta",AA20)))</formula>
    </cfRule>
    <cfRule type="containsText" dxfId="3176" priority="475" operator="containsText" text="Alta">
      <formula>NOT(ISERROR(SEARCH("Alta",AA20)))</formula>
    </cfRule>
    <cfRule type="containsText" dxfId="3175" priority="476" operator="containsText" text="Media">
      <formula>NOT(ISERROR(SEARCH("Media",AA20)))</formula>
    </cfRule>
    <cfRule type="containsText" dxfId="3174" priority="477" operator="containsText" text="Baja">
      <formula>NOT(ISERROR(SEARCH("Baja",AA20)))</formula>
    </cfRule>
    <cfRule type="containsText" dxfId="3173" priority="478" operator="containsText" text="Muy Baja">
      <formula>NOT(ISERROR(SEARCH("Muy Baja",AA20)))</formula>
    </cfRule>
  </conditionalFormatting>
  <conditionalFormatting sqref="AE20:AE29">
    <cfRule type="containsText" dxfId="3172" priority="469" operator="containsText" text="Catastrófico">
      <formula>NOT(ISERROR(SEARCH("Catastrófico",AE20)))</formula>
    </cfRule>
    <cfRule type="containsText" dxfId="3171" priority="470" operator="containsText" text="Moderado">
      <formula>NOT(ISERROR(SEARCH("Moderado",AE20)))</formula>
    </cfRule>
    <cfRule type="containsText" dxfId="3170" priority="471" operator="containsText" text="Menor">
      <formula>NOT(ISERROR(SEARCH("Menor",AE20)))</formula>
    </cfRule>
    <cfRule type="containsText" dxfId="3169" priority="472" operator="containsText" text="Leve">
      <formula>NOT(ISERROR(SEARCH("Leve",AE20)))</formula>
    </cfRule>
    <cfRule type="containsText" dxfId="3168" priority="473" operator="containsText" text="Mayor">
      <formula>NOT(ISERROR(SEARCH("Mayor",AE20)))</formula>
    </cfRule>
  </conditionalFormatting>
  <conditionalFormatting sqref="Y40:Y44">
    <cfRule type="containsText" dxfId="3167" priority="463" operator="containsText" text="Muy Alta">
      <formula>NOT(ISERROR(SEARCH("Muy Alta",Y40)))</formula>
    </cfRule>
    <cfRule type="containsText" dxfId="3166" priority="464" operator="containsText" text="Alta">
      <formula>NOT(ISERROR(SEARCH("Alta",Y40)))</formula>
    </cfRule>
    <cfRule type="containsText" dxfId="3165" priority="465" operator="containsText" text="Media">
      <formula>NOT(ISERROR(SEARCH("Media",Y40)))</formula>
    </cfRule>
    <cfRule type="containsText" dxfId="3164" priority="466" operator="containsText" text="Muy Baja">
      <formula>NOT(ISERROR(SEARCH("Muy Baja",Y40)))</formula>
    </cfRule>
    <cfRule type="containsText" dxfId="3163" priority="467" operator="containsText" text="Baja">
      <formula>NOT(ISERROR(SEARCH("Baja",Y40)))</formula>
    </cfRule>
    <cfRule type="containsText" dxfId="3162" priority="468" operator="containsText" text="Muy Baja">
      <formula>NOT(ISERROR(SEARCH("Muy Baja",Y40)))</formula>
    </cfRule>
  </conditionalFormatting>
  <conditionalFormatting sqref="AC40:AC44">
    <cfRule type="containsText" dxfId="3161" priority="458" operator="containsText" text="Catastrófico">
      <formula>NOT(ISERROR(SEARCH("Catastrófico",AC40)))</formula>
    </cfRule>
    <cfRule type="containsText" dxfId="3160" priority="459" operator="containsText" text="Mayor">
      <formula>NOT(ISERROR(SEARCH("Mayor",AC40)))</formula>
    </cfRule>
    <cfRule type="containsText" dxfId="3159" priority="460" operator="containsText" text="Moderado">
      <formula>NOT(ISERROR(SEARCH("Moderado",AC40)))</formula>
    </cfRule>
    <cfRule type="containsText" dxfId="3158" priority="461" operator="containsText" text="Menor">
      <formula>NOT(ISERROR(SEARCH("Menor",AC40)))</formula>
    </cfRule>
    <cfRule type="containsText" dxfId="3157" priority="462" operator="containsText" text="Leve">
      <formula>NOT(ISERROR(SEARCH("Leve",AC40)))</formula>
    </cfRule>
  </conditionalFormatting>
  <conditionalFormatting sqref="AG40">
    <cfRule type="containsText" dxfId="3156" priority="449" operator="containsText" text="Extremo">
      <formula>NOT(ISERROR(SEARCH("Extremo",AG40)))</formula>
    </cfRule>
    <cfRule type="containsText" dxfId="3155" priority="450" operator="containsText" text="Alto">
      <formula>NOT(ISERROR(SEARCH("Alto",AG40)))</formula>
    </cfRule>
    <cfRule type="containsText" dxfId="3154" priority="451" operator="containsText" text="Moderado">
      <formula>NOT(ISERROR(SEARCH("Moderado",AG40)))</formula>
    </cfRule>
    <cfRule type="containsText" dxfId="3153" priority="452" operator="containsText" text="Menor">
      <formula>NOT(ISERROR(SEARCH("Menor",AG40)))</formula>
    </cfRule>
    <cfRule type="containsText" dxfId="3152" priority="453" operator="containsText" text="Bajo">
      <formula>NOT(ISERROR(SEARCH("Bajo",AG40)))</formula>
    </cfRule>
    <cfRule type="containsText" dxfId="3151" priority="454" operator="containsText" text="Moderado">
      <formula>NOT(ISERROR(SEARCH("Moderado",AG40)))</formula>
    </cfRule>
    <cfRule type="containsText" dxfId="3150" priority="455" operator="containsText" text="Extremo">
      <formula>NOT(ISERROR(SEARCH("Extremo",AG40)))</formula>
    </cfRule>
    <cfRule type="containsText" dxfId="3149" priority="456" operator="containsText" text="Baja">
      <formula>NOT(ISERROR(SEARCH("Baja",AG40)))</formula>
    </cfRule>
    <cfRule type="containsText" dxfId="3148" priority="457" operator="containsText" text="Alto">
      <formula>NOT(ISERROR(SEARCH("Alto",AG40)))</formula>
    </cfRule>
  </conditionalFormatting>
  <conditionalFormatting sqref="AA40:AA44">
    <cfRule type="containsText" dxfId="3147" priority="444" operator="containsText" text="Muy Alta">
      <formula>NOT(ISERROR(SEARCH("Muy Alta",AA40)))</formula>
    </cfRule>
    <cfRule type="containsText" dxfId="3146" priority="445" operator="containsText" text="Alta">
      <formula>NOT(ISERROR(SEARCH("Alta",AA40)))</formula>
    </cfRule>
    <cfRule type="containsText" dxfId="3145" priority="446" operator="containsText" text="Media">
      <formula>NOT(ISERROR(SEARCH("Media",AA40)))</formula>
    </cfRule>
    <cfRule type="containsText" dxfId="3144" priority="447" operator="containsText" text="Baja">
      <formula>NOT(ISERROR(SEARCH("Baja",AA40)))</formula>
    </cfRule>
    <cfRule type="containsText" dxfId="3143" priority="448" operator="containsText" text="Muy Baja">
      <formula>NOT(ISERROR(SEARCH("Muy Baja",AA40)))</formula>
    </cfRule>
  </conditionalFormatting>
  <conditionalFormatting sqref="AE40:AE44">
    <cfRule type="containsText" dxfId="3142" priority="439" operator="containsText" text="Catastrófico">
      <formula>NOT(ISERROR(SEARCH("Catastrófico",AE40)))</formula>
    </cfRule>
    <cfRule type="containsText" dxfId="3141" priority="440" operator="containsText" text="Moderado">
      <formula>NOT(ISERROR(SEARCH("Moderado",AE40)))</formula>
    </cfRule>
    <cfRule type="containsText" dxfId="3140" priority="441" operator="containsText" text="Menor">
      <formula>NOT(ISERROR(SEARCH("Menor",AE40)))</formula>
    </cfRule>
    <cfRule type="containsText" dxfId="3139" priority="442" operator="containsText" text="Leve">
      <formula>NOT(ISERROR(SEARCH("Leve",AE40)))</formula>
    </cfRule>
    <cfRule type="containsText" dxfId="3138" priority="443" operator="containsText" text="Mayor">
      <formula>NOT(ISERROR(SEARCH("Mayor",AE40)))</formula>
    </cfRule>
  </conditionalFormatting>
  <conditionalFormatting sqref="Y45:Y49">
    <cfRule type="containsText" dxfId="3137" priority="433" operator="containsText" text="Muy Alta">
      <formula>NOT(ISERROR(SEARCH("Muy Alta",Y45)))</formula>
    </cfRule>
    <cfRule type="containsText" dxfId="3136" priority="434" operator="containsText" text="Alta">
      <formula>NOT(ISERROR(SEARCH("Alta",Y45)))</formula>
    </cfRule>
    <cfRule type="containsText" dxfId="3135" priority="435" operator="containsText" text="Media">
      <formula>NOT(ISERROR(SEARCH("Media",Y45)))</formula>
    </cfRule>
    <cfRule type="containsText" dxfId="3134" priority="436" operator="containsText" text="Muy Baja">
      <formula>NOT(ISERROR(SEARCH("Muy Baja",Y45)))</formula>
    </cfRule>
    <cfRule type="containsText" dxfId="3133" priority="437" operator="containsText" text="Baja">
      <formula>NOT(ISERROR(SEARCH("Baja",Y45)))</formula>
    </cfRule>
    <cfRule type="containsText" dxfId="3132" priority="438" operator="containsText" text="Muy Baja">
      <formula>NOT(ISERROR(SEARCH("Muy Baja",Y45)))</formula>
    </cfRule>
  </conditionalFormatting>
  <conditionalFormatting sqref="AC45:AC49">
    <cfRule type="containsText" dxfId="3131" priority="428" operator="containsText" text="Catastrófico">
      <formula>NOT(ISERROR(SEARCH("Catastrófico",AC45)))</formula>
    </cfRule>
    <cfRule type="containsText" dxfId="3130" priority="429" operator="containsText" text="Mayor">
      <formula>NOT(ISERROR(SEARCH("Mayor",AC45)))</formula>
    </cfRule>
    <cfRule type="containsText" dxfId="3129" priority="430" operator="containsText" text="Moderado">
      <formula>NOT(ISERROR(SEARCH("Moderado",AC45)))</formula>
    </cfRule>
    <cfRule type="containsText" dxfId="3128" priority="431" operator="containsText" text="Menor">
      <formula>NOT(ISERROR(SEARCH("Menor",AC45)))</formula>
    </cfRule>
    <cfRule type="containsText" dxfId="3127" priority="432" operator="containsText" text="Leve">
      <formula>NOT(ISERROR(SEARCH("Leve",AC45)))</formula>
    </cfRule>
  </conditionalFormatting>
  <conditionalFormatting sqref="AG45">
    <cfRule type="containsText" dxfId="3126" priority="419" operator="containsText" text="Extremo">
      <formula>NOT(ISERROR(SEARCH("Extremo",AG45)))</formula>
    </cfRule>
    <cfRule type="containsText" dxfId="3125" priority="420" operator="containsText" text="Alto">
      <formula>NOT(ISERROR(SEARCH("Alto",AG45)))</formula>
    </cfRule>
    <cfRule type="containsText" dxfId="3124" priority="421" operator="containsText" text="Moderado">
      <formula>NOT(ISERROR(SEARCH("Moderado",AG45)))</formula>
    </cfRule>
    <cfRule type="containsText" dxfId="3123" priority="422" operator="containsText" text="Menor">
      <formula>NOT(ISERROR(SEARCH("Menor",AG45)))</formula>
    </cfRule>
    <cfRule type="containsText" dxfId="3122" priority="423" operator="containsText" text="Bajo">
      <formula>NOT(ISERROR(SEARCH("Bajo",AG45)))</formula>
    </cfRule>
    <cfRule type="containsText" dxfId="3121" priority="424" operator="containsText" text="Moderado">
      <formula>NOT(ISERROR(SEARCH("Moderado",AG45)))</formula>
    </cfRule>
    <cfRule type="containsText" dxfId="3120" priority="425" operator="containsText" text="Extremo">
      <formula>NOT(ISERROR(SEARCH("Extremo",AG45)))</formula>
    </cfRule>
    <cfRule type="containsText" dxfId="3119" priority="426" operator="containsText" text="Baja">
      <formula>NOT(ISERROR(SEARCH("Baja",AG45)))</formula>
    </cfRule>
    <cfRule type="containsText" dxfId="3118" priority="427" operator="containsText" text="Alto">
      <formula>NOT(ISERROR(SEARCH("Alto",AG45)))</formula>
    </cfRule>
  </conditionalFormatting>
  <conditionalFormatting sqref="AA45:AA49">
    <cfRule type="containsText" dxfId="3117" priority="414" operator="containsText" text="Muy Alta">
      <formula>NOT(ISERROR(SEARCH("Muy Alta",AA45)))</formula>
    </cfRule>
    <cfRule type="containsText" dxfId="3116" priority="415" operator="containsText" text="Alta">
      <formula>NOT(ISERROR(SEARCH("Alta",AA45)))</formula>
    </cfRule>
    <cfRule type="containsText" dxfId="3115" priority="416" operator="containsText" text="Media">
      <formula>NOT(ISERROR(SEARCH("Media",AA45)))</formula>
    </cfRule>
    <cfRule type="containsText" dxfId="3114" priority="417" operator="containsText" text="Baja">
      <formula>NOT(ISERROR(SEARCH("Baja",AA45)))</formula>
    </cfRule>
    <cfRule type="containsText" dxfId="3113" priority="418" operator="containsText" text="Muy Baja">
      <formula>NOT(ISERROR(SEARCH("Muy Baja",AA45)))</formula>
    </cfRule>
  </conditionalFormatting>
  <conditionalFormatting sqref="AE45:AE49">
    <cfRule type="containsText" dxfId="3112" priority="409" operator="containsText" text="Catastrófico">
      <formula>NOT(ISERROR(SEARCH("Catastrófico",AE45)))</formula>
    </cfRule>
    <cfRule type="containsText" dxfId="3111" priority="410" operator="containsText" text="Moderado">
      <formula>NOT(ISERROR(SEARCH("Moderado",AE45)))</formula>
    </cfRule>
    <cfRule type="containsText" dxfId="3110" priority="411" operator="containsText" text="Menor">
      <formula>NOT(ISERROR(SEARCH("Menor",AE45)))</formula>
    </cfRule>
    <cfRule type="containsText" dxfId="3109" priority="412" operator="containsText" text="Leve">
      <formula>NOT(ISERROR(SEARCH("Leve",AE45)))</formula>
    </cfRule>
    <cfRule type="containsText" dxfId="3108" priority="413" operator="containsText" text="Mayor">
      <formula>NOT(ISERROR(SEARCH("Mayor",AE45)))</formula>
    </cfRule>
  </conditionalFormatting>
  <conditionalFormatting sqref="N50 N55">
    <cfRule type="containsText" dxfId="3107" priority="398" operator="containsText" text="Extremo">
      <formula>NOT(ISERROR(SEARCH("Extremo",N50)))</formula>
    </cfRule>
    <cfRule type="containsText" dxfId="3106" priority="399" operator="containsText" text="Alto">
      <formula>NOT(ISERROR(SEARCH("Alto",N50)))</formula>
    </cfRule>
    <cfRule type="containsText" dxfId="3105" priority="400" operator="containsText" text="Bajo">
      <formula>NOT(ISERROR(SEARCH("Bajo",N50)))</formula>
    </cfRule>
    <cfRule type="containsText" dxfId="3104" priority="401" operator="containsText" text="Moderado">
      <formula>NOT(ISERROR(SEARCH("Moderado",N50)))</formula>
    </cfRule>
    <cfRule type="containsText" dxfId="3103" priority="402" operator="containsText" text="Extremo">
      <formula>NOT(ISERROR(SEARCH("Extremo",N50)))</formula>
    </cfRule>
  </conditionalFormatting>
  <conditionalFormatting sqref="I50 I55">
    <cfRule type="containsText" dxfId="3102" priority="369" operator="containsText" text="Muy Baja">
      <formula>NOT(ISERROR(SEARCH("Muy Baja",I50)))</formula>
    </cfRule>
    <cfRule type="containsText" dxfId="3101" priority="370" operator="containsText" text="Baja">
      <formula>NOT(ISERROR(SEARCH("Baja",I50)))</formula>
    </cfRule>
    <cfRule type="containsText" dxfId="3100" priority="372" operator="containsText" text="Muy Alta">
      <formula>NOT(ISERROR(SEARCH("Muy Alta",I50)))</formula>
    </cfRule>
    <cfRule type="containsText" dxfId="3099" priority="373" operator="containsText" text="Alta">
      <formula>NOT(ISERROR(SEARCH("Alta",I50)))</formula>
    </cfRule>
    <cfRule type="containsText" dxfId="3098" priority="374" operator="containsText" text="Media">
      <formula>NOT(ISERROR(SEARCH("Media",I50)))</formula>
    </cfRule>
    <cfRule type="containsText" dxfId="3097" priority="375" operator="containsText" text="Media">
      <formula>NOT(ISERROR(SEARCH("Media",I50)))</formula>
    </cfRule>
    <cfRule type="containsText" dxfId="3096" priority="376" operator="containsText" text="Media">
      <formula>NOT(ISERROR(SEARCH("Media",I50)))</formula>
    </cfRule>
    <cfRule type="containsText" dxfId="3095" priority="377" operator="containsText" text="Muy Baja">
      <formula>NOT(ISERROR(SEARCH("Muy Baja",I50)))</formula>
    </cfRule>
    <cfRule type="containsText" dxfId="3094" priority="378" operator="containsText" text="Baja">
      <formula>NOT(ISERROR(SEARCH("Baja",I50)))</formula>
    </cfRule>
    <cfRule type="containsText" dxfId="3093" priority="379" operator="containsText" text="Muy Baja">
      <formula>NOT(ISERROR(SEARCH("Muy Baja",I50)))</formula>
    </cfRule>
    <cfRule type="containsText" dxfId="3092" priority="380" operator="containsText" text="Muy Baja">
      <formula>NOT(ISERROR(SEARCH("Muy Baja",I50)))</formula>
    </cfRule>
    <cfRule type="containsText" dxfId="3091" priority="381" operator="containsText" text="Muy Baja">
      <formula>NOT(ISERROR(SEARCH("Muy Baja",I50)))</formula>
    </cfRule>
    <cfRule type="containsText" dxfId="3090" priority="382" operator="containsText" text="Muy Baja'Tabla probabilidad'!">
      <formula>NOT(ISERROR(SEARCH("Muy Baja'Tabla probabilidad'!",I50)))</formula>
    </cfRule>
    <cfRule type="containsText" dxfId="3089" priority="383" operator="containsText" text="Muy bajo">
      <formula>NOT(ISERROR(SEARCH("Muy bajo",I50)))</formula>
    </cfRule>
    <cfRule type="containsText" dxfId="3088" priority="384" operator="containsText" text="Alta">
      <formula>NOT(ISERROR(SEARCH("Alta",I50)))</formula>
    </cfRule>
    <cfRule type="containsText" dxfId="3087" priority="385" operator="containsText" text="Media">
      <formula>NOT(ISERROR(SEARCH("Media",I50)))</formula>
    </cfRule>
    <cfRule type="containsText" dxfId="3086" priority="386" operator="containsText" text="Baja">
      <formula>NOT(ISERROR(SEARCH("Baja",I50)))</formula>
    </cfRule>
    <cfRule type="containsText" dxfId="3085" priority="387" operator="containsText" text="Muy baja">
      <formula>NOT(ISERROR(SEARCH("Muy baja",I50)))</formula>
    </cfRule>
    <cfRule type="cellIs" dxfId="3084" priority="390" operator="between">
      <formula>1</formula>
      <formula>2</formula>
    </cfRule>
    <cfRule type="cellIs" dxfId="3083" priority="391" operator="between">
      <formula>0</formula>
      <formula>2</formula>
    </cfRule>
  </conditionalFormatting>
  <conditionalFormatting sqref="I50 I55">
    <cfRule type="containsText" dxfId="3082" priority="371" operator="containsText" text="Muy Alta">
      <formula>NOT(ISERROR(SEARCH("Muy Alta",I50)))</formula>
    </cfRule>
  </conditionalFormatting>
  <conditionalFormatting sqref="Y50:Y54">
    <cfRule type="containsText" dxfId="3081" priority="363" operator="containsText" text="Muy Alta">
      <formula>NOT(ISERROR(SEARCH("Muy Alta",Y50)))</formula>
    </cfRule>
    <cfRule type="containsText" dxfId="3080" priority="364" operator="containsText" text="Alta">
      <formula>NOT(ISERROR(SEARCH("Alta",Y50)))</formula>
    </cfRule>
    <cfRule type="containsText" dxfId="3079" priority="365" operator="containsText" text="Media">
      <formula>NOT(ISERROR(SEARCH("Media",Y50)))</formula>
    </cfRule>
    <cfRule type="containsText" dxfId="3078" priority="366" operator="containsText" text="Muy Baja">
      <formula>NOT(ISERROR(SEARCH("Muy Baja",Y50)))</formula>
    </cfRule>
    <cfRule type="containsText" dxfId="3077" priority="367" operator="containsText" text="Baja">
      <formula>NOT(ISERROR(SEARCH("Baja",Y50)))</formula>
    </cfRule>
    <cfRule type="containsText" dxfId="3076" priority="368" operator="containsText" text="Muy Baja">
      <formula>NOT(ISERROR(SEARCH("Muy Baja",Y50)))</formula>
    </cfRule>
  </conditionalFormatting>
  <conditionalFormatting sqref="AC50:AC54">
    <cfRule type="containsText" dxfId="3075" priority="358" operator="containsText" text="Catastrófico">
      <formula>NOT(ISERROR(SEARCH("Catastrófico",AC50)))</formula>
    </cfRule>
    <cfRule type="containsText" dxfId="3074" priority="359" operator="containsText" text="Mayor">
      <formula>NOT(ISERROR(SEARCH("Mayor",AC50)))</formula>
    </cfRule>
    <cfRule type="containsText" dxfId="3073" priority="360" operator="containsText" text="Moderado">
      <formula>NOT(ISERROR(SEARCH("Moderado",AC50)))</formula>
    </cfRule>
    <cfRule type="containsText" dxfId="3072" priority="361" operator="containsText" text="Menor">
      <formula>NOT(ISERROR(SEARCH("Menor",AC50)))</formula>
    </cfRule>
    <cfRule type="containsText" dxfId="3071" priority="362" operator="containsText" text="Leve">
      <formula>NOT(ISERROR(SEARCH("Leve",AC50)))</formula>
    </cfRule>
  </conditionalFormatting>
  <conditionalFormatting sqref="AG50">
    <cfRule type="containsText" dxfId="3070" priority="349" operator="containsText" text="Extremo">
      <formula>NOT(ISERROR(SEARCH("Extremo",AG50)))</formula>
    </cfRule>
    <cfRule type="containsText" dxfId="3069" priority="350" operator="containsText" text="Alto">
      <formula>NOT(ISERROR(SEARCH("Alto",AG50)))</formula>
    </cfRule>
    <cfRule type="containsText" dxfId="3068" priority="351" operator="containsText" text="Moderado">
      <formula>NOT(ISERROR(SEARCH("Moderado",AG50)))</formula>
    </cfRule>
    <cfRule type="containsText" dxfId="3067" priority="352" operator="containsText" text="Menor">
      <formula>NOT(ISERROR(SEARCH("Menor",AG50)))</formula>
    </cfRule>
    <cfRule type="containsText" dxfId="3066" priority="353" operator="containsText" text="Bajo">
      <formula>NOT(ISERROR(SEARCH("Bajo",AG50)))</formula>
    </cfRule>
    <cfRule type="containsText" dxfId="3065" priority="354" operator="containsText" text="Moderado">
      <formula>NOT(ISERROR(SEARCH("Moderado",AG50)))</formula>
    </cfRule>
    <cfRule type="containsText" dxfId="3064" priority="355" operator="containsText" text="Extremo">
      <formula>NOT(ISERROR(SEARCH("Extremo",AG50)))</formula>
    </cfRule>
    <cfRule type="containsText" dxfId="3063" priority="356" operator="containsText" text="Baja">
      <formula>NOT(ISERROR(SEARCH("Baja",AG50)))</formula>
    </cfRule>
    <cfRule type="containsText" dxfId="3062" priority="357" operator="containsText" text="Alto">
      <formula>NOT(ISERROR(SEARCH("Alto",AG50)))</formula>
    </cfRule>
  </conditionalFormatting>
  <conditionalFormatting sqref="AA50:AA54">
    <cfRule type="containsText" dxfId="3061" priority="344" operator="containsText" text="Muy Alta">
      <formula>NOT(ISERROR(SEARCH("Muy Alta",AA50)))</formula>
    </cfRule>
    <cfRule type="containsText" dxfId="3060" priority="345" operator="containsText" text="Alta">
      <formula>NOT(ISERROR(SEARCH("Alta",AA50)))</formula>
    </cfRule>
    <cfRule type="containsText" dxfId="3059" priority="346" operator="containsText" text="Media">
      <formula>NOT(ISERROR(SEARCH("Media",AA50)))</formula>
    </cfRule>
    <cfRule type="containsText" dxfId="3058" priority="347" operator="containsText" text="Baja">
      <formula>NOT(ISERROR(SEARCH("Baja",AA50)))</formula>
    </cfRule>
    <cfRule type="containsText" dxfId="3057" priority="348" operator="containsText" text="Muy Baja">
      <formula>NOT(ISERROR(SEARCH("Muy Baja",AA50)))</formula>
    </cfRule>
  </conditionalFormatting>
  <conditionalFormatting sqref="AE50:AE54">
    <cfRule type="containsText" dxfId="3056" priority="339" operator="containsText" text="Catastrófico">
      <formula>NOT(ISERROR(SEARCH("Catastrófico",AE50)))</formula>
    </cfRule>
    <cfRule type="containsText" dxfId="3055" priority="340" operator="containsText" text="Moderado">
      <formula>NOT(ISERROR(SEARCH("Moderado",AE50)))</formula>
    </cfRule>
    <cfRule type="containsText" dxfId="3054" priority="341" operator="containsText" text="Menor">
      <formula>NOT(ISERROR(SEARCH("Menor",AE50)))</formula>
    </cfRule>
    <cfRule type="containsText" dxfId="3053" priority="342" operator="containsText" text="Leve">
      <formula>NOT(ISERROR(SEARCH("Leve",AE50)))</formula>
    </cfRule>
    <cfRule type="containsText" dxfId="3052" priority="343" operator="containsText" text="Mayor">
      <formula>NOT(ISERROR(SEARCH("Mayor",AE50)))</formula>
    </cfRule>
  </conditionalFormatting>
  <conditionalFormatting sqref="Y55:Y59">
    <cfRule type="containsText" dxfId="3051" priority="273" operator="containsText" text="Muy Alta">
      <formula>NOT(ISERROR(SEARCH("Muy Alta",Y55)))</formula>
    </cfRule>
    <cfRule type="containsText" dxfId="3050" priority="274" operator="containsText" text="Alta">
      <formula>NOT(ISERROR(SEARCH("Alta",Y55)))</formula>
    </cfRule>
    <cfRule type="containsText" dxfId="3049" priority="275" operator="containsText" text="Media">
      <formula>NOT(ISERROR(SEARCH("Media",Y55)))</formula>
    </cfRule>
    <cfRule type="containsText" dxfId="3048" priority="276" operator="containsText" text="Muy Baja">
      <formula>NOT(ISERROR(SEARCH("Muy Baja",Y55)))</formula>
    </cfRule>
    <cfRule type="containsText" dxfId="3047" priority="277" operator="containsText" text="Baja">
      <formula>NOT(ISERROR(SEARCH("Baja",Y55)))</formula>
    </cfRule>
    <cfRule type="containsText" dxfId="3046" priority="278" operator="containsText" text="Muy Baja">
      <formula>NOT(ISERROR(SEARCH("Muy Baja",Y55)))</formula>
    </cfRule>
  </conditionalFormatting>
  <conditionalFormatting sqref="AC55:AC59">
    <cfRule type="containsText" dxfId="3045" priority="268" operator="containsText" text="Catastrófico">
      <formula>NOT(ISERROR(SEARCH("Catastrófico",AC55)))</formula>
    </cfRule>
    <cfRule type="containsText" dxfId="3044" priority="269" operator="containsText" text="Mayor">
      <formula>NOT(ISERROR(SEARCH("Mayor",AC55)))</formula>
    </cfRule>
    <cfRule type="containsText" dxfId="3043" priority="270" operator="containsText" text="Moderado">
      <formula>NOT(ISERROR(SEARCH("Moderado",AC55)))</formula>
    </cfRule>
    <cfRule type="containsText" dxfId="3042" priority="271" operator="containsText" text="Menor">
      <formula>NOT(ISERROR(SEARCH("Menor",AC55)))</formula>
    </cfRule>
    <cfRule type="containsText" dxfId="3041" priority="272" operator="containsText" text="Leve">
      <formula>NOT(ISERROR(SEARCH("Leve",AC55)))</formula>
    </cfRule>
  </conditionalFormatting>
  <conditionalFormatting sqref="AG55">
    <cfRule type="containsText" dxfId="3040" priority="259" operator="containsText" text="Extremo">
      <formula>NOT(ISERROR(SEARCH("Extremo",AG55)))</formula>
    </cfRule>
    <cfRule type="containsText" dxfId="3039" priority="260" operator="containsText" text="Alto">
      <formula>NOT(ISERROR(SEARCH("Alto",AG55)))</formula>
    </cfRule>
    <cfRule type="containsText" dxfId="3038" priority="261" operator="containsText" text="Moderado">
      <formula>NOT(ISERROR(SEARCH("Moderado",AG55)))</formula>
    </cfRule>
    <cfRule type="containsText" dxfId="3037" priority="262" operator="containsText" text="Menor">
      <formula>NOT(ISERROR(SEARCH("Menor",AG55)))</formula>
    </cfRule>
    <cfRule type="containsText" dxfId="3036" priority="263" operator="containsText" text="Bajo">
      <formula>NOT(ISERROR(SEARCH("Bajo",AG55)))</formula>
    </cfRule>
    <cfRule type="containsText" dxfId="3035" priority="264" operator="containsText" text="Moderado">
      <formula>NOT(ISERROR(SEARCH("Moderado",AG55)))</formula>
    </cfRule>
    <cfRule type="containsText" dxfId="3034" priority="265" operator="containsText" text="Extremo">
      <formula>NOT(ISERROR(SEARCH("Extremo",AG55)))</formula>
    </cfRule>
    <cfRule type="containsText" dxfId="3033" priority="266" operator="containsText" text="Baja">
      <formula>NOT(ISERROR(SEARCH("Baja",AG55)))</formula>
    </cfRule>
    <cfRule type="containsText" dxfId="3032" priority="267" operator="containsText" text="Alto">
      <formula>NOT(ISERROR(SEARCH("Alto",AG55)))</formula>
    </cfRule>
  </conditionalFormatting>
  <conditionalFormatting sqref="AA55:AA59">
    <cfRule type="containsText" dxfId="3031" priority="254" operator="containsText" text="Muy Alta">
      <formula>NOT(ISERROR(SEARCH("Muy Alta",AA55)))</formula>
    </cfRule>
    <cfRule type="containsText" dxfId="3030" priority="255" operator="containsText" text="Alta">
      <formula>NOT(ISERROR(SEARCH("Alta",AA55)))</formula>
    </cfRule>
    <cfRule type="containsText" dxfId="3029" priority="256" operator="containsText" text="Media">
      <formula>NOT(ISERROR(SEARCH("Media",AA55)))</formula>
    </cfRule>
    <cfRule type="containsText" dxfId="3028" priority="257" operator="containsText" text="Baja">
      <formula>NOT(ISERROR(SEARCH("Baja",AA55)))</formula>
    </cfRule>
    <cfRule type="containsText" dxfId="3027" priority="258" operator="containsText" text="Muy Baja">
      <formula>NOT(ISERROR(SEARCH("Muy Baja",AA55)))</formula>
    </cfRule>
  </conditionalFormatting>
  <conditionalFormatting sqref="AE55:AE59">
    <cfRule type="containsText" dxfId="3026" priority="249" operator="containsText" text="Catastrófico">
      <formula>NOT(ISERROR(SEARCH("Catastrófico",AE55)))</formula>
    </cfRule>
    <cfRule type="containsText" dxfId="3025" priority="250" operator="containsText" text="Moderado">
      <formula>NOT(ISERROR(SEARCH("Moderado",AE55)))</formula>
    </cfRule>
    <cfRule type="containsText" dxfId="3024" priority="251" operator="containsText" text="Menor">
      <formula>NOT(ISERROR(SEARCH("Menor",AE55)))</formula>
    </cfRule>
    <cfRule type="containsText" dxfId="3023" priority="252" operator="containsText" text="Leve">
      <formula>NOT(ISERROR(SEARCH("Leve",AE55)))</formula>
    </cfRule>
    <cfRule type="containsText" dxfId="3022" priority="253" operator="containsText" text="Mayor">
      <formula>NOT(ISERROR(SEARCH("Mayor",AE55)))</formula>
    </cfRule>
  </conditionalFormatting>
  <conditionalFormatting sqref="N30">
    <cfRule type="containsText" dxfId="3021" priority="244" operator="containsText" text="Extremo">
      <formula>NOT(ISERROR(SEARCH("Extremo",N30)))</formula>
    </cfRule>
    <cfRule type="containsText" dxfId="3020" priority="245" operator="containsText" text="Alto">
      <formula>NOT(ISERROR(SEARCH("Alto",N30)))</formula>
    </cfRule>
    <cfRule type="containsText" dxfId="3019" priority="246" operator="containsText" text="Bajo">
      <formula>NOT(ISERROR(SEARCH("Bajo",N30)))</formula>
    </cfRule>
    <cfRule type="containsText" dxfId="3018" priority="247" operator="containsText" text="Moderado">
      <formula>NOT(ISERROR(SEARCH("Moderado",N30)))</formula>
    </cfRule>
    <cfRule type="containsText" dxfId="3017" priority="248" operator="containsText" text="Extremo">
      <formula>NOT(ISERROR(SEARCH("Extremo",N30)))</formula>
    </cfRule>
  </conditionalFormatting>
  <conditionalFormatting sqref="I30">
    <cfRule type="containsText" dxfId="3016" priority="221" operator="containsText" text="Muy Baja">
      <formula>NOT(ISERROR(SEARCH("Muy Baja",I30)))</formula>
    </cfRule>
    <cfRule type="containsText" dxfId="3015" priority="222" operator="containsText" text="Baja">
      <formula>NOT(ISERROR(SEARCH("Baja",I30)))</formula>
    </cfRule>
    <cfRule type="containsText" dxfId="3014" priority="224" operator="containsText" text="Muy Alta">
      <formula>NOT(ISERROR(SEARCH("Muy Alta",I30)))</formula>
    </cfRule>
    <cfRule type="containsText" dxfId="3013" priority="225" operator="containsText" text="Alta">
      <formula>NOT(ISERROR(SEARCH("Alta",I30)))</formula>
    </cfRule>
    <cfRule type="containsText" dxfId="3012" priority="226" operator="containsText" text="Media">
      <formula>NOT(ISERROR(SEARCH("Media",I30)))</formula>
    </cfRule>
    <cfRule type="containsText" dxfId="3011" priority="227" operator="containsText" text="Media">
      <formula>NOT(ISERROR(SEARCH("Media",I30)))</formula>
    </cfRule>
    <cfRule type="containsText" dxfId="3010" priority="228" operator="containsText" text="Media">
      <formula>NOT(ISERROR(SEARCH("Media",I30)))</formula>
    </cfRule>
    <cfRule type="containsText" dxfId="3009" priority="229" operator="containsText" text="Muy Baja">
      <formula>NOT(ISERROR(SEARCH("Muy Baja",I30)))</formula>
    </cfRule>
    <cfRule type="containsText" dxfId="3008" priority="230" operator="containsText" text="Baja">
      <formula>NOT(ISERROR(SEARCH("Baja",I30)))</formula>
    </cfRule>
    <cfRule type="containsText" dxfId="3007" priority="231" operator="containsText" text="Muy Baja">
      <formula>NOT(ISERROR(SEARCH("Muy Baja",I30)))</formula>
    </cfRule>
    <cfRule type="containsText" dxfId="3006" priority="232" operator="containsText" text="Muy Baja">
      <formula>NOT(ISERROR(SEARCH("Muy Baja",I30)))</formula>
    </cfRule>
    <cfRule type="containsText" dxfId="3005" priority="233" operator="containsText" text="Muy Baja">
      <formula>NOT(ISERROR(SEARCH("Muy Baja",I30)))</formula>
    </cfRule>
    <cfRule type="containsText" dxfId="3004" priority="234" operator="containsText" text="Muy Baja'Tabla probabilidad'!">
      <formula>NOT(ISERROR(SEARCH("Muy Baja'Tabla probabilidad'!",I30)))</formula>
    </cfRule>
    <cfRule type="containsText" dxfId="3003" priority="235" operator="containsText" text="Muy bajo">
      <formula>NOT(ISERROR(SEARCH("Muy bajo",I30)))</formula>
    </cfRule>
    <cfRule type="containsText" dxfId="3002" priority="236" operator="containsText" text="Alta">
      <formula>NOT(ISERROR(SEARCH("Alta",I30)))</formula>
    </cfRule>
    <cfRule type="containsText" dxfId="3001" priority="237" operator="containsText" text="Media">
      <formula>NOT(ISERROR(SEARCH("Media",I30)))</formula>
    </cfRule>
    <cfRule type="containsText" dxfId="3000" priority="238" operator="containsText" text="Baja">
      <formula>NOT(ISERROR(SEARCH("Baja",I30)))</formula>
    </cfRule>
    <cfRule type="containsText" dxfId="2999" priority="239" operator="containsText" text="Muy baja">
      <formula>NOT(ISERROR(SEARCH("Muy baja",I30)))</formula>
    </cfRule>
    <cfRule type="cellIs" dxfId="2998" priority="242" operator="between">
      <formula>1</formula>
      <formula>2</formula>
    </cfRule>
    <cfRule type="cellIs" dxfId="2997" priority="243" operator="between">
      <formula>0</formula>
      <formula>2</formula>
    </cfRule>
  </conditionalFormatting>
  <conditionalFormatting sqref="I30">
    <cfRule type="containsText" dxfId="2996" priority="223" operator="containsText" text="Muy Alta">
      <formula>NOT(ISERROR(SEARCH("Muy Alta",I30)))</formula>
    </cfRule>
  </conditionalFormatting>
  <conditionalFormatting sqref="Y30:Y34">
    <cfRule type="containsText" dxfId="2995" priority="215" operator="containsText" text="Muy Alta">
      <formula>NOT(ISERROR(SEARCH("Muy Alta",Y30)))</formula>
    </cfRule>
    <cfRule type="containsText" dxfId="2994" priority="216" operator="containsText" text="Alta">
      <formula>NOT(ISERROR(SEARCH("Alta",Y30)))</formula>
    </cfRule>
    <cfRule type="containsText" dxfId="2993" priority="217" operator="containsText" text="Media">
      <formula>NOT(ISERROR(SEARCH("Media",Y30)))</formula>
    </cfRule>
    <cfRule type="containsText" dxfId="2992" priority="218" operator="containsText" text="Muy Baja">
      <formula>NOT(ISERROR(SEARCH("Muy Baja",Y30)))</formula>
    </cfRule>
    <cfRule type="containsText" dxfId="2991" priority="219" operator="containsText" text="Baja">
      <formula>NOT(ISERROR(SEARCH("Baja",Y30)))</formula>
    </cfRule>
    <cfRule type="containsText" dxfId="2990" priority="220" operator="containsText" text="Muy Baja">
      <formula>NOT(ISERROR(SEARCH("Muy Baja",Y30)))</formula>
    </cfRule>
  </conditionalFormatting>
  <conditionalFormatting sqref="AC30:AC34">
    <cfRule type="containsText" dxfId="2989" priority="210" operator="containsText" text="Catastrófico">
      <formula>NOT(ISERROR(SEARCH("Catastrófico",AC30)))</formula>
    </cfRule>
    <cfRule type="containsText" dxfId="2988" priority="211" operator="containsText" text="Mayor">
      <formula>NOT(ISERROR(SEARCH("Mayor",AC30)))</formula>
    </cfRule>
    <cfRule type="containsText" dxfId="2987" priority="212" operator="containsText" text="Moderado">
      <formula>NOT(ISERROR(SEARCH("Moderado",AC30)))</formula>
    </cfRule>
    <cfRule type="containsText" dxfId="2986" priority="213" operator="containsText" text="Menor">
      <formula>NOT(ISERROR(SEARCH("Menor",AC30)))</formula>
    </cfRule>
    <cfRule type="containsText" dxfId="2985" priority="214" operator="containsText" text="Leve">
      <formula>NOT(ISERROR(SEARCH("Leve",AC30)))</formula>
    </cfRule>
  </conditionalFormatting>
  <conditionalFormatting sqref="AG30">
    <cfRule type="containsText" dxfId="2984" priority="201" operator="containsText" text="Extremo">
      <formula>NOT(ISERROR(SEARCH("Extremo",AG30)))</formula>
    </cfRule>
    <cfRule type="containsText" dxfId="2983" priority="202" operator="containsText" text="Alto">
      <formula>NOT(ISERROR(SEARCH("Alto",AG30)))</formula>
    </cfRule>
    <cfRule type="containsText" dxfId="2982" priority="203" operator="containsText" text="Moderado">
      <formula>NOT(ISERROR(SEARCH("Moderado",AG30)))</formula>
    </cfRule>
    <cfRule type="containsText" dxfId="2981" priority="204" operator="containsText" text="Menor">
      <formula>NOT(ISERROR(SEARCH("Menor",AG30)))</formula>
    </cfRule>
    <cfRule type="containsText" dxfId="2980" priority="205" operator="containsText" text="Bajo">
      <formula>NOT(ISERROR(SEARCH("Bajo",AG30)))</formula>
    </cfRule>
    <cfRule type="containsText" dxfId="2979" priority="206" operator="containsText" text="Moderado">
      <formula>NOT(ISERROR(SEARCH("Moderado",AG30)))</formula>
    </cfRule>
    <cfRule type="containsText" dxfId="2978" priority="207" operator="containsText" text="Extremo">
      <formula>NOT(ISERROR(SEARCH("Extremo",AG30)))</formula>
    </cfRule>
    <cfRule type="containsText" dxfId="2977" priority="208" operator="containsText" text="Baja">
      <formula>NOT(ISERROR(SEARCH("Baja",AG30)))</formula>
    </cfRule>
    <cfRule type="containsText" dxfId="2976" priority="209" operator="containsText" text="Alto">
      <formula>NOT(ISERROR(SEARCH("Alto",AG30)))</formula>
    </cfRule>
  </conditionalFormatting>
  <conditionalFormatting sqref="AA30:AA34">
    <cfRule type="containsText" dxfId="2975" priority="196" operator="containsText" text="Muy Alta">
      <formula>NOT(ISERROR(SEARCH("Muy Alta",AA30)))</formula>
    </cfRule>
    <cfRule type="containsText" dxfId="2974" priority="197" operator="containsText" text="Alta">
      <formula>NOT(ISERROR(SEARCH("Alta",AA30)))</formula>
    </cfRule>
    <cfRule type="containsText" dxfId="2973" priority="198" operator="containsText" text="Media">
      <formula>NOT(ISERROR(SEARCH("Media",AA30)))</formula>
    </cfRule>
    <cfRule type="containsText" dxfId="2972" priority="199" operator="containsText" text="Baja">
      <formula>NOT(ISERROR(SEARCH("Baja",AA30)))</formula>
    </cfRule>
    <cfRule type="containsText" dxfId="2971" priority="200" operator="containsText" text="Muy Baja">
      <formula>NOT(ISERROR(SEARCH("Muy Baja",AA30)))</formula>
    </cfRule>
  </conditionalFormatting>
  <conditionalFormatting sqref="AE30:AE34">
    <cfRule type="containsText" dxfId="2970" priority="191" operator="containsText" text="Catastrófico">
      <formula>NOT(ISERROR(SEARCH("Catastrófico",AE30)))</formula>
    </cfRule>
    <cfRule type="containsText" dxfId="2969" priority="192" operator="containsText" text="Moderado">
      <formula>NOT(ISERROR(SEARCH("Moderado",AE30)))</formula>
    </cfRule>
    <cfRule type="containsText" dxfId="2968" priority="193" operator="containsText" text="Menor">
      <formula>NOT(ISERROR(SEARCH("Menor",AE30)))</formula>
    </cfRule>
    <cfRule type="containsText" dxfId="2967" priority="194" operator="containsText" text="Leve">
      <formula>NOT(ISERROR(SEARCH("Leve",AE30)))</formula>
    </cfRule>
    <cfRule type="containsText" dxfId="2966" priority="195" operator="containsText" text="Mayor">
      <formula>NOT(ISERROR(SEARCH("Mayor",AE30)))</formula>
    </cfRule>
  </conditionalFormatting>
  <conditionalFormatting sqref="N35">
    <cfRule type="containsText" dxfId="2965" priority="174" operator="containsText" text="Extremo">
      <formula>NOT(ISERROR(SEARCH("Extremo",N35)))</formula>
    </cfRule>
    <cfRule type="containsText" dxfId="2964" priority="175" operator="containsText" text="Alto">
      <formula>NOT(ISERROR(SEARCH("Alto",N35)))</formula>
    </cfRule>
    <cfRule type="containsText" dxfId="2963" priority="176" operator="containsText" text="Bajo">
      <formula>NOT(ISERROR(SEARCH("Bajo",N35)))</formula>
    </cfRule>
    <cfRule type="containsText" dxfId="2962" priority="177" operator="containsText" text="Moderado">
      <formula>NOT(ISERROR(SEARCH("Moderado",N35)))</formula>
    </cfRule>
    <cfRule type="containsText" dxfId="2961" priority="178" operator="containsText" text="Extremo">
      <formula>NOT(ISERROR(SEARCH("Extremo",N35)))</formula>
    </cfRule>
  </conditionalFormatting>
  <conditionalFormatting sqref="I35">
    <cfRule type="containsText" dxfId="2960" priority="151" operator="containsText" text="Muy Baja">
      <formula>NOT(ISERROR(SEARCH("Muy Baja",I35)))</formula>
    </cfRule>
    <cfRule type="containsText" dxfId="2959" priority="152" operator="containsText" text="Baja">
      <formula>NOT(ISERROR(SEARCH("Baja",I35)))</formula>
    </cfRule>
    <cfRule type="containsText" dxfId="2958" priority="154" operator="containsText" text="Muy Alta">
      <formula>NOT(ISERROR(SEARCH("Muy Alta",I35)))</formula>
    </cfRule>
    <cfRule type="containsText" dxfId="2957" priority="155" operator="containsText" text="Alta">
      <formula>NOT(ISERROR(SEARCH("Alta",I35)))</formula>
    </cfRule>
    <cfRule type="containsText" dxfId="2956" priority="156" operator="containsText" text="Media">
      <formula>NOT(ISERROR(SEARCH("Media",I35)))</formula>
    </cfRule>
    <cfRule type="containsText" dxfId="2955" priority="157" operator="containsText" text="Media">
      <formula>NOT(ISERROR(SEARCH("Media",I35)))</formula>
    </cfRule>
    <cfRule type="containsText" dxfId="2954" priority="158" operator="containsText" text="Media">
      <formula>NOT(ISERROR(SEARCH("Media",I35)))</formula>
    </cfRule>
    <cfRule type="containsText" dxfId="2953" priority="159" operator="containsText" text="Muy Baja">
      <formula>NOT(ISERROR(SEARCH("Muy Baja",I35)))</formula>
    </cfRule>
    <cfRule type="containsText" dxfId="2952" priority="160" operator="containsText" text="Baja">
      <formula>NOT(ISERROR(SEARCH("Baja",I35)))</formula>
    </cfRule>
    <cfRule type="containsText" dxfId="2951" priority="161" operator="containsText" text="Muy Baja">
      <formula>NOT(ISERROR(SEARCH("Muy Baja",I35)))</formula>
    </cfRule>
    <cfRule type="containsText" dxfId="2950" priority="162" operator="containsText" text="Muy Baja">
      <formula>NOT(ISERROR(SEARCH("Muy Baja",I35)))</formula>
    </cfRule>
    <cfRule type="containsText" dxfId="2949" priority="163" operator="containsText" text="Muy Baja">
      <formula>NOT(ISERROR(SEARCH("Muy Baja",I35)))</formula>
    </cfRule>
    <cfRule type="containsText" dxfId="2948" priority="164" operator="containsText" text="Muy Baja'Tabla probabilidad'!">
      <formula>NOT(ISERROR(SEARCH("Muy Baja'Tabla probabilidad'!",I35)))</formula>
    </cfRule>
    <cfRule type="containsText" dxfId="2947" priority="165" operator="containsText" text="Muy bajo">
      <formula>NOT(ISERROR(SEARCH("Muy bajo",I35)))</formula>
    </cfRule>
    <cfRule type="containsText" dxfId="2946" priority="166" operator="containsText" text="Alta">
      <formula>NOT(ISERROR(SEARCH("Alta",I35)))</formula>
    </cfRule>
    <cfRule type="containsText" dxfId="2945" priority="167" operator="containsText" text="Media">
      <formula>NOT(ISERROR(SEARCH("Media",I35)))</formula>
    </cfRule>
    <cfRule type="containsText" dxfId="2944" priority="168" operator="containsText" text="Baja">
      <formula>NOT(ISERROR(SEARCH("Baja",I35)))</formula>
    </cfRule>
    <cfRule type="containsText" dxfId="2943" priority="169" operator="containsText" text="Muy baja">
      <formula>NOT(ISERROR(SEARCH("Muy baja",I35)))</formula>
    </cfRule>
    <cfRule type="cellIs" dxfId="2942" priority="172" operator="between">
      <formula>1</formula>
      <formula>2</formula>
    </cfRule>
    <cfRule type="cellIs" dxfId="2941" priority="173" operator="between">
      <formula>0</formula>
      <formula>2</formula>
    </cfRule>
  </conditionalFormatting>
  <conditionalFormatting sqref="I35">
    <cfRule type="containsText" dxfId="2940" priority="153" operator="containsText" text="Muy Alta">
      <formula>NOT(ISERROR(SEARCH("Muy Alta",I35)))</formula>
    </cfRule>
  </conditionalFormatting>
  <conditionalFormatting sqref="Y35:Y39">
    <cfRule type="containsText" dxfId="2939" priority="145" operator="containsText" text="Muy Alta">
      <formula>NOT(ISERROR(SEARCH("Muy Alta",Y35)))</formula>
    </cfRule>
    <cfRule type="containsText" dxfId="2938" priority="146" operator="containsText" text="Alta">
      <formula>NOT(ISERROR(SEARCH("Alta",Y35)))</formula>
    </cfRule>
    <cfRule type="containsText" dxfId="2937" priority="147" operator="containsText" text="Media">
      <formula>NOT(ISERROR(SEARCH("Media",Y35)))</formula>
    </cfRule>
    <cfRule type="containsText" dxfId="2936" priority="148" operator="containsText" text="Muy Baja">
      <formula>NOT(ISERROR(SEARCH("Muy Baja",Y35)))</formula>
    </cfRule>
    <cfRule type="containsText" dxfId="2935" priority="149" operator="containsText" text="Baja">
      <formula>NOT(ISERROR(SEARCH("Baja",Y35)))</formula>
    </cfRule>
    <cfRule type="containsText" dxfId="2934" priority="150" operator="containsText" text="Muy Baja">
      <formula>NOT(ISERROR(SEARCH("Muy Baja",Y35)))</formula>
    </cfRule>
  </conditionalFormatting>
  <conditionalFormatting sqref="AC35:AC39">
    <cfRule type="containsText" dxfId="2933" priority="140" operator="containsText" text="Catastrófico">
      <formula>NOT(ISERROR(SEARCH("Catastrófico",AC35)))</formula>
    </cfRule>
    <cfRule type="containsText" dxfId="2932" priority="141" operator="containsText" text="Mayor">
      <formula>NOT(ISERROR(SEARCH("Mayor",AC35)))</formula>
    </cfRule>
    <cfRule type="containsText" dxfId="2931" priority="142" operator="containsText" text="Moderado">
      <formula>NOT(ISERROR(SEARCH("Moderado",AC35)))</formula>
    </cfRule>
    <cfRule type="containsText" dxfId="2930" priority="143" operator="containsText" text="Menor">
      <formula>NOT(ISERROR(SEARCH("Menor",AC35)))</formula>
    </cfRule>
    <cfRule type="containsText" dxfId="2929" priority="144" operator="containsText" text="Leve">
      <formula>NOT(ISERROR(SEARCH("Leve",AC35)))</formula>
    </cfRule>
  </conditionalFormatting>
  <conditionalFormatting sqref="AG35">
    <cfRule type="containsText" dxfId="2928" priority="131" operator="containsText" text="Extremo">
      <formula>NOT(ISERROR(SEARCH("Extremo",AG35)))</formula>
    </cfRule>
    <cfRule type="containsText" dxfId="2927" priority="132" operator="containsText" text="Alto">
      <formula>NOT(ISERROR(SEARCH("Alto",AG35)))</formula>
    </cfRule>
    <cfRule type="containsText" dxfId="2926" priority="133" operator="containsText" text="Moderado">
      <formula>NOT(ISERROR(SEARCH("Moderado",AG35)))</formula>
    </cfRule>
    <cfRule type="containsText" dxfId="2925" priority="134" operator="containsText" text="Menor">
      <formula>NOT(ISERROR(SEARCH("Menor",AG35)))</formula>
    </cfRule>
    <cfRule type="containsText" dxfId="2924" priority="135" operator="containsText" text="Bajo">
      <formula>NOT(ISERROR(SEARCH("Bajo",AG35)))</formula>
    </cfRule>
    <cfRule type="containsText" dxfId="2923" priority="136" operator="containsText" text="Moderado">
      <formula>NOT(ISERROR(SEARCH("Moderado",AG35)))</formula>
    </cfRule>
    <cfRule type="containsText" dxfId="2922" priority="137" operator="containsText" text="Extremo">
      <formula>NOT(ISERROR(SEARCH("Extremo",AG35)))</formula>
    </cfRule>
    <cfRule type="containsText" dxfId="2921" priority="138" operator="containsText" text="Baja">
      <formula>NOT(ISERROR(SEARCH("Baja",AG35)))</formula>
    </cfRule>
    <cfRule type="containsText" dxfId="2920" priority="139" operator="containsText" text="Alto">
      <formula>NOT(ISERROR(SEARCH("Alto",AG35)))</formula>
    </cfRule>
  </conditionalFormatting>
  <conditionalFormatting sqref="AA35:AA39">
    <cfRule type="containsText" dxfId="2919" priority="126" operator="containsText" text="Muy Alta">
      <formula>NOT(ISERROR(SEARCH("Muy Alta",AA35)))</formula>
    </cfRule>
    <cfRule type="containsText" dxfId="2918" priority="127" operator="containsText" text="Alta">
      <formula>NOT(ISERROR(SEARCH("Alta",AA35)))</formula>
    </cfRule>
    <cfRule type="containsText" dxfId="2917" priority="128" operator="containsText" text="Media">
      <formula>NOT(ISERROR(SEARCH("Media",AA35)))</formula>
    </cfRule>
    <cfRule type="containsText" dxfId="2916" priority="129" operator="containsText" text="Baja">
      <formula>NOT(ISERROR(SEARCH("Baja",AA35)))</formula>
    </cfRule>
    <cfRule type="containsText" dxfId="2915" priority="130" operator="containsText" text="Muy Baja">
      <formula>NOT(ISERROR(SEARCH("Muy Baja",AA35)))</formula>
    </cfRule>
  </conditionalFormatting>
  <conditionalFormatting sqref="AE35:AE39">
    <cfRule type="containsText" dxfId="2914" priority="121" operator="containsText" text="Catastrófico">
      <formula>NOT(ISERROR(SEARCH("Catastrófico",AE35)))</formula>
    </cfRule>
    <cfRule type="containsText" dxfId="2913" priority="122" operator="containsText" text="Moderado">
      <formula>NOT(ISERROR(SEARCH("Moderado",AE35)))</formula>
    </cfRule>
    <cfRule type="containsText" dxfId="2912" priority="123" operator="containsText" text="Menor">
      <formula>NOT(ISERROR(SEARCH("Menor",AE35)))</formula>
    </cfRule>
    <cfRule type="containsText" dxfId="2911" priority="124" operator="containsText" text="Leve">
      <formula>NOT(ISERROR(SEARCH("Leve",AE35)))</formula>
    </cfRule>
    <cfRule type="containsText" dxfId="2910" priority="125" operator="containsText" text="Mayor">
      <formula>NOT(ISERROR(SEARCH("Mayor",AE35)))</formula>
    </cfRule>
  </conditionalFormatting>
  <conditionalFormatting sqref="L15">
    <cfRule type="containsText" dxfId="2909" priority="103" operator="containsText" text="Catastrófico">
      <formula>NOT(ISERROR(SEARCH("Catastrófico",L15)))</formula>
    </cfRule>
    <cfRule type="containsText" dxfId="2908" priority="104" operator="containsText" text="Mayor">
      <formula>NOT(ISERROR(SEARCH("Mayor",L15)))</formula>
    </cfRule>
    <cfRule type="containsText" dxfId="2907" priority="105" operator="containsText" text="Alta">
      <formula>NOT(ISERROR(SEARCH("Alta",L15)))</formula>
    </cfRule>
    <cfRule type="containsText" dxfId="2906" priority="106" operator="containsText" text="Moderado">
      <formula>NOT(ISERROR(SEARCH("Moderado",L15)))</formula>
    </cfRule>
    <cfRule type="containsText" dxfId="2905" priority="107" operator="containsText" text="Menor">
      <formula>NOT(ISERROR(SEARCH("Menor",L15)))</formula>
    </cfRule>
    <cfRule type="containsText" dxfId="2904" priority="108" operator="containsText" text="Leve">
      <formula>NOT(ISERROR(SEARCH("Leve",L15)))</formula>
    </cfRule>
  </conditionalFormatting>
  <conditionalFormatting sqref="M15">
    <cfRule type="containsText" dxfId="2903" priority="97" operator="containsText" text="Catastrófico">
      <formula>NOT(ISERROR(SEARCH("Catastrófico",M15)))</formula>
    </cfRule>
    <cfRule type="containsText" dxfId="2902" priority="98" operator="containsText" text="Mayor">
      <formula>NOT(ISERROR(SEARCH("Mayor",M15)))</formula>
    </cfRule>
    <cfRule type="containsText" dxfId="2901" priority="99" operator="containsText" text="Alta">
      <formula>NOT(ISERROR(SEARCH("Alta",M15)))</formula>
    </cfRule>
    <cfRule type="containsText" dxfId="2900" priority="100" operator="containsText" text="Moderado">
      <formula>NOT(ISERROR(SEARCH("Moderado",M15)))</formula>
    </cfRule>
    <cfRule type="containsText" dxfId="2899" priority="101" operator="containsText" text="Menor">
      <formula>NOT(ISERROR(SEARCH("Menor",M15)))</formula>
    </cfRule>
    <cfRule type="containsText" dxfId="2898" priority="102" operator="containsText" text="Leve">
      <formula>NOT(ISERROR(SEARCH("Leve",M15)))</formula>
    </cfRule>
  </conditionalFormatting>
  <conditionalFormatting sqref="L20">
    <cfRule type="containsText" dxfId="2897" priority="91" operator="containsText" text="Catastrófico">
      <formula>NOT(ISERROR(SEARCH("Catastrófico",L20)))</formula>
    </cfRule>
    <cfRule type="containsText" dxfId="2896" priority="92" operator="containsText" text="Mayor">
      <formula>NOT(ISERROR(SEARCH("Mayor",L20)))</formula>
    </cfRule>
    <cfRule type="containsText" dxfId="2895" priority="93" operator="containsText" text="Alta">
      <formula>NOT(ISERROR(SEARCH("Alta",L20)))</formula>
    </cfRule>
    <cfRule type="containsText" dxfId="2894" priority="94" operator="containsText" text="Moderado">
      <formula>NOT(ISERROR(SEARCH("Moderado",L20)))</formula>
    </cfRule>
    <cfRule type="containsText" dxfId="2893" priority="95" operator="containsText" text="Menor">
      <formula>NOT(ISERROR(SEARCH("Menor",L20)))</formula>
    </cfRule>
    <cfRule type="containsText" dxfId="2892" priority="96" operator="containsText" text="Leve">
      <formula>NOT(ISERROR(SEARCH("Leve",L20)))</formula>
    </cfRule>
  </conditionalFormatting>
  <conditionalFormatting sqref="M20">
    <cfRule type="containsText" dxfId="2891" priority="85" operator="containsText" text="Catastrófico">
      <formula>NOT(ISERROR(SEARCH("Catastrófico",M20)))</formula>
    </cfRule>
    <cfRule type="containsText" dxfId="2890" priority="86" operator="containsText" text="Mayor">
      <formula>NOT(ISERROR(SEARCH("Mayor",M20)))</formula>
    </cfRule>
    <cfRule type="containsText" dxfId="2889" priority="87" operator="containsText" text="Alta">
      <formula>NOT(ISERROR(SEARCH("Alta",M20)))</formula>
    </cfRule>
    <cfRule type="containsText" dxfId="2888" priority="88" operator="containsText" text="Moderado">
      <formula>NOT(ISERROR(SEARCH("Moderado",M20)))</formula>
    </cfRule>
    <cfRule type="containsText" dxfId="2887" priority="89" operator="containsText" text="Menor">
      <formula>NOT(ISERROR(SEARCH("Menor",M20)))</formula>
    </cfRule>
    <cfRule type="containsText" dxfId="2886" priority="90" operator="containsText" text="Leve">
      <formula>NOT(ISERROR(SEARCH("Leve",M20)))</formula>
    </cfRule>
  </conditionalFormatting>
  <conditionalFormatting sqref="L25">
    <cfRule type="containsText" dxfId="2885" priority="79" operator="containsText" text="Catastrófico">
      <formula>NOT(ISERROR(SEARCH("Catastrófico",L25)))</formula>
    </cfRule>
    <cfRule type="containsText" dxfId="2884" priority="80" operator="containsText" text="Mayor">
      <formula>NOT(ISERROR(SEARCH("Mayor",L25)))</formula>
    </cfRule>
    <cfRule type="containsText" dxfId="2883" priority="81" operator="containsText" text="Alta">
      <formula>NOT(ISERROR(SEARCH("Alta",L25)))</formula>
    </cfRule>
    <cfRule type="containsText" dxfId="2882" priority="82" operator="containsText" text="Moderado">
      <formula>NOT(ISERROR(SEARCH("Moderado",L25)))</formula>
    </cfRule>
    <cfRule type="containsText" dxfId="2881" priority="83" operator="containsText" text="Menor">
      <formula>NOT(ISERROR(SEARCH("Menor",L25)))</formula>
    </cfRule>
    <cfRule type="containsText" dxfId="2880" priority="84" operator="containsText" text="Leve">
      <formula>NOT(ISERROR(SEARCH("Leve",L25)))</formula>
    </cfRule>
  </conditionalFormatting>
  <conditionalFormatting sqref="M25">
    <cfRule type="containsText" dxfId="2879" priority="73" operator="containsText" text="Catastrófico">
      <formula>NOT(ISERROR(SEARCH("Catastrófico",M25)))</formula>
    </cfRule>
    <cfRule type="containsText" dxfId="2878" priority="74" operator="containsText" text="Mayor">
      <formula>NOT(ISERROR(SEARCH("Mayor",M25)))</formula>
    </cfRule>
    <cfRule type="containsText" dxfId="2877" priority="75" operator="containsText" text="Alta">
      <formula>NOT(ISERROR(SEARCH("Alta",M25)))</formula>
    </cfRule>
    <cfRule type="containsText" dxfId="2876" priority="76" operator="containsText" text="Moderado">
      <formula>NOT(ISERROR(SEARCH("Moderado",M25)))</formula>
    </cfRule>
    <cfRule type="containsText" dxfId="2875" priority="77" operator="containsText" text="Menor">
      <formula>NOT(ISERROR(SEARCH("Menor",M25)))</formula>
    </cfRule>
    <cfRule type="containsText" dxfId="2874" priority="78" operator="containsText" text="Leve">
      <formula>NOT(ISERROR(SEARCH("Leve",M25)))</formula>
    </cfRule>
  </conditionalFormatting>
  <conditionalFormatting sqref="L30">
    <cfRule type="containsText" dxfId="2873" priority="67" operator="containsText" text="Catastrófico">
      <formula>NOT(ISERROR(SEARCH("Catastrófico",L30)))</formula>
    </cfRule>
    <cfRule type="containsText" dxfId="2872" priority="68" operator="containsText" text="Mayor">
      <formula>NOT(ISERROR(SEARCH("Mayor",L30)))</formula>
    </cfRule>
    <cfRule type="containsText" dxfId="2871" priority="69" operator="containsText" text="Alta">
      <formula>NOT(ISERROR(SEARCH("Alta",L30)))</formula>
    </cfRule>
    <cfRule type="containsText" dxfId="2870" priority="70" operator="containsText" text="Moderado">
      <formula>NOT(ISERROR(SEARCH("Moderado",L30)))</formula>
    </cfRule>
    <cfRule type="containsText" dxfId="2869" priority="71" operator="containsText" text="Menor">
      <formula>NOT(ISERROR(SEARCH("Menor",L30)))</formula>
    </cfRule>
    <cfRule type="containsText" dxfId="2868" priority="72" operator="containsText" text="Leve">
      <formula>NOT(ISERROR(SEARCH("Leve",L30)))</formula>
    </cfRule>
  </conditionalFormatting>
  <conditionalFormatting sqref="M30">
    <cfRule type="containsText" dxfId="2867" priority="61" operator="containsText" text="Catastrófico">
      <formula>NOT(ISERROR(SEARCH("Catastrófico",M30)))</formula>
    </cfRule>
    <cfRule type="containsText" dxfId="2866" priority="62" operator="containsText" text="Mayor">
      <formula>NOT(ISERROR(SEARCH("Mayor",M30)))</formula>
    </cfRule>
    <cfRule type="containsText" dxfId="2865" priority="63" operator="containsText" text="Alta">
      <formula>NOT(ISERROR(SEARCH("Alta",M30)))</formula>
    </cfRule>
    <cfRule type="containsText" dxfId="2864" priority="64" operator="containsText" text="Moderado">
      <formula>NOT(ISERROR(SEARCH("Moderado",M30)))</formula>
    </cfRule>
    <cfRule type="containsText" dxfId="2863" priority="65" operator="containsText" text="Menor">
      <formula>NOT(ISERROR(SEARCH("Menor",M30)))</formula>
    </cfRule>
    <cfRule type="containsText" dxfId="2862" priority="66" operator="containsText" text="Leve">
      <formula>NOT(ISERROR(SEARCH("Leve",M30)))</formula>
    </cfRule>
  </conditionalFormatting>
  <conditionalFormatting sqref="L35">
    <cfRule type="containsText" dxfId="2861" priority="55" operator="containsText" text="Catastrófico">
      <formula>NOT(ISERROR(SEARCH("Catastrófico",L35)))</formula>
    </cfRule>
    <cfRule type="containsText" dxfId="2860" priority="56" operator="containsText" text="Mayor">
      <formula>NOT(ISERROR(SEARCH("Mayor",L35)))</formula>
    </cfRule>
    <cfRule type="containsText" dxfId="2859" priority="57" operator="containsText" text="Alta">
      <formula>NOT(ISERROR(SEARCH("Alta",L35)))</formula>
    </cfRule>
    <cfRule type="containsText" dxfId="2858" priority="58" operator="containsText" text="Moderado">
      <formula>NOT(ISERROR(SEARCH("Moderado",L35)))</formula>
    </cfRule>
    <cfRule type="containsText" dxfId="2857" priority="59" operator="containsText" text="Menor">
      <formula>NOT(ISERROR(SEARCH("Menor",L35)))</formula>
    </cfRule>
    <cfRule type="containsText" dxfId="2856" priority="60" operator="containsText" text="Leve">
      <formula>NOT(ISERROR(SEARCH("Leve",L35)))</formula>
    </cfRule>
  </conditionalFormatting>
  <conditionalFormatting sqref="M35">
    <cfRule type="containsText" dxfId="2855" priority="49" operator="containsText" text="Catastrófico">
      <formula>NOT(ISERROR(SEARCH("Catastrófico",M35)))</formula>
    </cfRule>
    <cfRule type="containsText" dxfId="2854" priority="50" operator="containsText" text="Mayor">
      <formula>NOT(ISERROR(SEARCH("Mayor",M35)))</formula>
    </cfRule>
    <cfRule type="containsText" dxfId="2853" priority="51" operator="containsText" text="Alta">
      <formula>NOT(ISERROR(SEARCH("Alta",M35)))</formula>
    </cfRule>
    <cfRule type="containsText" dxfId="2852" priority="52" operator="containsText" text="Moderado">
      <formula>NOT(ISERROR(SEARCH("Moderado",M35)))</formula>
    </cfRule>
    <cfRule type="containsText" dxfId="2851" priority="53" operator="containsText" text="Menor">
      <formula>NOT(ISERROR(SEARCH("Menor",M35)))</formula>
    </cfRule>
    <cfRule type="containsText" dxfId="2850" priority="54" operator="containsText" text="Leve">
      <formula>NOT(ISERROR(SEARCH("Leve",M35)))</formula>
    </cfRule>
  </conditionalFormatting>
  <conditionalFormatting sqref="L40">
    <cfRule type="containsText" dxfId="2849" priority="43" operator="containsText" text="Catastrófico">
      <formula>NOT(ISERROR(SEARCH("Catastrófico",L40)))</formula>
    </cfRule>
    <cfRule type="containsText" dxfId="2848" priority="44" operator="containsText" text="Mayor">
      <formula>NOT(ISERROR(SEARCH("Mayor",L40)))</formula>
    </cfRule>
    <cfRule type="containsText" dxfId="2847" priority="45" operator="containsText" text="Alta">
      <formula>NOT(ISERROR(SEARCH("Alta",L40)))</formula>
    </cfRule>
    <cfRule type="containsText" dxfId="2846" priority="46" operator="containsText" text="Moderado">
      <formula>NOT(ISERROR(SEARCH("Moderado",L40)))</formula>
    </cfRule>
    <cfRule type="containsText" dxfId="2845" priority="47" operator="containsText" text="Menor">
      <formula>NOT(ISERROR(SEARCH("Menor",L40)))</formula>
    </cfRule>
    <cfRule type="containsText" dxfId="2844" priority="48" operator="containsText" text="Leve">
      <formula>NOT(ISERROR(SEARCH("Leve",L40)))</formula>
    </cfRule>
  </conditionalFormatting>
  <conditionalFormatting sqref="M40">
    <cfRule type="containsText" dxfId="2843" priority="37" operator="containsText" text="Catastrófico">
      <formula>NOT(ISERROR(SEARCH("Catastrófico",M40)))</formula>
    </cfRule>
    <cfRule type="containsText" dxfId="2842" priority="38" operator="containsText" text="Mayor">
      <formula>NOT(ISERROR(SEARCH("Mayor",M40)))</formula>
    </cfRule>
    <cfRule type="containsText" dxfId="2841" priority="39" operator="containsText" text="Alta">
      <formula>NOT(ISERROR(SEARCH("Alta",M40)))</formula>
    </cfRule>
    <cfRule type="containsText" dxfId="2840" priority="40" operator="containsText" text="Moderado">
      <formula>NOT(ISERROR(SEARCH("Moderado",M40)))</formula>
    </cfRule>
    <cfRule type="containsText" dxfId="2839" priority="41" operator="containsText" text="Menor">
      <formula>NOT(ISERROR(SEARCH("Menor",M40)))</formula>
    </cfRule>
    <cfRule type="containsText" dxfId="2838" priority="42" operator="containsText" text="Leve">
      <formula>NOT(ISERROR(SEARCH("Leve",M40)))</formula>
    </cfRule>
  </conditionalFormatting>
  <conditionalFormatting sqref="L45">
    <cfRule type="containsText" dxfId="2837" priority="31" operator="containsText" text="Catastrófico">
      <formula>NOT(ISERROR(SEARCH("Catastrófico",L45)))</formula>
    </cfRule>
    <cfRule type="containsText" dxfId="2836" priority="32" operator="containsText" text="Mayor">
      <formula>NOT(ISERROR(SEARCH("Mayor",L45)))</formula>
    </cfRule>
    <cfRule type="containsText" dxfId="2835" priority="33" operator="containsText" text="Alta">
      <formula>NOT(ISERROR(SEARCH("Alta",L45)))</formula>
    </cfRule>
    <cfRule type="containsText" dxfId="2834" priority="34" operator="containsText" text="Moderado">
      <formula>NOT(ISERROR(SEARCH("Moderado",L45)))</formula>
    </cfRule>
    <cfRule type="containsText" dxfId="2833" priority="35" operator="containsText" text="Menor">
      <formula>NOT(ISERROR(SEARCH("Menor",L45)))</formula>
    </cfRule>
    <cfRule type="containsText" dxfId="2832" priority="36" operator="containsText" text="Leve">
      <formula>NOT(ISERROR(SEARCH("Leve",L45)))</formula>
    </cfRule>
  </conditionalFormatting>
  <conditionalFormatting sqref="M45">
    <cfRule type="containsText" dxfId="2831" priority="25" operator="containsText" text="Catastrófico">
      <formula>NOT(ISERROR(SEARCH("Catastrófico",M45)))</formula>
    </cfRule>
    <cfRule type="containsText" dxfId="2830" priority="26" operator="containsText" text="Mayor">
      <formula>NOT(ISERROR(SEARCH("Mayor",M45)))</formula>
    </cfRule>
    <cfRule type="containsText" dxfId="2829" priority="27" operator="containsText" text="Alta">
      <formula>NOT(ISERROR(SEARCH("Alta",M45)))</formula>
    </cfRule>
    <cfRule type="containsText" dxfId="2828" priority="28" operator="containsText" text="Moderado">
      <formula>NOT(ISERROR(SEARCH("Moderado",M45)))</formula>
    </cfRule>
    <cfRule type="containsText" dxfId="2827" priority="29" operator="containsText" text="Menor">
      <formula>NOT(ISERROR(SEARCH("Menor",M45)))</formula>
    </cfRule>
    <cfRule type="containsText" dxfId="2826" priority="30" operator="containsText" text="Leve">
      <formula>NOT(ISERROR(SEARCH("Leve",M45)))</formula>
    </cfRule>
  </conditionalFormatting>
  <conditionalFormatting sqref="L50">
    <cfRule type="containsText" dxfId="2825" priority="19" operator="containsText" text="Catastrófico">
      <formula>NOT(ISERROR(SEARCH("Catastrófico",L50)))</formula>
    </cfRule>
    <cfRule type="containsText" dxfId="2824" priority="20" operator="containsText" text="Mayor">
      <formula>NOT(ISERROR(SEARCH("Mayor",L50)))</formula>
    </cfRule>
    <cfRule type="containsText" dxfId="2823" priority="21" operator="containsText" text="Alta">
      <formula>NOT(ISERROR(SEARCH("Alta",L50)))</formula>
    </cfRule>
    <cfRule type="containsText" dxfId="2822" priority="22" operator="containsText" text="Moderado">
      <formula>NOT(ISERROR(SEARCH("Moderado",L50)))</formula>
    </cfRule>
    <cfRule type="containsText" dxfId="2821" priority="23" operator="containsText" text="Menor">
      <formula>NOT(ISERROR(SEARCH("Menor",L50)))</formula>
    </cfRule>
    <cfRule type="containsText" dxfId="2820" priority="24" operator="containsText" text="Leve">
      <formula>NOT(ISERROR(SEARCH("Leve",L50)))</formula>
    </cfRule>
  </conditionalFormatting>
  <conditionalFormatting sqref="M50">
    <cfRule type="containsText" dxfId="2819" priority="13" operator="containsText" text="Catastrófico">
      <formula>NOT(ISERROR(SEARCH("Catastrófico",M50)))</formula>
    </cfRule>
    <cfRule type="containsText" dxfId="2818" priority="14" operator="containsText" text="Mayor">
      <formula>NOT(ISERROR(SEARCH("Mayor",M50)))</formula>
    </cfRule>
    <cfRule type="containsText" dxfId="2817" priority="15" operator="containsText" text="Alta">
      <formula>NOT(ISERROR(SEARCH("Alta",M50)))</formula>
    </cfRule>
    <cfRule type="containsText" dxfId="2816" priority="16" operator="containsText" text="Moderado">
      <formula>NOT(ISERROR(SEARCH("Moderado",M50)))</formula>
    </cfRule>
    <cfRule type="containsText" dxfId="2815" priority="17" operator="containsText" text="Menor">
      <formula>NOT(ISERROR(SEARCH("Menor",M50)))</formula>
    </cfRule>
    <cfRule type="containsText" dxfId="2814" priority="18" operator="containsText" text="Leve">
      <formula>NOT(ISERROR(SEARCH("Leve",M50)))</formula>
    </cfRule>
  </conditionalFormatting>
  <conditionalFormatting sqref="L55">
    <cfRule type="containsText" dxfId="2813" priority="7" operator="containsText" text="Catastrófico">
      <formula>NOT(ISERROR(SEARCH("Catastrófico",L55)))</formula>
    </cfRule>
    <cfRule type="containsText" dxfId="2812" priority="8" operator="containsText" text="Mayor">
      <formula>NOT(ISERROR(SEARCH("Mayor",L55)))</formula>
    </cfRule>
    <cfRule type="containsText" dxfId="2811" priority="9" operator="containsText" text="Alta">
      <formula>NOT(ISERROR(SEARCH("Alta",L55)))</formula>
    </cfRule>
    <cfRule type="containsText" dxfId="2810" priority="10" operator="containsText" text="Moderado">
      <formula>NOT(ISERROR(SEARCH("Moderado",L55)))</formula>
    </cfRule>
    <cfRule type="containsText" dxfId="2809" priority="11" operator="containsText" text="Menor">
      <formula>NOT(ISERROR(SEARCH("Menor",L55)))</formula>
    </cfRule>
    <cfRule type="containsText" dxfId="2808" priority="12" operator="containsText" text="Leve">
      <formula>NOT(ISERROR(SEARCH("Leve",L55)))</formula>
    </cfRule>
  </conditionalFormatting>
  <conditionalFormatting sqref="M55">
    <cfRule type="containsText" dxfId="2807" priority="1" operator="containsText" text="Catastrófico">
      <formula>NOT(ISERROR(SEARCH("Catastrófico",M55)))</formula>
    </cfRule>
    <cfRule type="containsText" dxfId="2806" priority="2" operator="containsText" text="Mayor">
      <formula>NOT(ISERROR(SEARCH("Mayor",M55)))</formula>
    </cfRule>
    <cfRule type="containsText" dxfId="2805" priority="3" operator="containsText" text="Alta">
      <formula>NOT(ISERROR(SEARCH("Alta",M55)))</formula>
    </cfRule>
    <cfRule type="containsText" dxfId="2804" priority="4" operator="containsText" text="Moderado">
      <formula>NOT(ISERROR(SEARCH("Moderado",M55)))</formula>
    </cfRule>
    <cfRule type="containsText" dxfId="2803" priority="5" operator="containsText" text="Menor">
      <formula>NOT(ISERROR(SEARCH("Menor",M55)))</formula>
    </cfRule>
    <cfRule type="containsText" dxfId="2802" priority="6" operator="containsText" text="Leve">
      <formula>NOT(ISERROR(SEARCH("Leve",M55)))</formula>
    </cfRule>
  </conditionalFormatting>
  <dataValidations count="1">
    <dataValidation allowBlank="1" showInputMessage="1" showErrorMessage="1" prompt="Enunciar cuál es el control" sqref="P41"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1000000}">
          <x14:formula1>
            <xm:f>LISTA!$C$3:$C$9</xm:f>
          </x14:formula1>
          <xm:sqref>G10 G15 G20 G40 G45 G50 G35 G25 G30</xm:sqref>
        </x14:dataValidation>
        <x14:dataValidation type="list" allowBlank="1" showInputMessage="1" showErrorMessage="1" xr:uid="{00000000-0002-0000-0400-000002000000}">
          <x14:formula1>
            <xm:f>LISTA!$J$3:$J$4</xm:f>
          </x14:formula1>
          <xm:sqref>AN10 AN45 AN15 AN35 AN40 AN20 AN25 AN30 AN50 AN55</xm:sqref>
        </x14:dataValidation>
        <x14:dataValidation type="list" allowBlank="1" showInputMessage="1" showErrorMessage="1" xr:uid="{00000000-0002-0000-0400-000003000000}">
          <x14:formula1>
            <xm:f>LISTA!$K$3:$K$6</xm:f>
          </x14:formula1>
          <xm:sqref>AH10 AH45 AH15 AH35 AH40 AH20 AH25 AH30 AH50 AH55</xm:sqref>
        </x14:dataValidation>
        <x14:dataValidation type="list" allowBlank="1" showInputMessage="1" showErrorMessage="1" xr:uid="{00000000-0002-0000-0400-000004000000}">
          <x14:formula1>
            <xm:f>LISTA!$C$3:$C$10</xm:f>
          </x14:formula1>
          <xm:sqref>G55:G59</xm:sqref>
        </x14:dataValidation>
        <x14:dataValidation type="list" allowBlank="1" showInputMessage="1" showErrorMessage="1" xr:uid="{00000000-0002-0000-0400-000005000000}">
          <x14:formula1>
            <xm:f>LISTA!$E$3:$E$5</xm:f>
          </x14:formula1>
          <xm:sqref>R10:R59</xm:sqref>
        </x14:dataValidation>
        <x14:dataValidation type="list" allowBlank="1" showInputMessage="1" showErrorMessage="1" xr:uid="{00000000-0002-0000-0400-000006000000}">
          <x14:formula1>
            <xm:f>LISTA!$F$3:$F$4</xm:f>
          </x14:formula1>
          <xm:sqref>S10:S59</xm:sqref>
        </x14:dataValidation>
        <x14:dataValidation type="list" allowBlank="1" showInputMessage="1" showErrorMessage="1" xr:uid="{00000000-0002-0000-0400-000007000000}">
          <x14:formula1>
            <xm:f>LISTA!$G$3:$G$4</xm:f>
          </x14:formula1>
          <xm:sqref>U10:U59</xm:sqref>
        </x14:dataValidation>
        <x14:dataValidation type="list" allowBlank="1" showInputMessage="1" showErrorMessage="1" xr:uid="{00000000-0002-0000-0400-000008000000}">
          <x14:formula1>
            <xm:f>LISTA!$H$3:$H$4</xm:f>
          </x14:formula1>
          <xm:sqref>V10:V59</xm:sqref>
        </x14:dataValidation>
        <x14:dataValidation type="list" allowBlank="1" showInputMessage="1" showErrorMessage="1" xr:uid="{00000000-0002-0000-0400-000009000000}">
          <x14:formula1>
            <xm:f>LISTA!$I$3:$I$4</xm:f>
          </x14:formula1>
          <xm:sqref>W10:W59</xm:sqref>
        </x14:dataValidation>
        <x14:dataValidation type="list" allowBlank="1" showInputMessage="1" showErrorMessage="1" xr:uid="{00000000-0002-0000-0400-00000A000000}">
          <x14:formula1>
            <xm:f>LISTA!$B$3:$B$9</xm:f>
          </x14:formula1>
          <xm:sqref>C10:C59</xm:sqref>
        </x14:dataValidation>
        <x14:dataValidation type="list" allowBlank="1" showInputMessage="1" showErrorMessage="1" xr:uid="{00000000-0002-0000-0400-00000B000000}">
          <x14:formula1>
            <xm:f>LISTA!$D$3:$D$31</xm:f>
          </x14:formula1>
          <xm:sqref>K10:K59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zoomScale="69" zoomScaleNormal="69" workbookViewId="0">
      <selection activeCell="A6" sqref="A6:A7"/>
    </sheetView>
  </sheetViews>
  <sheetFormatPr baseColWidth="10" defaultColWidth="11.3984375" defaultRowHeight="14.25" x14ac:dyDescent="0.45"/>
  <cols>
    <col min="1" max="1" width="27.3984375" style="7" customWidth="1"/>
    <col min="2" max="2" width="39.73046875" style="7" customWidth="1"/>
    <col min="3" max="3" width="70.59765625" style="7" customWidth="1"/>
    <col min="4" max="4" width="46.59765625" style="7" customWidth="1"/>
    <col min="5" max="5" width="40.3984375" style="7" customWidth="1"/>
    <col min="6" max="6" width="41.265625" style="7" customWidth="1"/>
    <col min="7" max="7" width="47.73046875" style="7" customWidth="1"/>
    <col min="8" max="8" width="47.3984375" style="7" customWidth="1"/>
    <col min="9" max="9" width="32.3984375" style="7" customWidth="1"/>
    <col min="10" max="16384" width="11.3984375" style="7"/>
  </cols>
  <sheetData>
    <row r="3" spans="1:9" x14ac:dyDescent="0.45">
      <c r="A3" s="377" t="s">
        <v>12</v>
      </c>
      <c r="B3" s="377"/>
      <c r="C3" s="377"/>
      <c r="D3" s="377"/>
      <c r="E3" s="377"/>
      <c r="F3" s="377"/>
      <c r="G3" s="377"/>
      <c r="H3" s="377"/>
    </row>
    <row r="4" spans="1:9" x14ac:dyDescent="0.45">
      <c r="A4" s="377"/>
      <c r="B4" s="377"/>
      <c r="C4" s="377"/>
      <c r="D4" s="377"/>
      <c r="E4" s="377"/>
      <c r="F4" s="377"/>
      <c r="G4" s="377"/>
      <c r="H4" s="377"/>
    </row>
    <row r="5" spans="1:9" ht="32.65" thickBot="1" x14ac:dyDescent="0.5">
      <c r="A5" s="19"/>
      <c r="B5" s="19"/>
      <c r="C5" s="19"/>
      <c r="D5" s="19"/>
      <c r="E5" s="19"/>
      <c r="F5" s="19"/>
      <c r="G5" s="19"/>
      <c r="H5" s="19"/>
    </row>
    <row r="6" spans="1:9" ht="70.5" customHeight="1" thickBot="1" x14ac:dyDescent="0.5">
      <c r="A6" s="378" t="s">
        <v>12</v>
      </c>
      <c r="B6" s="84" t="s">
        <v>93</v>
      </c>
      <c r="C6" s="85" t="s">
        <v>94</v>
      </c>
      <c r="D6" s="85" t="s">
        <v>95</v>
      </c>
      <c r="E6" s="85" t="s">
        <v>96</v>
      </c>
      <c r="F6" s="85" t="s">
        <v>97</v>
      </c>
      <c r="G6" s="189" t="s">
        <v>98</v>
      </c>
      <c r="H6" s="190" t="s">
        <v>99</v>
      </c>
      <c r="I6" s="84" t="s">
        <v>427</v>
      </c>
    </row>
    <row r="7" spans="1:9" ht="265.5" customHeight="1" thickBot="1" x14ac:dyDescent="0.5">
      <c r="A7" s="379"/>
      <c r="B7" s="20" t="s">
        <v>100</v>
      </c>
      <c r="C7" s="20" t="s">
        <v>101</v>
      </c>
      <c r="D7" s="20" t="s">
        <v>102</v>
      </c>
      <c r="E7" s="20" t="s">
        <v>103</v>
      </c>
      <c r="F7" s="20" t="s">
        <v>104</v>
      </c>
      <c r="G7" s="21" t="s">
        <v>105</v>
      </c>
      <c r="H7" s="191" t="s">
        <v>106</v>
      </c>
      <c r="I7" s="212" t="s">
        <v>428</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F19F-EAE8-4E39-974C-06D46413873A}">
  <dimension ref="A1"/>
  <sheetViews>
    <sheetView workbookViewId="0"/>
  </sheetViews>
  <sheetFormatPr baseColWidth="10" defaultRowHeight="14.25" x14ac:dyDescent="0.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8" sqref="C8"/>
    </sheetView>
  </sheetViews>
  <sheetFormatPr baseColWidth="10" defaultRowHeight="14.25" x14ac:dyDescent="0.45"/>
  <cols>
    <col min="2" max="2" width="24.1328125" customWidth="1"/>
    <col min="3" max="3" width="75.73046875" customWidth="1"/>
    <col min="4" max="4" width="29.86328125" customWidth="1"/>
    <col min="32" max="137" width="11.3984375" style="138"/>
  </cols>
  <sheetData>
    <row r="1" spans="1:31" s="138" customFormat="1" x14ac:dyDescent="0.45"/>
    <row r="2" spans="1:31" ht="22.5" x14ac:dyDescent="0.45">
      <c r="A2" s="7"/>
      <c r="B2" s="380" t="s">
        <v>107</v>
      </c>
      <c r="C2" s="380"/>
      <c r="D2" s="380"/>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45">
      <c r="A3" s="7"/>
      <c r="B3" s="127"/>
      <c r="C3" s="127"/>
      <c r="D3" s="127"/>
      <c r="E3" s="7"/>
      <c r="F3" s="7"/>
      <c r="G3" s="7"/>
      <c r="H3" s="7"/>
      <c r="I3" s="7"/>
      <c r="J3" s="7"/>
      <c r="K3" s="7"/>
      <c r="L3" s="7"/>
      <c r="M3" s="7"/>
      <c r="N3" s="7"/>
      <c r="O3" s="7"/>
      <c r="P3" s="7"/>
      <c r="Q3" s="7"/>
      <c r="R3" s="7"/>
      <c r="S3" s="7"/>
      <c r="T3" s="7"/>
      <c r="U3" s="7"/>
      <c r="V3" s="7"/>
      <c r="W3" s="7"/>
      <c r="X3" s="7"/>
      <c r="Y3" s="7"/>
      <c r="Z3" s="7"/>
      <c r="AA3" s="7"/>
      <c r="AB3" s="7"/>
      <c r="AC3" s="7"/>
      <c r="AD3" s="7"/>
      <c r="AE3" s="7"/>
    </row>
    <row r="4" spans="1:31" ht="22.5" x14ac:dyDescent="0.45">
      <c r="A4" s="7"/>
      <c r="B4" s="22"/>
      <c r="C4" s="140" t="s">
        <v>108</v>
      </c>
      <c r="D4" s="140"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4.25" x14ac:dyDescent="0.45">
      <c r="A5" s="7"/>
      <c r="B5" s="141" t="s">
        <v>110</v>
      </c>
      <c r="C5" s="142" t="s">
        <v>437</v>
      </c>
      <c r="D5" s="14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4.25" x14ac:dyDescent="0.45">
      <c r="A6" s="7"/>
      <c r="B6" s="144" t="s">
        <v>111</v>
      </c>
      <c r="C6" s="145" t="s">
        <v>112</v>
      </c>
      <c r="D6" s="14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4.25" x14ac:dyDescent="0.45">
      <c r="A7" s="7"/>
      <c r="B7" s="147" t="s">
        <v>113</v>
      </c>
      <c r="C7" s="145" t="s">
        <v>114</v>
      </c>
      <c r="D7" s="14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6.400000000000006" x14ac:dyDescent="0.45">
      <c r="A8" s="7"/>
      <c r="B8" s="148" t="s">
        <v>115</v>
      </c>
      <c r="C8" s="145" t="s">
        <v>116</v>
      </c>
      <c r="D8" s="14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4.25" x14ac:dyDescent="0.45">
      <c r="A9" s="7"/>
      <c r="B9" s="149" t="s">
        <v>117</v>
      </c>
      <c r="C9" s="145" t="s">
        <v>118</v>
      </c>
      <c r="D9" s="14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4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x14ac:dyDescent="0.4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4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4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4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4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4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4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4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4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4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4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4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4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4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4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4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4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4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4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4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4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4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4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38" customFormat="1" x14ac:dyDescent="0.45"/>
    <row r="35" spans="1:31" s="138" customFormat="1" x14ac:dyDescent="0.45"/>
    <row r="36" spans="1:31" s="138" customFormat="1" x14ac:dyDescent="0.45"/>
    <row r="37" spans="1:31" s="138" customFormat="1" x14ac:dyDescent="0.45"/>
    <row r="38" spans="1:31" s="138" customFormat="1" x14ac:dyDescent="0.45"/>
    <row r="39" spans="1:31" s="138" customFormat="1" x14ac:dyDescent="0.45"/>
    <row r="40" spans="1:31" s="138" customFormat="1" x14ac:dyDescent="0.45"/>
    <row r="41" spans="1:31" s="138" customFormat="1" x14ac:dyDescent="0.45"/>
    <row r="42" spans="1:31" s="138" customFormat="1" x14ac:dyDescent="0.45"/>
    <row r="43" spans="1:31" s="138" customFormat="1" x14ac:dyDescent="0.45"/>
    <row r="44" spans="1:31" s="138" customFormat="1" x14ac:dyDescent="0.45"/>
    <row r="45" spans="1:31" s="138" customFormat="1" x14ac:dyDescent="0.45"/>
    <row r="46" spans="1:31" s="138" customFormat="1" x14ac:dyDescent="0.45"/>
    <row r="47" spans="1:31" s="138" customFormat="1" x14ac:dyDescent="0.45"/>
    <row r="48" spans="1:31" s="138" customFormat="1" x14ac:dyDescent="0.45"/>
    <row r="49" s="138" customFormat="1" x14ac:dyDescent="0.45"/>
    <row r="50" s="138" customFormat="1" x14ac:dyDescent="0.45"/>
    <row r="51" s="138" customFormat="1" x14ac:dyDescent="0.45"/>
    <row r="52" s="138" customFormat="1" x14ac:dyDescent="0.45"/>
    <row r="53" s="138" customFormat="1" x14ac:dyDescent="0.45"/>
    <row r="54" s="138" customFormat="1" x14ac:dyDescent="0.45"/>
    <row r="55" s="138" customFormat="1" x14ac:dyDescent="0.45"/>
    <row r="56" s="138" customFormat="1" x14ac:dyDescent="0.45"/>
    <row r="57" s="138" customFormat="1" x14ac:dyDescent="0.45"/>
    <row r="58" s="138" customFormat="1" x14ac:dyDescent="0.45"/>
    <row r="59" s="138" customFormat="1" x14ac:dyDescent="0.45"/>
    <row r="60" s="138" customFormat="1" x14ac:dyDescent="0.45"/>
    <row r="61" s="138" customFormat="1" x14ac:dyDescent="0.45"/>
    <row r="62" s="138" customFormat="1" x14ac:dyDescent="0.45"/>
    <row r="63" s="138" customFormat="1" x14ac:dyDescent="0.45"/>
    <row r="64" s="138" customFormat="1" x14ac:dyDescent="0.45"/>
    <row r="65" s="138" customFormat="1" x14ac:dyDescent="0.45"/>
    <row r="66" s="138" customFormat="1" x14ac:dyDescent="0.45"/>
    <row r="67" s="138" customFormat="1" x14ac:dyDescent="0.45"/>
    <row r="68" s="138" customFormat="1" x14ac:dyDescent="0.45"/>
    <row r="69" s="138" customFormat="1" x14ac:dyDescent="0.45"/>
    <row r="70" s="138" customFormat="1" x14ac:dyDescent="0.45"/>
    <row r="71" s="138" customFormat="1" x14ac:dyDescent="0.45"/>
    <row r="72" s="138" customFormat="1" x14ac:dyDescent="0.45"/>
    <row r="73" s="138" customFormat="1" x14ac:dyDescent="0.45"/>
    <row r="74" s="138" customFormat="1" x14ac:dyDescent="0.45"/>
    <row r="75" s="138" customFormat="1" x14ac:dyDescent="0.45"/>
    <row r="76" s="138" customFormat="1" x14ac:dyDescent="0.45"/>
    <row r="77" s="138" customFormat="1" x14ac:dyDescent="0.45"/>
    <row r="78" s="138" customFormat="1" x14ac:dyDescent="0.45"/>
    <row r="79" s="138" customFormat="1" x14ac:dyDescent="0.45"/>
    <row r="80" s="138" customFormat="1" x14ac:dyDescent="0.45"/>
    <row r="81" s="138" customFormat="1" x14ac:dyDescent="0.45"/>
    <row r="82" s="138" customFormat="1" x14ac:dyDescent="0.45"/>
    <row r="83" s="138" customFormat="1" x14ac:dyDescent="0.45"/>
    <row r="84" s="138" customFormat="1" x14ac:dyDescent="0.45"/>
    <row r="85" s="138" customFormat="1" x14ac:dyDescent="0.45"/>
    <row r="86" s="138" customFormat="1" x14ac:dyDescent="0.45"/>
    <row r="87" s="138" customFormat="1" x14ac:dyDescent="0.45"/>
    <row r="88" s="138" customFormat="1" x14ac:dyDescent="0.45"/>
    <row r="89" s="138" customFormat="1" x14ac:dyDescent="0.45"/>
    <row r="90" s="138" customFormat="1" x14ac:dyDescent="0.45"/>
    <row r="91" s="138" customFormat="1" x14ac:dyDescent="0.45"/>
    <row r="92" s="138" customFormat="1" x14ac:dyDescent="0.45"/>
    <row r="93" s="138" customFormat="1" x14ac:dyDescent="0.45"/>
    <row r="94" s="138" customFormat="1" x14ac:dyDescent="0.45"/>
    <row r="95" s="138" customFormat="1" x14ac:dyDescent="0.45"/>
    <row r="96" s="138" customFormat="1" x14ac:dyDescent="0.45"/>
    <row r="97" s="138" customFormat="1" x14ac:dyDescent="0.45"/>
    <row r="98" s="138" customFormat="1" x14ac:dyDescent="0.45"/>
    <row r="99" s="138" customFormat="1" x14ac:dyDescent="0.45"/>
    <row r="100" s="138" customFormat="1" x14ac:dyDescent="0.45"/>
    <row r="101" s="138" customFormat="1" x14ac:dyDescent="0.45"/>
    <row r="102" s="138" customFormat="1" x14ac:dyDescent="0.45"/>
    <row r="103" s="138" customFormat="1" x14ac:dyDescent="0.45"/>
    <row r="104" s="138" customFormat="1" x14ac:dyDescent="0.45"/>
    <row r="105" s="138" customFormat="1" x14ac:dyDescent="0.45"/>
    <row r="106" s="138" customFormat="1" x14ac:dyDescent="0.45"/>
    <row r="107" s="138" customFormat="1" x14ac:dyDescent="0.45"/>
    <row r="108" s="138" customFormat="1" x14ac:dyDescent="0.45"/>
    <row r="109" s="138" customFormat="1" x14ac:dyDescent="0.45"/>
    <row r="110" s="138" customFormat="1" x14ac:dyDescent="0.45"/>
    <row r="111" s="138" customFormat="1" x14ac:dyDescent="0.45"/>
    <row r="112" s="138" customFormat="1" x14ac:dyDescent="0.45"/>
    <row r="113" s="138" customFormat="1" x14ac:dyDescent="0.45"/>
    <row r="114" s="138" customFormat="1" x14ac:dyDescent="0.45"/>
    <row r="115" s="138" customFormat="1" x14ac:dyDescent="0.45"/>
    <row r="116" s="138" customFormat="1" x14ac:dyDescent="0.45"/>
    <row r="117" s="138" customFormat="1" x14ac:dyDescent="0.45"/>
    <row r="118" s="138" customFormat="1" x14ac:dyDescent="0.45"/>
    <row r="119" s="138" customFormat="1" x14ac:dyDescent="0.45"/>
    <row r="120" s="138" customFormat="1" x14ac:dyDescent="0.45"/>
    <row r="121" s="138" customFormat="1" x14ac:dyDescent="0.45"/>
    <row r="122" s="138" customFormat="1" x14ac:dyDescent="0.45"/>
    <row r="123" s="138" customFormat="1" x14ac:dyDescent="0.45"/>
    <row r="124" s="138" customFormat="1" x14ac:dyDescent="0.45"/>
    <row r="125" s="138" customFormat="1" x14ac:dyDescent="0.45"/>
    <row r="126" s="138" customFormat="1" x14ac:dyDescent="0.45"/>
    <row r="127" s="138" customFormat="1" x14ac:dyDescent="0.45"/>
    <row r="128" s="138" customFormat="1" x14ac:dyDescent="0.45"/>
    <row r="129" s="138" customFormat="1" x14ac:dyDescent="0.45"/>
    <row r="130" s="138" customFormat="1" x14ac:dyDescent="0.45"/>
    <row r="131" s="138" customFormat="1" x14ac:dyDescent="0.45"/>
    <row r="132" s="138" customFormat="1" x14ac:dyDescent="0.45"/>
    <row r="133" s="138" customFormat="1" x14ac:dyDescent="0.45"/>
    <row r="134" s="138" customFormat="1" x14ac:dyDescent="0.45"/>
    <row r="135" s="138" customFormat="1" x14ac:dyDescent="0.45"/>
    <row r="136" s="138" customFormat="1" x14ac:dyDescent="0.45"/>
    <row r="137" s="138" customFormat="1" x14ac:dyDescent="0.45"/>
    <row r="138" s="138" customFormat="1" x14ac:dyDescent="0.45"/>
    <row r="139" s="138" customFormat="1" x14ac:dyDescent="0.45"/>
    <row r="140" s="138" customFormat="1" x14ac:dyDescent="0.45"/>
    <row r="141" s="138" customFormat="1" x14ac:dyDescent="0.45"/>
    <row r="142" s="138" customFormat="1" x14ac:dyDescent="0.45"/>
    <row r="143" s="138" customFormat="1" x14ac:dyDescent="0.45"/>
    <row r="144" s="138" customFormat="1" x14ac:dyDescent="0.45"/>
    <row r="145" s="138" customFormat="1" x14ac:dyDescent="0.45"/>
    <row r="146" s="138" customFormat="1" x14ac:dyDescent="0.45"/>
    <row r="147" s="138" customFormat="1" x14ac:dyDescent="0.45"/>
    <row r="148" s="138" customFormat="1" x14ac:dyDescent="0.45"/>
    <row r="149" s="138" customFormat="1" x14ac:dyDescent="0.45"/>
    <row r="150" s="138" customFormat="1" x14ac:dyDescent="0.45"/>
    <row r="151" s="138" customFormat="1" x14ac:dyDescent="0.45"/>
    <row r="152" s="138" customFormat="1" x14ac:dyDescent="0.45"/>
    <row r="153" s="138" customFormat="1" x14ac:dyDescent="0.45"/>
    <row r="154" s="138" customFormat="1" x14ac:dyDescent="0.45"/>
    <row r="155" s="138" customFormat="1" x14ac:dyDescent="0.45"/>
    <row r="156" s="138" customFormat="1" x14ac:dyDescent="0.45"/>
    <row r="157" s="138" customFormat="1" x14ac:dyDescent="0.45"/>
    <row r="158" s="138" customFormat="1" x14ac:dyDescent="0.45"/>
    <row r="159" s="138" customFormat="1" x14ac:dyDescent="0.45"/>
    <row r="160" s="138" customFormat="1" x14ac:dyDescent="0.45"/>
    <row r="161" s="138" customFormat="1" x14ac:dyDescent="0.45"/>
    <row r="162" s="138" customFormat="1" x14ac:dyDescent="0.45"/>
    <row r="163" s="138" customFormat="1" x14ac:dyDescent="0.45"/>
    <row r="164" s="138" customFormat="1" x14ac:dyDescent="0.45"/>
    <row r="165" s="138" customFormat="1" x14ac:dyDescent="0.45"/>
    <row r="166" s="138" customFormat="1" x14ac:dyDescent="0.45"/>
    <row r="167" s="138" customFormat="1" x14ac:dyDescent="0.45"/>
    <row r="168" s="138" customFormat="1" x14ac:dyDescent="0.45"/>
    <row r="169" s="138" customFormat="1" x14ac:dyDescent="0.45"/>
    <row r="170" s="138" customFormat="1" x14ac:dyDescent="0.45"/>
    <row r="171" s="138" customFormat="1" x14ac:dyDescent="0.45"/>
    <row r="172" s="138" customFormat="1" x14ac:dyDescent="0.45"/>
    <row r="173" s="138" customFormat="1" x14ac:dyDescent="0.45"/>
    <row r="174" s="138" customFormat="1" x14ac:dyDescent="0.45"/>
    <row r="175" s="138" customFormat="1" x14ac:dyDescent="0.45"/>
    <row r="176" s="138" customFormat="1" x14ac:dyDescent="0.45"/>
    <row r="177" s="138" customFormat="1" x14ac:dyDescent="0.45"/>
    <row r="178" s="138" customFormat="1" x14ac:dyDescent="0.45"/>
    <row r="179" s="138" customFormat="1" x14ac:dyDescent="0.45"/>
    <row r="180" s="138" customFormat="1" x14ac:dyDescent="0.45"/>
    <row r="181" s="138" customFormat="1" x14ac:dyDescent="0.45"/>
    <row r="182" s="138" customFormat="1" x14ac:dyDescent="0.45"/>
    <row r="183" s="138" customFormat="1" x14ac:dyDescent="0.45"/>
    <row r="184" s="138" customFormat="1" x14ac:dyDescent="0.45"/>
    <row r="185" s="138" customFormat="1" x14ac:dyDescent="0.45"/>
    <row r="186" s="138" customFormat="1" x14ac:dyDescent="0.45"/>
    <row r="187" s="138" customFormat="1" x14ac:dyDescent="0.45"/>
    <row r="188" s="138" customFormat="1" x14ac:dyDescent="0.45"/>
    <row r="189" s="138" customFormat="1" x14ac:dyDescent="0.45"/>
    <row r="190" s="138" customFormat="1" x14ac:dyDescent="0.45"/>
    <row r="191" s="138" customFormat="1" x14ac:dyDescent="0.45"/>
    <row r="192" s="138" customFormat="1" x14ac:dyDescent="0.45"/>
    <row r="193" s="138" customFormat="1" x14ac:dyDescent="0.45"/>
    <row r="194" s="138" customFormat="1" x14ac:dyDescent="0.45"/>
    <row r="195" s="138" customFormat="1" x14ac:dyDescent="0.45"/>
    <row r="196" s="138" customFormat="1" x14ac:dyDescent="0.45"/>
    <row r="197" s="138" customFormat="1" x14ac:dyDescent="0.45"/>
    <row r="198" s="138" customFormat="1" x14ac:dyDescent="0.45"/>
    <row r="199" s="138" customFormat="1" x14ac:dyDescent="0.45"/>
    <row r="200" s="138" customFormat="1" x14ac:dyDescent="0.45"/>
    <row r="201" s="138" customFormat="1" x14ac:dyDescent="0.45"/>
    <row r="202" s="138" customFormat="1" x14ac:dyDescent="0.45"/>
    <row r="203" s="138" customFormat="1" x14ac:dyDescent="0.45"/>
    <row r="204" s="138" customFormat="1" x14ac:dyDescent="0.45"/>
    <row r="205" s="138" customFormat="1" x14ac:dyDescent="0.45"/>
    <row r="206" s="138" customFormat="1" x14ac:dyDescent="0.45"/>
    <row r="207" s="138" customFormat="1" x14ac:dyDescent="0.45"/>
    <row r="208" s="138" customFormat="1" x14ac:dyDescent="0.45"/>
    <row r="209" s="138" customFormat="1" x14ac:dyDescent="0.45"/>
    <row r="210" s="138" customFormat="1" x14ac:dyDescent="0.45"/>
    <row r="211" s="138" customFormat="1" x14ac:dyDescent="0.45"/>
    <row r="212" s="138" customFormat="1" x14ac:dyDescent="0.45"/>
    <row r="213" s="138" customFormat="1" x14ac:dyDescent="0.45"/>
    <row r="214" s="138" customFormat="1" x14ac:dyDescent="0.45"/>
    <row r="215" s="138" customFormat="1" x14ac:dyDescent="0.45"/>
    <row r="216" s="138" customFormat="1" x14ac:dyDescent="0.45"/>
    <row r="217" s="138" customFormat="1" x14ac:dyDescent="0.45"/>
    <row r="218" s="138" customFormat="1" x14ac:dyDescent="0.45"/>
    <row r="219" s="138" customFormat="1" x14ac:dyDescent="0.45"/>
    <row r="220" s="138" customFormat="1" x14ac:dyDescent="0.45"/>
    <row r="221" s="138" customFormat="1" x14ac:dyDescent="0.45"/>
    <row r="222" s="138" customFormat="1" x14ac:dyDescent="0.45"/>
    <row r="223" s="138" customFormat="1" x14ac:dyDescent="0.45"/>
    <row r="224" s="138" customFormat="1" x14ac:dyDescent="0.45"/>
    <row r="225" s="138" customFormat="1" x14ac:dyDescent="0.45"/>
    <row r="226" s="138" customFormat="1" x14ac:dyDescent="0.45"/>
    <row r="227" s="138" customFormat="1" x14ac:dyDescent="0.45"/>
    <row r="228" s="138" customFormat="1" x14ac:dyDescent="0.45"/>
    <row r="229" s="138" customFormat="1" x14ac:dyDescent="0.45"/>
    <row r="230" s="138" customFormat="1" x14ac:dyDescent="0.45"/>
    <row r="231" s="138" customFormat="1" x14ac:dyDescent="0.45"/>
    <row r="232" s="138" customFormat="1" x14ac:dyDescent="0.45"/>
    <row r="233" s="138" customFormat="1" x14ac:dyDescent="0.45"/>
    <row r="234" s="138" customFormat="1" x14ac:dyDescent="0.45"/>
    <row r="235" s="138" customFormat="1" x14ac:dyDescent="0.45"/>
    <row r="236" s="138" customFormat="1" x14ac:dyDescent="0.45"/>
    <row r="237" s="138" customFormat="1" x14ac:dyDescent="0.45"/>
    <row r="238" s="138" customFormat="1" x14ac:dyDescent="0.45"/>
    <row r="239" s="138" customFormat="1" x14ac:dyDescent="0.45"/>
    <row r="240" s="138" customFormat="1" x14ac:dyDescent="0.45"/>
    <row r="241" s="138" customFormat="1" x14ac:dyDescent="0.45"/>
    <row r="242" s="138" customFormat="1" x14ac:dyDescent="0.45"/>
    <row r="243" s="138" customFormat="1" x14ac:dyDescent="0.45"/>
    <row r="244" s="138" customFormat="1" x14ac:dyDescent="0.45"/>
    <row r="245" s="138" customFormat="1" x14ac:dyDescent="0.45"/>
    <row r="246" s="138" customFormat="1" x14ac:dyDescent="0.45"/>
    <row r="247" s="138" customFormat="1" x14ac:dyDescent="0.45"/>
    <row r="248" s="138" customFormat="1" x14ac:dyDescent="0.45"/>
    <row r="249" s="138" customFormat="1" x14ac:dyDescent="0.45"/>
    <row r="250" s="138" customFormat="1" x14ac:dyDescent="0.45"/>
    <row r="251" s="138" customFormat="1" x14ac:dyDescent="0.45"/>
    <row r="252" s="138" customFormat="1" x14ac:dyDescent="0.45"/>
    <row r="253" s="138" customFormat="1" x14ac:dyDescent="0.45"/>
    <row r="254" s="138" customFormat="1" x14ac:dyDescent="0.45"/>
    <row r="255" s="138" customFormat="1" x14ac:dyDescent="0.45"/>
    <row r="256" s="138" customFormat="1" x14ac:dyDescent="0.45"/>
    <row r="257" s="138" customFormat="1" x14ac:dyDescent="0.45"/>
    <row r="258" s="138" customFormat="1" x14ac:dyDescent="0.45"/>
    <row r="259" s="138" customFormat="1" x14ac:dyDescent="0.45"/>
    <row r="260" s="138" customFormat="1" x14ac:dyDescent="0.45"/>
    <row r="261" s="138" customFormat="1" x14ac:dyDescent="0.45"/>
    <row r="262" s="138" customFormat="1" x14ac:dyDescent="0.45"/>
    <row r="263" s="138" customFormat="1" x14ac:dyDescent="0.45"/>
    <row r="264" s="138" customFormat="1" x14ac:dyDescent="0.45"/>
    <row r="265" s="138" customFormat="1" x14ac:dyDescent="0.45"/>
    <row r="266" s="138" customFormat="1" x14ac:dyDescent="0.45"/>
    <row r="267" s="138" customFormat="1" x14ac:dyDescent="0.45"/>
    <row r="268" s="138" customFormat="1" x14ac:dyDescent="0.45"/>
    <row r="269" s="138" customFormat="1" x14ac:dyDescent="0.45"/>
    <row r="270" s="138" customFormat="1" x14ac:dyDescent="0.45"/>
    <row r="271" s="138" customFormat="1" x14ac:dyDescent="0.45"/>
    <row r="272" s="138" customFormat="1" x14ac:dyDescent="0.45"/>
    <row r="273" s="138" customFormat="1" x14ac:dyDescent="0.45"/>
    <row r="274" s="138" customFormat="1" x14ac:dyDescent="0.45"/>
    <row r="275" s="138" customFormat="1" x14ac:dyDescent="0.45"/>
    <row r="276" s="138" customFormat="1" x14ac:dyDescent="0.45"/>
    <row r="277" s="138" customFormat="1" x14ac:dyDescent="0.45"/>
    <row r="278" s="138" customFormat="1" x14ac:dyDescent="0.45"/>
    <row r="279" s="138" customFormat="1" x14ac:dyDescent="0.45"/>
    <row r="280" s="138" customFormat="1" x14ac:dyDescent="0.45"/>
    <row r="281" s="138" customFormat="1" x14ac:dyDescent="0.45"/>
    <row r="282" s="138" customFormat="1" x14ac:dyDescent="0.45"/>
    <row r="283" s="138" customFormat="1" x14ac:dyDescent="0.45"/>
    <row r="284" s="138" customFormat="1" x14ac:dyDescent="0.45"/>
    <row r="285" s="138" customFormat="1" x14ac:dyDescent="0.45"/>
    <row r="286" s="138" customFormat="1" x14ac:dyDescent="0.45"/>
    <row r="287" s="138" customFormat="1" x14ac:dyDescent="0.45"/>
    <row r="288" s="138" customFormat="1" x14ac:dyDescent="0.45"/>
    <row r="289" s="138" customFormat="1" x14ac:dyDescent="0.45"/>
    <row r="290" s="138" customFormat="1" x14ac:dyDescent="0.45"/>
    <row r="291" s="138" customFormat="1" x14ac:dyDescent="0.45"/>
    <row r="292" s="138" customFormat="1" x14ac:dyDescent="0.45"/>
    <row r="293" s="138" customFormat="1" x14ac:dyDescent="0.45"/>
    <row r="294" s="138" customFormat="1" x14ac:dyDescent="0.45"/>
    <row r="295" s="138" customFormat="1" x14ac:dyDescent="0.45"/>
    <row r="296" s="138" customFormat="1" x14ac:dyDescent="0.45"/>
    <row r="297" s="138" customFormat="1" x14ac:dyDescent="0.45"/>
    <row r="298" s="138" customFormat="1" x14ac:dyDescent="0.45"/>
    <row r="299" s="138" customFormat="1" x14ac:dyDescent="0.45"/>
    <row r="300" s="138" customFormat="1" x14ac:dyDescent="0.45"/>
    <row r="301" s="138" customFormat="1" x14ac:dyDescent="0.45"/>
    <row r="302" s="138" customFormat="1" x14ac:dyDescent="0.45"/>
    <row r="303" s="138" customFormat="1" x14ac:dyDescent="0.45"/>
    <row r="304" s="138" customFormat="1" x14ac:dyDescent="0.45"/>
    <row r="305" s="138" customFormat="1" x14ac:dyDescent="0.45"/>
    <row r="306" s="138" customFormat="1" x14ac:dyDescent="0.45"/>
    <row r="307" s="138" customFormat="1" x14ac:dyDescent="0.45"/>
    <row r="308" s="138" customFormat="1" x14ac:dyDescent="0.45"/>
    <row r="309" s="138" customFormat="1" x14ac:dyDescent="0.45"/>
    <row r="310" s="138" customFormat="1" x14ac:dyDescent="0.45"/>
    <row r="311" s="138" customFormat="1" x14ac:dyDescent="0.45"/>
    <row r="312" s="138" customFormat="1" x14ac:dyDescent="0.45"/>
    <row r="313" s="138" customFormat="1" x14ac:dyDescent="0.45"/>
    <row r="314" s="138" customFormat="1" x14ac:dyDescent="0.45"/>
    <row r="315" s="138" customFormat="1" x14ac:dyDescent="0.45"/>
    <row r="316" s="138" customFormat="1" x14ac:dyDescent="0.45"/>
    <row r="317" s="138" customFormat="1" x14ac:dyDescent="0.45"/>
    <row r="318" s="138" customFormat="1" x14ac:dyDescent="0.45"/>
    <row r="319" s="138" customFormat="1" x14ac:dyDescent="0.45"/>
    <row r="320" s="138" customFormat="1" x14ac:dyDescent="0.45"/>
    <row r="321" s="138" customFormat="1" x14ac:dyDescent="0.45"/>
    <row r="322" s="138" customFormat="1" x14ac:dyDescent="0.45"/>
    <row r="323" s="138" customFormat="1" x14ac:dyDescent="0.45"/>
    <row r="324" s="138" customFormat="1" x14ac:dyDescent="0.45"/>
    <row r="325" s="138" customFormat="1" x14ac:dyDescent="0.45"/>
    <row r="326" s="138" customFormat="1" x14ac:dyDescent="0.45"/>
    <row r="327" s="138" customFormat="1" x14ac:dyDescent="0.45"/>
    <row r="328" s="138" customFormat="1" x14ac:dyDescent="0.45"/>
    <row r="329" s="138" customFormat="1" x14ac:dyDescent="0.45"/>
    <row r="330" s="138" customFormat="1" x14ac:dyDescent="0.45"/>
    <row r="331" s="138" customFormat="1" x14ac:dyDescent="0.45"/>
    <row r="332" s="138" customFormat="1" x14ac:dyDescent="0.45"/>
    <row r="333" s="138" customFormat="1" x14ac:dyDescent="0.45"/>
    <row r="334" s="138" customFormat="1" x14ac:dyDescent="0.45"/>
    <row r="335" s="138" customFormat="1" x14ac:dyDescent="0.45"/>
    <row r="336" s="138" customFormat="1" x14ac:dyDescent="0.45"/>
    <row r="337" s="138" customFormat="1" x14ac:dyDescent="0.45"/>
    <row r="338" s="138" customFormat="1" x14ac:dyDescent="0.45"/>
    <row r="339" s="138" customFormat="1" x14ac:dyDescent="0.45"/>
    <row r="340" s="138" customFormat="1" x14ac:dyDescent="0.45"/>
    <row r="341" s="138" customFormat="1" x14ac:dyDescent="0.45"/>
    <row r="342" s="138" customFormat="1" x14ac:dyDescent="0.45"/>
    <row r="343" s="138" customFormat="1" x14ac:dyDescent="0.45"/>
    <row r="344" s="138" customFormat="1" x14ac:dyDescent="0.45"/>
    <row r="345" s="138" customFormat="1" x14ac:dyDescent="0.45"/>
    <row r="346" s="138" customFormat="1" x14ac:dyDescent="0.45"/>
    <row r="347" s="138" customFormat="1" x14ac:dyDescent="0.45"/>
    <row r="348" s="138" customFormat="1" x14ac:dyDescent="0.45"/>
    <row r="349" s="138" customFormat="1" x14ac:dyDescent="0.45"/>
    <row r="350" s="138" customFormat="1" x14ac:dyDescent="0.45"/>
    <row r="351" s="138" customFormat="1" x14ac:dyDescent="0.45"/>
    <row r="352" s="138" customFormat="1" x14ac:dyDescent="0.45"/>
    <row r="353" s="138" customFormat="1" x14ac:dyDescent="0.45"/>
    <row r="354" s="138" customFormat="1" x14ac:dyDescent="0.45"/>
    <row r="355" s="138" customFormat="1" x14ac:dyDescent="0.45"/>
    <row r="356" s="138" customFormat="1" x14ac:dyDescent="0.45"/>
    <row r="357" s="138" customFormat="1" x14ac:dyDescent="0.45"/>
    <row r="358" s="138" customFormat="1" x14ac:dyDescent="0.45"/>
    <row r="359" s="138" customFormat="1" x14ac:dyDescent="0.45"/>
    <row r="360" s="138" customFormat="1" x14ac:dyDescent="0.45"/>
    <row r="361" s="138" customFormat="1" x14ac:dyDescent="0.45"/>
    <row r="362" s="138" customFormat="1" x14ac:dyDescent="0.45"/>
    <row r="363" s="138" customFormat="1" x14ac:dyDescent="0.45"/>
    <row r="364" s="138" customFormat="1" x14ac:dyDescent="0.45"/>
    <row r="365" s="138" customFormat="1" x14ac:dyDescent="0.45"/>
    <row r="366" s="138" customFormat="1" x14ac:dyDescent="0.45"/>
    <row r="367" s="138" customFormat="1" x14ac:dyDescent="0.45"/>
    <row r="368" s="138" customFormat="1" x14ac:dyDescent="0.45"/>
    <row r="369" s="138" customFormat="1" x14ac:dyDescent="0.45"/>
    <row r="370" s="138" customFormat="1" x14ac:dyDescent="0.45"/>
    <row r="371" s="138" customFormat="1" x14ac:dyDescent="0.45"/>
    <row r="372" s="138" customFormat="1" x14ac:dyDescent="0.45"/>
    <row r="373" s="138" customFormat="1" x14ac:dyDescent="0.45"/>
    <row r="374" s="138" customFormat="1" x14ac:dyDescent="0.45"/>
    <row r="375" s="138" customFormat="1" x14ac:dyDescent="0.45"/>
    <row r="376" s="138" customFormat="1" x14ac:dyDescent="0.45"/>
    <row r="377" s="138" customFormat="1" x14ac:dyDescent="0.45"/>
    <row r="378" s="138" customFormat="1" x14ac:dyDescent="0.45"/>
    <row r="379" s="138" customFormat="1" x14ac:dyDescent="0.45"/>
    <row r="380" s="138" customFormat="1" x14ac:dyDescent="0.45"/>
    <row r="381" s="138" customFormat="1" x14ac:dyDescent="0.45"/>
    <row r="382" s="138" customFormat="1" x14ac:dyDescent="0.45"/>
    <row r="383" s="138" customFormat="1" x14ac:dyDescent="0.45"/>
    <row r="384" s="138" customFormat="1" x14ac:dyDescent="0.45"/>
    <row r="385" s="138" customFormat="1" x14ac:dyDescent="0.45"/>
    <row r="386" s="138" customFormat="1" x14ac:dyDescent="0.45"/>
    <row r="387" s="138" customFormat="1" x14ac:dyDescent="0.45"/>
    <row r="388" s="138" customFormat="1" x14ac:dyDescent="0.45"/>
    <row r="389" s="138" customFormat="1" x14ac:dyDescent="0.45"/>
    <row r="390" s="138" customFormat="1" x14ac:dyDescent="0.45"/>
    <row r="391" s="138" customFormat="1" x14ac:dyDescent="0.45"/>
    <row r="392" s="138" customFormat="1" x14ac:dyDescent="0.45"/>
    <row r="393" s="138" customFormat="1" x14ac:dyDescent="0.45"/>
    <row r="394" s="138" customFormat="1" x14ac:dyDescent="0.45"/>
    <row r="395" s="138" customFormat="1" x14ac:dyDescent="0.45"/>
    <row r="396" s="138" customFormat="1" x14ac:dyDescent="0.45"/>
    <row r="397" s="138" customFormat="1" x14ac:dyDescent="0.45"/>
    <row r="398" s="138" customFormat="1" x14ac:dyDescent="0.45"/>
    <row r="399" s="138" customFormat="1" x14ac:dyDescent="0.45"/>
    <row r="400" s="138" customFormat="1" x14ac:dyDescent="0.45"/>
    <row r="401" s="138" customFormat="1" x14ac:dyDescent="0.45"/>
    <row r="402" s="138" customFormat="1" x14ac:dyDescent="0.45"/>
    <row r="403" s="138" customFormat="1" x14ac:dyDescent="0.45"/>
    <row r="404" s="138" customFormat="1" x14ac:dyDescent="0.45"/>
    <row r="405" s="138" customFormat="1" x14ac:dyDescent="0.45"/>
    <row r="406" s="138" customFormat="1" x14ac:dyDescent="0.45"/>
    <row r="407" s="138" customFormat="1" x14ac:dyDescent="0.45"/>
    <row r="408" s="138" customFormat="1" x14ac:dyDescent="0.45"/>
    <row r="409" s="138" customFormat="1" x14ac:dyDescent="0.45"/>
    <row r="410" s="138" customFormat="1" x14ac:dyDescent="0.45"/>
    <row r="411" s="138" customFormat="1" x14ac:dyDescent="0.45"/>
    <row r="412" s="138" customFormat="1" x14ac:dyDescent="0.45"/>
    <row r="413" s="138" customFormat="1" x14ac:dyDescent="0.45"/>
    <row r="414" s="138" customFormat="1" x14ac:dyDescent="0.45"/>
    <row r="415" s="138" customFormat="1" x14ac:dyDescent="0.45"/>
    <row r="416" s="138" customFormat="1" x14ac:dyDescent="0.45"/>
    <row r="417" s="138" customFormat="1" x14ac:dyDescent="0.45"/>
    <row r="418" s="138" customFormat="1" x14ac:dyDescent="0.45"/>
    <row r="419" s="138" customFormat="1" x14ac:dyDescent="0.45"/>
    <row r="420" s="138" customFormat="1" x14ac:dyDescent="0.45"/>
    <row r="421" s="138" customFormat="1" x14ac:dyDescent="0.45"/>
    <row r="422" s="138" customFormat="1" x14ac:dyDescent="0.45"/>
    <row r="423" s="138" customFormat="1" x14ac:dyDescent="0.45"/>
    <row r="424" s="138" customFormat="1" x14ac:dyDescent="0.45"/>
    <row r="425" s="138" customFormat="1" x14ac:dyDescent="0.45"/>
    <row r="426" s="138" customFormat="1" x14ac:dyDescent="0.45"/>
    <row r="427" s="138" customFormat="1" x14ac:dyDescent="0.45"/>
    <row r="428" s="138" customFormat="1" x14ac:dyDescent="0.45"/>
    <row r="429" s="138" customFormat="1" x14ac:dyDescent="0.45"/>
    <row r="430" s="138" customFormat="1" x14ac:dyDescent="0.45"/>
    <row r="431" s="138" customFormat="1" x14ac:dyDescent="0.45"/>
    <row r="432" s="138" customFormat="1" x14ac:dyDescent="0.45"/>
    <row r="433" s="138" customFormat="1" x14ac:dyDescent="0.45"/>
    <row r="434" s="138" customFormat="1" x14ac:dyDescent="0.45"/>
    <row r="435" s="138" customFormat="1" x14ac:dyDescent="0.45"/>
    <row r="436" s="138" customFormat="1" x14ac:dyDescent="0.45"/>
    <row r="437" s="138" customFormat="1" x14ac:dyDescent="0.45"/>
    <row r="438" s="138" customFormat="1" x14ac:dyDescent="0.45"/>
    <row r="439" s="138" customFormat="1" x14ac:dyDescent="0.45"/>
    <row r="440" s="138" customFormat="1" x14ac:dyDescent="0.45"/>
    <row r="441" s="138" customFormat="1" x14ac:dyDescent="0.45"/>
    <row r="442" s="138" customFormat="1" x14ac:dyDescent="0.45"/>
    <row r="443" s="138" customFormat="1" x14ac:dyDescent="0.45"/>
    <row r="444" s="138" customFormat="1" x14ac:dyDescent="0.45"/>
    <row r="445" s="138" customFormat="1" x14ac:dyDescent="0.45"/>
    <row r="446" s="138" customFormat="1" x14ac:dyDescent="0.45"/>
    <row r="447" s="138" customFormat="1" x14ac:dyDescent="0.45"/>
    <row r="448" s="138" customFormat="1" x14ac:dyDescent="0.45"/>
    <row r="449" s="138" customFormat="1" x14ac:dyDescent="0.45"/>
    <row r="450" s="138" customFormat="1" x14ac:dyDescent="0.45"/>
    <row r="451" s="138" customFormat="1" x14ac:dyDescent="0.45"/>
    <row r="452" s="138" customFormat="1" x14ac:dyDescent="0.45"/>
    <row r="453" s="138" customFormat="1" x14ac:dyDescent="0.45"/>
    <row r="454" s="138" customFormat="1" x14ac:dyDescent="0.45"/>
    <row r="455" s="138" customFormat="1" x14ac:dyDescent="0.45"/>
    <row r="456" s="138" customFormat="1" x14ac:dyDescent="0.45"/>
    <row r="457" s="138" customFormat="1" x14ac:dyDescent="0.45"/>
    <row r="458" s="138" customFormat="1" x14ac:dyDescent="0.45"/>
    <row r="459" s="138" customFormat="1" x14ac:dyDescent="0.45"/>
    <row r="460" s="138" customFormat="1" x14ac:dyDescent="0.45"/>
    <row r="461" s="138" customFormat="1" x14ac:dyDescent="0.45"/>
    <row r="462" s="138" customFormat="1" x14ac:dyDescent="0.45"/>
    <row r="463" s="138" customFormat="1" x14ac:dyDescent="0.45"/>
    <row r="464" s="138" customFormat="1" x14ac:dyDescent="0.45"/>
    <row r="465" s="138" customFormat="1" x14ac:dyDescent="0.45"/>
    <row r="466" s="138" customFormat="1" x14ac:dyDescent="0.45"/>
    <row r="467" s="138" customFormat="1" x14ac:dyDescent="0.45"/>
    <row r="468" s="138" customFormat="1" x14ac:dyDescent="0.45"/>
    <row r="469" s="138" customFormat="1" x14ac:dyDescent="0.45"/>
    <row r="470" s="138" customFormat="1" x14ac:dyDescent="0.45"/>
    <row r="471" s="138" customFormat="1" x14ac:dyDescent="0.45"/>
    <row r="472" s="138" customFormat="1" x14ac:dyDescent="0.45"/>
    <row r="473" s="138" customFormat="1" x14ac:dyDescent="0.45"/>
    <row r="474" s="138" customFormat="1" x14ac:dyDescent="0.45"/>
    <row r="475" s="138" customFormat="1" x14ac:dyDescent="0.45"/>
    <row r="476" s="138" customFormat="1" x14ac:dyDescent="0.45"/>
    <row r="477" s="138" customFormat="1" x14ac:dyDescent="0.45"/>
    <row r="478" s="138" customFormat="1" x14ac:dyDescent="0.45"/>
    <row r="479" s="138" customFormat="1" x14ac:dyDescent="0.45"/>
    <row r="480" s="138" customFormat="1" x14ac:dyDescent="0.45"/>
    <row r="481" s="138" customFormat="1" x14ac:dyDescent="0.45"/>
    <row r="482" s="138" customFormat="1" x14ac:dyDescent="0.45"/>
    <row r="483" s="138" customFormat="1" x14ac:dyDescent="0.45"/>
    <row r="484" s="138" customFormat="1" x14ac:dyDescent="0.45"/>
    <row r="485" s="138" customFormat="1" x14ac:dyDescent="0.45"/>
    <row r="486" s="138" customFormat="1" x14ac:dyDescent="0.45"/>
    <row r="487" s="138" customFormat="1" x14ac:dyDescent="0.45"/>
    <row r="488" s="138" customFormat="1" x14ac:dyDescent="0.45"/>
    <row r="489" s="138" customFormat="1" x14ac:dyDescent="0.45"/>
    <row r="490" s="138" customFormat="1" x14ac:dyDescent="0.45"/>
    <row r="491" s="138" customFormat="1" x14ac:dyDescent="0.45"/>
    <row r="492" s="138" customFormat="1" x14ac:dyDescent="0.45"/>
    <row r="493" s="138" customFormat="1" x14ac:dyDescent="0.45"/>
    <row r="494" s="138" customFormat="1" x14ac:dyDescent="0.45"/>
    <row r="495" s="138" customFormat="1" x14ac:dyDescent="0.45"/>
    <row r="496" s="138" customFormat="1" x14ac:dyDescent="0.45"/>
    <row r="497" s="138" customFormat="1" x14ac:dyDescent="0.45"/>
    <row r="498" s="138" customFormat="1" x14ac:dyDescent="0.45"/>
    <row r="499" s="138" customFormat="1" x14ac:dyDescent="0.45"/>
    <row r="500" s="138" customFormat="1" x14ac:dyDescent="0.45"/>
    <row r="501" s="138" customFormat="1" x14ac:dyDescent="0.45"/>
    <row r="502" s="138" customFormat="1" x14ac:dyDescent="0.45"/>
    <row r="503" s="138" customFormat="1" x14ac:dyDescent="0.45"/>
    <row r="504" s="138" customFormat="1" x14ac:dyDescent="0.45"/>
    <row r="505" s="138" customFormat="1" x14ac:dyDescent="0.45"/>
    <row r="506" s="138" customFormat="1" x14ac:dyDescent="0.45"/>
    <row r="507" s="138" customFormat="1" x14ac:dyDescent="0.45"/>
    <row r="508" s="138" customFormat="1" x14ac:dyDescent="0.45"/>
    <row r="509" s="138" customFormat="1" x14ac:dyDescent="0.45"/>
    <row r="510" s="138" customFormat="1" x14ac:dyDescent="0.45"/>
    <row r="511" s="138" customFormat="1" x14ac:dyDescent="0.45"/>
    <row r="512" s="138" customFormat="1" x14ac:dyDescent="0.45"/>
    <row r="513" s="138" customFormat="1" x14ac:dyDescent="0.45"/>
    <row r="514" s="138" customFormat="1" x14ac:dyDescent="0.45"/>
    <row r="515" s="138" customFormat="1" x14ac:dyDescent="0.45"/>
    <row r="516" s="138" customFormat="1" x14ac:dyDescent="0.45"/>
    <row r="517" s="138" customFormat="1" x14ac:dyDescent="0.45"/>
    <row r="518" s="138" customFormat="1" x14ac:dyDescent="0.45"/>
    <row r="519" s="138" customFormat="1" x14ac:dyDescent="0.45"/>
    <row r="520" s="138" customFormat="1" x14ac:dyDescent="0.45"/>
    <row r="521" s="138" customFormat="1" x14ac:dyDescent="0.45"/>
    <row r="522" s="138" customFormat="1" x14ac:dyDescent="0.45"/>
    <row r="523" s="138" customFormat="1" x14ac:dyDescent="0.45"/>
    <row r="524" s="138" customFormat="1" x14ac:dyDescent="0.45"/>
    <row r="525" s="138" customFormat="1" x14ac:dyDescent="0.45"/>
    <row r="526" s="138" customFormat="1" x14ac:dyDescent="0.45"/>
    <row r="527" s="138" customFormat="1" x14ac:dyDescent="0.45"/>
    <row r="528" s="138" customFormat="1" x14ac:dyDescent="0.45"/>
    <row r="529" s="138" customFormat="1" x14ac:dyDescent="0.45"/>
    <row r="530" s="138" customFormat="1" x14ac:dyDescent="0.45"/>
    <row r="531" s="138" customFormat="1" x14ac:dyDescent="0.45"/>
    <row r="532" s="138" customFormat="1" x14ac:dyDescent="0.45"/>
    <row r="533" s="138" customFormat="1" x14ac:dyDescent="0.45"/>
    <row r="534" s="138" customFormat="1" x14ac:dyDescent="0.45"/>
    <row r="535" s="138" customFormat="1" x14ac:dyDescent="0.45"/>
    <row r="536" s="138" customFormat="1" x14ac:dyDescent="0.45"/>
    <row r="537" s="138" customFormat="1" x14ac:dyDescent="0.45"/>
    <row r="538" s="138" customFormat="1" x14ac:dyDescent="0.45"/>
    <row r="539" s="138" customFormat="1" x14ac:dyDescent="0.45"/>
    <row r="540" s="138" customFormat="1" x14ac:dyDescent="0.45"/>
    <row r="541" s="138" customFormat="1" x14ac:dyDescent="0.45"/>
    <row r="542" s="138" customFormat="1" x14ac:dyDescent="0.45"/>
    <row r="543" s="138" customFormat="1" x14ac:dyDescent="0.45"/>
    <row r="544" s="138" customFormat="1" x14ac:dyDescent="0.45"/>
    <row r="545" s="138" customFormat="1" x14ac:dyDescent="0.45"/>
    <row r="546" s="138" customFormat="1" x14ac:dyDescent="0.45"/>
    <row r="547" s="138" customFormat="1" x14ac:dyDescent="0.45"/>
    <row r="548" s="138" customFormat="1" x14ac:dyDescent="0.45"/>
    <row r="549" s="138" customFormat="1" x14ac:dyDescent="0.45"/>
    <row r="550" s="138" customFormat="1" x14ac:dyDescent="0.45"/>
    <row r="551" s="138" customFormat="1" x14ac:dyDescent="0.45"/>
    <row r="552" s="138" customFormat="1" x14ac:dyDescent="0.45"/>
    <row r="553" s="138" customFormat="1" x14ac:dyDescent="0.45"/>
    <row r="554" s="138" customFormat="1" x14ac:dyDescent="0.45"/>
    <row r="555" s="138" customFormat="1" x14ac:dyDescent="0.45"/>
    <row r="556" s="138" customFormat="1" x14ac:dyDescent="0.45"/>
    <row r="557" s="138" customFormat="1" x14ac:dyDescent="0.45"/>
    <row r="558" s="138" customFormat="1" x14ac:dyDescent="0.45"/>
    <row r="559" s="138" customFormat="1" x14ac:dyDescent="0.45"/>
    <row r="560" s="138" customFormat="1" x14ac:dyDescent="0.45"/>
    <row r="561" s="138" customFormat="1" x14ac:dyDescent="0.45"/>
    <row r="562" s="138" customFormat="1" x14ac:dyDescent="0.45"/>
    <row r="563" s="138" customFormat="1" x14ac:dyDescent="0.45"/>
    <row r="564" s="138" customFormat="1" x14ac:dyDescent="0.45"/>
    <row r="565" s="138" customFormat="1" x14ac:dyDescent="0.45"/>
    <row r="566" s="138" customFormat="1" x14ac:dyDescent="0.45"/>
    <row r="567" s="138" customFormat="1" x14ac:dyDescent="0.45"/>
    <row r="568" s="138" customFormat="1" x14ac:dyDescent="0.45"/>
    <row r="569" s="138" customFormat="1" x14ac:dyDescent="0.45"/>
    <row r="570" s="138" customFormat="1" x14ac:dyDescent="0.45"/>
    <row r="571" s="138" customFormat="1" x14ac:dyDescent="0.45"/>
    <row r="572" s="138" customFormat="1" x14ac:dyDescent="0.45"/>
    <row r="573" s="138" customFormat="1" x14ac:dyDescent="0.45"/>
    <row r="574" s="138" customFormat="1" x14ac:dyDescent="0.45"/>
    <row r="575" s="138" customFormat="1" x14ac:dyDescent="0.45"/>
    <row r="576" s="138" customFormat="1" x14ac:dyDescent="0.45"/>
    <row r="577" s="138" customFormat="1" x14ac:dyDescent="0.45"/>
    <row r="578" s="138" customFormat="1" x14ac:dyDescent="0.45"/>
    <row r="579" s="138" customFormat="1" x14ac:dyDescent="0.45"/>
    <row r="580" s="138" customFormat="1" x14ac:dyDescent="0.45"/>
    <row r="581" s="138" customFormat="1" x14ac:dyDescent="0.45"/>
    <row r="582" s="138" customFormat="1" x14ac:dyDescent="0.45"/>
    <row r="583" s="138" customFormat="1" x14ac:dyDescent="0.45"/>
    <row r="584" s="138" customFormat="1" x14ac:dyDescent="0.45"/>
    <row r="585" s="138" customFormat="1" x14ac:dyDescent="0.45"/>
    <row r="586" s="138" customFormat="1" x14ac:dyDescent="0.45"/>
    <row r="587" s="138" customFormat="1" x14ac:dyDescent="0.45"/>
    <row r="588" s="138" customFormat="1" x14ac:dyDescent="0.45"/>
    <row r="589" s="138" customFormat="1" x14ac:dyDescent="0.45"/>
    <row r="590" s="138" customFormat="1" x14ac:dyDescent="0.45"/>
    <row r="591" s="138" customFormat="1" x14ac:dyDescent="0.45"/>
    <row r="592" s="138" customFormat="1" x14ac:dyDescent="0.45"/>
    <row r="593" s="138" customFormat="1" x14ac:dyDescent="0.45"/>
    <row r="594" s="138" customFormat="1" x14ac:dyDescent="0.45"/>
    <row r="595" s="138" customFormat="1" x14ac:dyDescent="0.45"/>
    <row r="596" s="138" customFormat="1" x14ac:dyDescent="0.45"/>
    <row r="597" s="138" customFormat="1" x14ac:dyDescent="0.45"/>
    <row r="598" s="138" customFormat="1" x14ac:dyDescent="0.45"/>
    <row r="599" s="138" customFormat="1" x14ac:dyDescent="0.45"/>
    <row r="600" s="138" customFormat="1" x14ac:dyDescent="0.45"/>
    <row r="601" s="138" customFormat="1" x14ac:dyDescent="0.45"/>
    <row r="602" s="138" customFormat="1" x14ac:dyDescent="0.45"/>
    <row r="603" s="138" customFormat="1" x14ac:dyDescent="0.45"/>
    <row r="604" s="138" customFormat="1" x14ac:dyDescent="0.45"/>
    <row r="605" s="138" customFormat="1" x14ac:dyDescent="0.45"/>
    <row r="606" s="138" customFormat="1" x14ac:dyDescent="0.45"/>
    <row r="607" s="138" customFormat="1" x14ac:dyDescent="0.45"/>
    <row r="608" s="138" customFormat="1" x14ac:dyDescent="0.45"/>
    <row r="609" s="138" customFormat="1" x14ac:dyDescent="0.45"/>
    <row r="610" s="138" customFormat="1" x14ac:dyDescent="0.45"/>
    <row r="611" s="138" customFormat="1" x14ac:dyDescent="0.45"/>
    <row r="612" s="138" customFormat="1" x14ac:dyDescent="0.45"/>
    <row r="613" s="138" customFormat="1" x14ac:dyDescent="0.45"/>
    <row r="614" s="138" customFormat="1" x14ac:dyDescent="0.45"/>
    <row r="615" s="138" customFormat="1" x14ac:dyDescent="0.45"/>
    <row r="616" s="138" customFormat="1" x14ac:dyDescent="0.45"/>
    <row r="617" s="138" customFormat="1" x14ac:dyDescent="0.45"/>
    <row r="618" s="138" customFormat="1" x14ac:dyDescent="0.45"/>
    <row r="619" s="138" customFormat="1" x14ac:dyDescent="0.45"/>
    <row r="620" s="138" customFormat="1" x14ac:dyDescent="0.45"/>
    <row r="621" s="138" customFormat="1" x14ac:dyDescent="0.45"/>
    <row r="622" s="138" customFormat="1" x14ac:dyDescent="0.45"/>
    <row r="623" s="138" customFormat="1" x14ac:dyDescent="0.45"/>
    <row r="624" s="138" customFormat="1" x14ac:dyDescent="0.45"/>
    <row r="625" s="138" customFormat="1" x14ac:dyDescent="0.45"/>
    <row r="626" s="138" customFormat="1" x14ac:dyDescent="0.45"/>
    <row r="627" s="138" customFormat="1" x14ac:dyDescent="0.45"/>
    <row r="628" s="138" customFormat="1" x14ac:dyDescent="0.45"/>
    <row r="629" s="138" customFormat="1" x14ac:dyDescent="0.45"/>
    <row r="630" s="138" customFormat="1" x14ac:dyDescent="0.45"/>
    <row r="631" s="138" customFormat="1" x14ac:dyDescent="0.45"/>
    <row r="632" s="138" customFormat="1" x14ac:dyDescent="0.45"/>
    <row r="633" s="138" customFormat="1" x14ac:dyDescent="0.45"/>
    <row r="634" s="138" customFormat="1" x14ac:dyDescent="0.45"/>
    <row r="635" s="138" customFormat="1" x14ac:dyDescent="0.45"/>
    <row r="636" s="138" customFormat="1" x14ac:dyDescent="0.45"/>
    <row r="637" s="138" customFormat="1" x14ac:dyDescent="0.45"/>
    <row r="638" s="138" customFormat="1" x14ac:dyDescent="0.45"/>
    <row r="639" s="138" customFormat="1" x14ac:dyDescent="0.45"/>
    <row r="640" s="138" customFormat="1" x14ac:dyDescent="0.45"/>
    <row r="641" s="138" customFormat="1" x14ac:dyDescent="0.45"/>
    <row r="642" s="138" customFormat="1" x14ac:dyDescent="0.45"/>
    <row r="643" s="138" customFormat="1" x14ac:dyDescent="0.45"/>
    <row r="644" s="138" customFormat="1" x14ac:dyDescent="0.45"/>
    <row r="645" s="138" customFormat="1" x14ac:dyDescent="0.45"/>
    <row r="646" s="138" customFormat="1" x14ac:dyDescent="0.45"/>
    <row r="647" s="138" customFormat="1" x14ac:dyDescent="0.45"/>
    <row r="648" s="138" customFormat="1" x14ac:dyDescent="0.45"/>
    <row r="649" s="138" customFormat="1" x14ac:dyDescent="0.45"/>
    <row r="650" s="138" customFormat="1" x14ac:dyDescent="0.45"/>
    <row r="651" s="138" customFormat="1" x14ac:dyDescent="0.45"/>
    <row r="652" s="138" customFormat="1" x14ac:dyDescent="0.45"/>
    <row r="653" s="138" customFormat="1" x14ac:dyDescent="0.45"/>
    <row r="654" s="138" customFormat="1" x14ac:dyDescent="0.45"/>
    <row r="655" s="138" customFormat="1" x14ac:dyDescent="0.45"/>
    <row r="656" s="138" customFormat="1" x14ac:dyDescent="0.45"/>
    <row r="657" s="138" customFormat="1" x14ac:dyDescent="0.45"/>
    <row r="658" s="138" customFormat="1" x14ac:dyDescent="0.45"/>
    <row r="659" s="138" customFormat="1" x14ac:dyDescent="0.45"/>
    <row r="660" s="138" customFormat="1" x14ac:dyDescent="0.45"/>
    <row r="661" s="138" customFormat="1" x14ac:dyDescent="0.45"/>
    <row r="662" s="138" customFormat="1" x14ac:dyDescent="0.45"/>
    <row r="663" s="138" customFormat="1" x14ac:dyDescent="0.45"/>
    <row r="664" s="138" customFormat="1" x14ac:dyDescent="0.45"/>
    <row r="665" s="138" customFormat="1" x14ac:dyDescent="0.45"/>
    <row r="666" s="138" customFormat="1" x14ac:dyDescent="0.45"/>
    <row r="667" s="138" customFormat="1" x14ac:dyDescent="0.45"/>
    <row r="668" s="138" customFormat="1" x14ac:dyDescent="0.45"/>
    <row r="669" s="138" customFormat="1" x14ac:dyDescent="0.45"/>
    <row r="670" s="138" customFormat="1" x14ac:dyDescent="0.45"/>
    <row r="671" s="138" customFormat="1" x14ac:dyDescent="0.45"/>
    <row r="672" s="138" customFormat="1" x14ac:dyDescent="0.45"/>
    <row r="673" s="138" customFormat="1" x14ac:dyDescent="0.45"/>
    <row r="674" s="138" customFormat="1" x14ac:dyDescent="0.45"/>
    <row r="675" s="138" customFormat="1" x14ac:dyDescent="0.45"/>
    <row r="676" s="138" customFormat="1" x14ac:dyDescent="0.45"/>
    <row r="677" s="138" customFormat="1" x14ac:dyDescent="0.45"/>
    <row r="678" s="138" customFormat="1" x14ac:dyDescent="0.45"/>
    <row r="679" s="138" customFormat="1" x14ac:dyDescent="0.45"/>
    <row r="680" s="138" customFormat="1" x14ac:dyDescent="0.45"/>
    <row r="681" s="138" customFormat="1" x14ac:dyDescent="0.45"/>
    <row r="682" s="138" customFormat="1" x14ac:dyDescent="0.45"/>
    <row r="683" s="138" customFormat="1" x14ac:dyDescent="0.45"/>
    <row r="684" s="138" customFormat="1" x14ac:dyDescent="0.45"/>
    <row r="685" s="138" customFormat="1" x14ac:dyDescent="0.45"/>
    <row r="686" s="138" customFormat="1" x14ac:dyDescent="0.45"/>
    <row r="687" s="138" customFormat="1" x14ac:dyDescent="0.45"/>
    <row r="688" s="138" customFormat="1" x14ac:dyDescent="0.45"/>
    <row r="689" s="138" customFormat="1" x14ac:dyDescent="0.45"/>
    <row r="690" s="138" customFormat="1" x14ac:dyDescent="0.45"/>
    <row r="691" s="138" customFormat="1" x14ac:dyDescent="0.45"/>
    <row r="692" s="138" customFormat="1" x14ac:dyDescent="0.45"/>
    <row r="693" s="138" customFormat="1" x14ac:dyDescent="0.45"/>
    <row r="694" s="138" customFormat="1" x14ac:dyDescent="0.45"/>
    <row r="695" s="138" customFormat="1" x14ac:dyDescent="0.45"/>
    <row r="696" s="138" customFormat="1" x14ac:dyDescent="0.45"/>
    <row r="697" s="138" customFormat="1" x14ac:dyDescent="0.45"/>
    <row r="698" s="138" customFormat="1" x14ac:dyDescent="0.45"/>
    <row r="699" s="138" customFormat="1" x14ac:dyDescent="0.45"/>
    <row r="700" s="138" customFormat="1" x14ac:dyDescent="0.45"/>
    <row r="701" s="138" customFormat="1" x14ac:dyDescent="0.45"/>
    <row r="702" s="138" customFormat="1" x14ac:dyDescent="0.45"/>
    <row r="703" s="138" customFormat="1" x14ac:dyDescent="0.45"/>
    <row r="704" s="138" customFormat="1" x14ac:dyDescent="0.45"/>
    <row r="705" s="138" customFormat="1" x14ac:dyDescent="0.45"/>
    <row r="706" s="138" customFormat="1" x14ac:dyDescent="0.45"/>
    <row r="707" s="138" customFormat="1" x14ac:dyDescent="0.45"/>
    <row r="708" s="138" customFormat="1" x14ac:dyDescent="0.45"/>
    <row r="709" s="138" customFormat="1" x14ac:dyDescent="0.45"/>
    <row r="710" s="138" customFormat="1" x14ac:dyDescent="0.45"/>
    <row r="711" s="138" customFormat="1" x14ac:dyDescent="0.45"/>
    <row r="712" s="138" customFormat="1" x14ac:dyDescent="0.45"/>
    <row r="713" s="138" customFormat="1" x14ac:dyDescent="0.45"/>
    <row r="714" s="138" customFormat="1" x14ac:dyDescent="0.45"/>
    <row r="715" s="138" customFormat="1" x14ac:dyDescent="0.45"/>
    <row r="716" s="138" customFormat="1" x14ac:dyDescent="0.45"/>
    <row r="717" s="138" customFormat="1" x14ac:dyDescent="0.45"/>
    <row r="718" s="138" customFormat="1" x14ac:dyDescent="0.45"/>
    <row r="719" s="138" customFormat="1" x14ac:dyDescent="0.45"/>
    <row r="720" s="138" customFormat="1" x14ac:dyDescent="0.45"/>
    <row r="721" s="138" customFormat="1" x14ac:dyDescent="0.45"/>
    <row r="722" s="138" customFormat="1" x14ac:dyDescent="0.45"/>
    <row r="723" s="138" customFormat="1" x14ac:dyDescent="0.45"/>
    <row r="724" s="138" customFormat="1" x14ac:dyDescent="0.45"/>
    <row r="725" s="138" customFormat="1" x14ac:dyDescent="0.45"/>
    <row r="726" s="138" customFormat="1" x14ac:dyDescent="0.45"/>
    <row r="727" s="138" customFormat="1" x14ac:dyDescent="0.45"/>
    <row r="728" s="138" customFormat="1" x14ac:dyDescent="0.45"/>
    <row r="729" s="138" customFormat="1" x14ac:dyDescent="0.45"/>
    <row r="730" s="138" customFormat="1" x14ac:dyDescent="0.45"/>
    <row r="731" s="138" customFormat="1" x14ac:dyDescent="0.45"/>
    <row r="732" s="138" customFormat="1" x14ac:dyDescent="0.45"/>
    <row r="733" s="138" customFormat="1" x14ac:dyDescent="0.45"/>
    <row r="734" s="138" customFormat="1" x14ac:dyDescent="0.45"/>
    <row r="735" s="138" customFormat="1" x14ac:dyDescent="0.45"/>
  </sheetData>
  <mergeCells count="1">
    <mergeCell ref="B2:D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26" zoomScale="67" zoomScaleNormal="67" workbookViewId="0">
      <selection activeCell="I4" sqref="I4"/>
    </sheetView>
  </sheetViews>
  <sheetFormatPr baseColWidth="10" defaultRowHeight="14.25" x14ac:dyDescent="0.45"/>
  <cols>
    <col min="2" max="2" width="40.3984375" customWidth="1"/>
    <col min="3" max="3" width="74.86328125" hidden="1" customWidth="1"/>
    <col min="4" max="4" width="147.86328125" customWidth="1"/>
    <col min="5" max="5" width="26.1328125" style="150" customWidth="1"/>
    <col min="11" max="258" width="11.3984375" style="7"/>
  </cols>
  <sheetData>
    <row r="1" spans="1:10" s="7" customFormat="1" x14ac:dyDescent="0.45">
      <c r="E1" s="158"/>
    </row>
    <row r="2" spans="1:10" ht="32.25" x14ac:dyDescent="0.45">
      <c r="A2" s="7"/>
      <c r="B2" s="381" t="s">
        <v>119</v>
      </c>
      <c r="C2" s="381"/>
      <c r="D2" s="381"/>
      <c r="E2" s="381"/>
      <c r="F2" s="7"/>
      <c r="G2" s="7"/>
      <c r="H2" s="7"/>
      <c r="I2" s="7"/>
      <c r="J2" s="7"/>
    </row>
    <row r="3" spans="1:10" x14ac:dyDescent="0.45">
      <c r="A3" s="7"/>
      <c r="B3" s="127"/>
      <c r="C3" s="127"/>
      <c r="D3" s="127"/>
      <c r="E3" s="158"/>
      <c r="F3" s="7"/>
      <c r="G3" s="7"/>
      <c r="H3" s="7"/>
      <c r="I3" s="7"/>
      <c r="J3" s="7"/>
    </row>
    <row r="4" spans="1:10" ht="60" x14ac:dyDescent="0.45">
      <c r="A4" s="7"/>
      <c r="B4" s="25"/>
      <c r="C4" s="128" t="s">
        <v>120</v>
      </c>
      <c r="D4" s="128" t="s">
        <v>121</v>
      </c>
      <c r="E4" s="158"/>
      <c r="F4" s="7"/>
      <c r="G4" s="7"/>
      <c r="H4" s="7"/>
      <c r="I4" s="7"/>
      <c r="J4" s="7"/>
    </row>
    <row r="5" spans="1:10" ht="76.5" customHeight="1" x14ac:dyDescent="0.45">
      <c r="A5" s="26" t="s">
        <v>122</v>
      </c>
      <c r="B5" s="129" t="s">
        <v>293</v>
      </c>
      <c r="C5" s="130" t="s">
        <v>123</v>
      </c>
      <c r="D5" s="131" t="s">
        <v>47</v>
      </c>
      <c r="E5" s="159">
        <v>0.2</v>
      </c>
      <c r="F5" s="7"/>
      <c r="G5" s="7"/>
      <c r="H5" s="7"/>
      <c r="I5" s="7"/>
      <c r="J5" s="7"/>
    </row>
    <row r="6" spans="1:10" ht="63.75" x14ac:dyDescent="0.45">
      <c r="A6" s="26" t="s">
        <v>124</v>
      </c>
      <c r="B6" s="132" t="s">
        <v>124</v>
      </c>
      <c r="C6" s="133" t="s">
        <v>125</v>
      </c>
      <c r="D6" s="134" t="s">
        <v>48</v>
      </c>
      <c r="E6" s="159">
        <v>0.4</v>
      </c>
      <c r="F6" s="7"/>
      <c r="G6" s="7"/>
      <c r="H6" s="7"/>
      <c r="I6" s="7"/>
      <c r="J6" s="7"/>
    </row>
    <row r="7" spans="1:10" ht="63.75" x14ac:dyDescent="0.45">
      <c r="A7" s="26" t="s">
        <v>127</v>
      </c>
      <c r="B7" s="135" t="s">
        <v>294</v>
      </c>
      <c r="C7" s="133" t="s">
        <v>128</v>
      </c>
      <c r="D7" s="134" t="s">
        <v>129</v>
      </c>
      <c r="E7" s="159">
        <v>0.6</v>
      </c>
      <c r="F7" s="7"/>
      <c r="G7" s="7"/>
      <c r="H7" s="7"/>
      <c r="I7" s="7"/>
      <c r="J7" s="7"/>
    </row>
    <row r="8" spans="1:10" ht="63.75" x14ac:dyDescent="0.45">
      <c r="A8" s="26" t="s">
        <v>130</v>
      </c>
      <c r="B8" s="136" t="s">
        <v>295</v>
      </c>
      <c r="C8" s="133" t="s">
        <v>131</v>
      </c>
      <c r="D8" s="134" t="s">
        <v>345</v>
      </c>
      <c r="E8" s="159">
        <v>0.8</v>
      </c>
      <c r="F8" s="7"/>
      <c r="G8" s="7"/>
      <c r="H8" s="7"/>
      <c r="I8" s="7"/>
      <c r="J8" s="7"/>
    </row>
    <row r="9" spans="1:10" ht="63.75" x14ac:dyDescent="0.45">
      <c r="A9" s="26" t="s">
        <v>132</v>
      </c>
      <c r="B9" s="137" t="s">
        <v>296</v>
      </c>
      <c r="C9" s="133" t="s">
        <v>133</v>
      </c>
      <c r="D9" s="134" t="s">
        <v>50</v>
      </c>
      <c r="E9" s="159">
        <v>1</v>
      </c>
      <c r="F9" s="7"/>
      <c r="G9" s="7"/>
      <c r="H9" s="7"/>
      <c r="I9" s="7"/>
      <c r="J9" s="7"/>
    </row>
    <row r="10" spans="1:10" ht="20.25" x14ac:dyDescent="0.45">
      <c r="A10" s="26"/>
      <c r="B10" s="26"/>
      <c r="C10" s="27"/>
      <c r="D10" s="27"/>
      <c r="E10" s="158"/>
      <c r="F10" s="7"/>
      <c r="G10" s="7"/>
      <c r="H10" s="7"/>
      <c r="I10" s="7"/>
      <c r="J10" s="7"/>
    </row>
    <row r="11" spans="1:10" ht="60" x14ac:dyDescent="0.45">
      <c r="A11" s="26"/>
      <c r="B11" s="25"/>
      <c r="C11" s="128" t="s">
        <v>120</v>
      </c>
      <c r="D11" s="128" t="s">
        <v>311</v>
      </c>
      <c r="E11" s="158"/>
      <c r="F11" s="7"/>
      <c r="G11" s="7"/>
      <c r="H11" s="7"/>
      <c r="I11" s="7"/>
      <c r="J11" s="7"/>
    </row>
    <row r="12" spans="1:10" ht="79.5" customHeight="1" x14ac:dyDescent="0.45">
      <c r="A12" s="26"/>
      <c r="B12" s="129" t="s">
        <v>293</v>
      </c>
      <c r="C12" s="130" t="s">
        <v>123</v>
      </c>
      <c r="D12" s="175" t="s">
        <v>317</v>
      </c>
      <c r="E12" s="159">
        <v>0.2</v>
      </c>
      <c r="F12" s="7"/>
      <c r="G12" s="7"/>
      <c r="H12" s="7"/>
      <c r="I12" s="7"/>
      <c r="J12" s="7"/>
    </row>
    <row r="13" spans="1:10" ht="31.9" x14ac:dyDescent="0.45">
      <c r="A13" s="26"/>
      <c r="B13" s="132" t="s">
        <v>124</v>
      </c>
      <c r="C13" s="133" t="s">
        <v>125</v>
      </c>
      <c r="D13" s="175" t="s">
        <v>318</v>
      </c>
      <c r="E13" s="159">
        <v>0.4</v>
      </c>
      <c r="F13" s="7"/>
      <c r="G13" s="7"/>
      <c r="H13" s="7"/>
      <c r="I13" s="7"/>
      <c r="J13" s="7"/>
    </row>
    <row r="14" spans="1:10" ht="31.9" x14ac:dyDescent="0.45">
      <c r="A14" s="26"/>
      <c r="B14" s="135" t="s">
        <v>294</v>
      </c>
      <c r="C14" s="133" t="s">
        <v>128</v>
      </c>
      <c r="D14" s="175" t="s">
        <v>319</v>
      </c>
      <c r="E14" s="159">
        <v>0.6</v>
      </c>
      <c r="F14" s="7"/>
      <c r="G14" s="7"/>
      <c r="H14" s="7"/>
      <c r="I14" s="7"/>
      <c r="J14" s="7"/>
    </row>
    <row r="15" spans="1:10" ht="31.9" x14ac:dyDescent="0.45">
      <c r="A15" s="26"/>
      <c r="B15" s="136" t="s">
        <v>295</v>
      </c>
      <c r="C15" s="133" t="s">
        <v>131</v>
      </c>
      <c r="D15" s="175" t="s">
        <v>320</v>
      </c>
      <c r="E15" s="159">
        <v>0.8</v>
      </c>
      <c r="F15" s="7"/>
      <c r="G15" s="7"/>
      <c r="H15" s="7"/>
      <c r="I15" s="7"/>
      <c r="J15" s="7"/>
    </row>
    <row r="16" spans="1:10" ht="46.5" customHeight="1" x14ac:dyDescent="0.45">
      <c r="A16" s="26"/>
      <c r="B16" s="137" t="s">
        <v>296</v>
      </c>
      <c r="C16" s="133" t="s">
        <v>133</v>
      </c>
      <c r="D16" s="175" t="s">
        <v>321</v>
      </c>
      <c r="E16" s="159">
        <v>1</v>
      </c>
      <c r="F16" s="7"/>
      <c r="G16" s="7"/>
      <c r="H16" s="7"/>
      <c r="I16" s="7"/>
      <c r="J16" s="7"/>
    </row>
    <row r="17" spans="1:10" ht="20.25" x14ac:dyDescent="0.45">
      <c r="A17" s="26"/>
      <c r="B17" s="26"/>
      <c r="C17" s="27"/>
      <c r="D17" s="27"/>
      <c r="E17" s="158"/>
      <c r="F17" s="7"/>
      <c r="G17" s="7"/>
      <c r="H17" s="7"/>
      <c r="I17" s="7"/>
      <c r="J17" s="7"/>
    </row>
    <row r="18" spans="1:10" x14ac:dyDescent="0.45">
      <c r="A18" s="26"/>
      <c r="B18" s="28"/>
      <c r="C18" s="28"/>
      <c r="D18" s="28"/>
      <c r="E18" s="158"/>
      <c r="F18" s="7"/>
      <c r="G18" s="7"/>
      <c r="H18" s="7"/>
      <c r="I18" s="7"/>
      <c r="J18" s="7"/>
    </row>
    <row r="19" spans="1:10" ht="60" x14ac:dyDescent="0.45">
      <c r="A19" s="26"/>
      <c r="B19" s="25"/>
      <c r="C19" s="128" t="s">
        <v>120</v>
      </c>
      <c r="D19" s="128" t="s">
        <v>334</v>
      </c>
      <c r="E19" s="158"/>
      <c r="F19" s="7"/>
      <c r="G19" s="7"/>
      <c r="H19" s="7"/>
      <c r="I19" s="7"/>
      <c r="J19" s="7"/>
    </row>
    <row r="20" spans="1:10" ht="57.75" customHeight="1" x14ac:dyDescent="0.45">
      <c r="A20" s="26"/>
      <c r="B20" s="129" t="s">
        <v>293</v>
      </c>
      <c r="C20" s="130" t="s">
        <v>123</v>
      </c>
      <c r="D20" s="175" t="s">
        <v>312</v>
      </c>
      <c r="E20" s="159">
        <v>0.2</v>
      </c>
      <c r="F20" s="7"/>
      <c r="G20" s="7"/>
      <c r="H20" s="7"/>
      <c r="I20" s="7"/>
      <c r="J20" s="7"/>
    </row>
    <row r="21" spans="1:10" ht="54" customHeight="1" x14ac:dyDescent="0.45">
      <c r="A21" s="26"/>
      <c r="B21" s="132" t="s">
        <v>124</v>
      </c>
      <c r="C21" s="133" t="s">
        <v>125</v>
      </c>
      <c r="D21" s="175" t="s">
        <v>313</v>
      </c>
      <c r="E21" s="159">
        <v>0.4</v>
      </c>
      <c r="F21" s="7"/>
      <c r="G21" s="7"/>
      <c r="H21" s="7"/>
      <c r="I21" s="7"/>
      <c r="J21" s="7"/>
    </row>
    <row r="22" spans="1:10" ht="64.5" customHeight="1" x14ac:dyDescent="0.45">
      <c r="A22" s="26"/>
      <c r="B22" s="135" t="s">
        <v>294</v>
      </c>
      <c r="C22" s="133" t="s">
        <v>128</v>
      </c>
      <c r="D22" s="175" t="s">
        <v>314</v>
      </c>
      <c r="E22" s="159">
        <v>0.6</v>
      </c>
      <c r="F22" s="7"/>
      <c r="G22" s="7"/>
      <c r="H22" s="7"/>
      <c r="I22" s="7"/>
      <c r="J22" s="7"/>
    </row>
    <row r="23" spans="1:10" ht="51.75" customHeight="1" x14ac:dyDescent="0.45">
      <c r="A23" s="26"/>
      <c r="B23" s="136" t="s">
        <v>295</v>
      </c>
      <c r="C23" s="133" t="s">
        <v>131</v>
      </c>
      <c r="D23" s="175" t="s">
        <v>315</v>
      </c>
      <c r="E23" s="159">
        <v>0.8</v>
      </c>
      <c r="F23" s="7"/>
      <c r="G23" s="7"/>
      <c r="H23" s="7"/>
      <c r="I23" s="7"/>
      <c r="J23" s="7"/>
    </row>
    <row r="24" spans="1:10" ht="51.75" customHeight="1" x14ac:dyDescent="0.45">
      <c r="A24" s="26"/>
      <c r="B24" s="137" t="s">
        <v>296</v>
      </c>
      <c r="C24" s="133" t="s">
        <v>133</v>
      </c>
      <c r="D24" s="175" t="s">
        <v>316</v>
      </c>
      <c r="E24" s="159">
        <v>1</v>
      </c>
      <c r="F24" s="7"/>
      <c r="G24" s="7"/>
      <c r="H24" s="7"/>
      <c r="I24" s="7"/>
      <c r="J24" s="7"/>
    </row>
    <row r="25" spans="1:10" x14ac:dyDescent="0.45">
      <c r="A25" s="26"/>
      <c r="B25" s="28"/>
      <c r="C25" s="28"/>
      <c r="D25" s="28"/>
      <c r="E25" s="158"/>
      <c r="F25" s="7"/>
      <c r="G25" s="7"/>
      <c r="H25" s="7"/>
      <c r="I25" s="7"/>
      <c r="J25" s="7"/>
    </row>
    <row r="26" spans="1:10" x14ac:dyDescent="0.45">
      <c r="A26" s="26"/>
      <c r="B26" s="28"/>
      <c r="C26" s="28"/>
      <c r="D26" s="28"/>
      <c r="E26" s="158"/>
      <c r="F26" s="7"/>
      <c r="G26" s="7"/>
      <c r="H26" s="7"/>
      <c r="I26" s="7"/>
      <c r="J26" s="7"/>
    </row>
    <row r="27" spans="1:10" x14ac:dyDescent="0.45">
      <c r="A27" s="26"/>
      <c r="B27" s="28"/>
      <c r="C27" s="28"/>
      <c r="D27" s="28"/>
      <c r="E27" s="158"/>
      <c r="F27" s="7"/>
      <c r="G27" s="7"/>
      <c r="H27" s="7"/>
      <c r="I27" s="7"/>
      <c r="J27" s="7"/>
    </row>
    <row r="28" spans="1:10" x14ac:dyDescent="0.45">
      <c r="A28" s="26"/>
      <c r="B28" s="28"/>
      <c r="C28" s="28"/>
      <c r="D28" s="28"/>
      <c r="E28" s="158"/>
      <c r="F28" s="7"/>
      <c r="G28" s="7"/>
      <c r="H28" s="7"/>
      <c r="I28" s="7"/>
      <c r="J28" s="7"/>
    </row>
    <row r="29" spans="1:10" ht="60" x14ac:dyDescent="0.45">
      <c r="A29" s="26"/>
      <c r="B29" s="25"/>
      <c r="C29" s="128" t="s">
        <v>120</v>
      </c>
      <c r="D29" s="128" t="s">
        <v>322</v>
      </c>
      <c r="E29" s="158"/>
      <c r="F29" s="7"/>
      <c r="G29" s="7"/>
      <c r="H29" s="7"/>
      <c r="I29" s="7"/>
      <c r="J29" s="7"/>
    </row>
    <row r="30" spans="1:10" ht="75.75" customHeight="1" x14ac:dyDescent="0.45">
      <c r="A30" s="26"/>
      <c r="B30" s="129" t="s">
        <v>293</v>
      </c>
      <c r="C30" s="130" t="s">
        <v>123</v>
      </c>
      <c r="D30" s="175" t="s">
        <v>348</v>
      </c>
      <c r="E30" s="159">
        <v>0.2</v>
      </c>
      <c r="F30" s="7"/>
      <c r="G30" s="7"/>
      <c r="H30" s="7"/>
      <c r="I30" s="7"/>
      <c r="J30" s="7"/>
    </row>
    <row r="31" spans="1:10" ht="65.25" customHeight="1" x14ac:dyDescent="0.45">
      <c r="A31" s="26"/>
      <c r="B31" s="132" t="s">
        <v>124</v>
      </c>
      <c r="C31" s="133" t="s">
        <v>125</v>
      </c>
      <c r="D31" s="175" t="s">
        <v>349</v>
      </c>
      <c r="E31" s="159">
        <v>0.4</v>
      </c>
      <c r="F31" s="7"/>
      <c r="G31" s="7"/>
      <c r="H31" s="7"/>
      <c r="I31" s="7"/>
      <c r="J31" s="7"/>
    </row>
    <row r="32" spans="1:10" ht="57" customHeight="1" x14ac:dyDescent="0.45">
      <c r="A32" s="26"/>
      <c r="B32" s="135" t="s">
        <v>294</v>
      </c>
      <c r="C32" s="133" t="s">
        <v>128</v>
      </c>
      <c r="D32" s="175" t="s">
        <v>323</v>
      </c>
      <c r="E32" s="159">
        <v>0.6</v>
      </c>
      <c r="F32" s="7"/>
      <c r="G32" s="7"/>
      <c r="H32" s="7"/>
      <c r="I32" s="7"/>
      <c r="J32" s="7"/>
    </row>
    <row r="33" spans="1:10" ht="66.75" customHeight="1" x14ac:dyDescent="0.45">
      <c r="A33" s="26"/>
      <c r="B33" s="136" t="s">
        <v>295</v>
      </c>
      <c r="C33" s="133" t="s">
        <v>131</v>
      </c>
      <c r="D33" s="175" t="s">
        <v>350</v>
      </c>
      <c r="E33" s="159">
        <v>0.8</v>
      </c>
      <c r="F33" s="7"/>
      <c r="G33" s="7"/>
      <c r="H33" s="7"/>
      <c r="I33" s="7"/>
      <c r="J33" s="7"/>
    </row>
    <row r="34" spans="1:10" ht="79.5" customHeight="1" x14ac:dyDescent="0.45">
      <c r="A34" s="26"/>
      <c r="B34" s="137" t="s">
        <v>296</v>
      </c>
      <c r="C34" s="133" t="s">
        <v>133</v>
      </c>
      <c r="D34" s="175" t="s">
        <v>351</v>
      </c>
      <c r="E34" s="159">
        <v>1</v>
      </c>
      <c r="F34" s="7"/>
      <c r="G34" s="7"/>
      <c r="H34" s="7"/>
      <c r="I34" s="7"/>
      <c r="J34" s="7"/>
    </row>
    <row r="35" spans="1:10" x14ac:dyDescent="0.45">
      <c r="A35" s="26"/>
      <c r="B35" s="26"/>
      <c r="C35" s="26" t="s">
        <v>134</v>
      </c>
      <c r="D35" s="26" t="s">
        <v>135</v>
      </c>
      <c r="E35" s="158"/>
      <c r="F35" s="7"/>
      <c r="G35" s="7"/>
      <c r="H35" s="7"/>
      <c r="I35" s="7"/>
      <c r="J35" s="7"/>
    </row>
    <row r="36" spans="1:10" x14ac:dyDescent="0.45">
      <c r="A36" s="26"/>
      <c r="B36" s="26"/>
      <c r="C36" s="26"/>
      <c r="D36" s="26"/>
      <c r="E36" s="158"/>
      <c r="F36" s="7"/>
      <c r="G36" s="7"/>
      <c r="H36" s="7"/>
      <c r="I36" s="7"/>
      <c r="J36" s="7"/>
    </row>
    <row r="37" spans="1:10" x14ac:dyDescent="0.45">
      <c r="A37" s="26"/>
      <c r="B37" s="26"/>
      <c r="C37" s="26"/>
      <c r="D37" s="26"/>
      <c r="E37" s="158"/>
      <c r="F37" s="7"/>
      <c r="G37" s="7"/>
      <c r="H37" s="7"/>
      <c r="I37" s="7"/>
      <c r="J37" s="7"/>
    </row>
    <row r="38" spans="1:10" ht="60" x14ac:dyDescent="0.45">
      <c r="A38" s="26"/>
      <c r="B38" s="25"/>
      <c r="C38" s="128" t="s">
        <v>120</v>
      </c>
      <c r="D38" s="128" t="s">
        <v>383</v>
      </c>
      <c r="E38" s="158"/>
      <c r="F38" s="7"/>
      <c r="G38" s="7"/>
      <c r="H38" s="7"/>
      <c r="I38" s="7"/>
      <c r="J38" s="7"/>
    </row>
    <row r="39" spans="1:10" ht="95.65" x14ac:dyDescent="0.45">
      <c r="A39" s="26"/>
      <c r="B39" s="129" t="s">
        <v>293</v>
      </c>
      <c r="C39" s="130" t="s">
        <v>123</v>
      </c>
      <c r="D39" s="176" t="s">
        <v>379</v>
      </c>
      <c r="E39" s="159">
        <v>0.2</v>
      </c>
      <c r="F39" s="7"/>
      <c r="G39" s="7"/>
      <c r="H39" s="7"/>
      <c r="I39" s="7"/>
      <c r="J39" s="7"/>
    </row>
    <row r="40" spans="1:10" ht="95.65" x14ac:dyDescent="0.45">
      <c r="A40" s="26"/>
      <c r="B40" s="132" t="s">
        <v>124</v>
      </c>
      <c r="C40" s="133" t="s">
        <v>125</v>
      </c>
      <c r="D40" s="176" t="s">
        <v>380</v>
      </c>
      <c r="E40" s="159">
        <v>0.4</v>
      </c>
      <c r="F40" s="7"/>
      <c r="G40" s="7"/>
      <c r="H40" s="7"/>
      <c r="I40" s="7"/>
      <c r="J40" s="7"/>
    </row>
    <row r="41" spans="1:10" ht="95.65" x14ac:dyDescent="0.45">
      <c r="A41" s="26"/>
      <c r="B41" s="135" t="s">
        <v>294</v>
      </c>
      <c r="C41" s="133" t="s">
        <v>128</v>
      </c>
      <c r="D41" s="176" t="s">
        <v>381</v>
      </c>
      <c r="E41" s="159">
        <v>0.6</v>
      </c>
      <c r="F41" s="7"/>
      <c r="G41" s="7"/>
      <c r="H41" s="7"/>
      <c r="I41" s="7"/>
      <c r="J41" s="7"/>
    </row>
    <row r="42" spans="1:10" ht="95.65" x14ac:dyDescent="0.45">
      <c r="A42" s="26"/>
      <c r="B42" s="136" t="s">
        <v>295</v>
      </c>
      <c r="C42" s="133" t="s">
        <v>131</v>
      </c>
      <c r="D42" s="176" t="s">
        <v>382</v>
      </c>
      <c r="E42" s="159">
        <v>0.8</v>
      </c>
      <c r="F42" s="7"/>
      <c r="G42" s="7"/>
      <c r="H42" s="7"/>
      <c r="I42" s="7"/>
      <c r="J42" s="7"/>
    </row>
    <row r="43" spans="1:10" ht="95.65" x14ac:dyDescent="0.45">
      <c r="A43" s="26"/>
      <c r="B43" s="137" t="s">
        <v>296</v>
      </c>
      <c r="C43" s="133" t="s">
        <v>133</v>
      </c>
      <c r="D43" s="176" t="s">
        <v>384</v>
      </c>
      <c r="E43" s="159">
        <v>1</v>
      </c>
      <c r="F43" s="7"/>
      <c r="G43" s="7"/>
      <c r="H43" s="7"/>
      <c r="I43" s="7"/>
      <c r="J43" s="7"/>
    </row>
    <row r="44" spans="1:10" x14ac:dyDescent="0.45">
      <c r="A44" s="26"/>
      <c r="B44" s="26"/>
      <c r="C44" s="26"/>
      <c r="D44" s="26"/>
      <c r="E44" s="158"/>
      <c r="F44" s="7"/>
      <c r="G44" s="7"/>
      <c r="H44" s="7"/>
      <c r="I44" s="7"/>
      <c r="J44" s="7"/>
    </row>
    <row r="45" spans="1:10" ht="56.25" customHeight="1" x14ac:dyDescent="0.45">
      <c r="A45" s="26"/>
      <c r="B45" s="26"/>
      <c r="C45" s="26"/>
      <c r="D45" s="128" t="s">
        <v>308</v>
      </c>
      <c r="E45" s="158"/>
      <c r="F45" s="7"/>
      <c r="G45" s="7"/>
      <c r="H45" s="7"/>
      <c r="I45" s="7"/>
      <c r="J45" s="7"/>
    </row>
    <row r="46" spans="1:10" ht="94.5" customHeight="1" x14ac:dyDescent="0.45">
      <c r="A46" s="26"/>
      <c r="B46" s="136" t="s">
        <v>295</v>
      </c>
      <c r="C46" s="26"/>
      <c r="D46" s="134" t="s">
        <v>476</v>
      </c>
      <c r="E46" s="159">
        <v>0.8</v>
      </c>
      <c r="F46" s="7"/>
      <c r="G46" s="7"/>
      <c r="H46" s="7"/>
      <c r="I46" s="7"/>
      <c r="J46" s="7"/>
    </row>
    <row r="47" spans="1:10" ht="105.75" customHeight="1" x14ac:dyDescent="0.45">
      <c r="A47" s="26"/>
      <c r="B47" s="137" t="s">
        <v>296</v>
      </c>
      <c r="C47" s="27"/>
      <c r="D47" s="134" t="s">
        <v>477</v>
      </c>
      <c r="E47" s="159">
        <v>1</v>
      </c>
      <c r="F47" s="7"/>
      <c r="G47" s="7"/>
      <c r="H47" s="7"/>
      <c r="I47" s="7"/>
      <c r="J47" s="7"/>
    </row>
    <row r="48" spans="1:10" x14ac:dyDescent="0.45">
      <c r="A48" s="26"/>
      <c r="B48" s="23"/>
      <c r="C48" s="23"/>
      <c r="D48" s="23"/>
      <c r="E48" s="158"/>
      <c r="F48" s="7"/>
      <c r="G48" s="7"/>
      <c r="H48" s="7"/>
      <c r="I48" s="7"/>
      <c r="J48" s="7"/>
    </row>
    <row r="49" spans="1:10" x14ac:dyDescent="0.45">
      <c r="A49" s="26"/>
      <c r="B49" s="23"/>
      <c r="C49" s="23"/>
      <c r="D49" s="23"/>
      <c r="E49" s="158"/>
      <c r="F49" s="7"/>
      <c r="G49" s="7"/>
      <c r="H49" s="7"/>
      <c r="I49" s="7"/>
      <c r="J49" s="7"/>
    </row>
    <row r="50" spans="1:10" ht="20.25" x14ac:dyDescent="0.45">
      <c r="A50" s="26"/>
      <c r="B50" s="26"/>
      <c r="C50" s="27"/>
      <c r="D50" s="27"/>
      <c r="E50" s="158"/>
      <c r="F50" s="7"/>
      <c r="G50" s="7"/>
      <c r="H50" s="7"/>
      <c r="I50" s="7"/>
      <c r="J50" s="7"/>
    </row>
    <row r="51" spans="1:10" ht="46.5" customHeight="1" x14ac:dyDescent="0.45">
      <c r="A51" s="26"/>
      <c r="B51" s="26"/>
      <c r="C51" s="26"/>
      <c r="D51" s="128" t="s">
        <v>478</v>
      </c>
      <c r="E51" s="158"/>
      <c r="F51" s="7"/>
      <c r="G51" s="7"/>
      <c r="H51" s="7"/>
      <c r="I51" s="7"/>
      <c r="J51" s="7"/>
    </row>
    <row r="52" spans="1:10" ht="90" customHeight="1" x14ac:dyDescent="0.45">
      <c r="A52" s="26"/>
      <c r="B52" s="136" t="s">
        <v>295</v>
      </c>
      <c r="C52" s="26"/>
      <c r="D52" s="134" t="s">
        <v>346</v>
      </c>
      <c r="E52" s="159">
        <v>0.8</v>
      </c>
      <c r="F52" s="7"/>
      <c r="G52" s="7"/>
      <c r="H52" s="7"/>
      <c r="I52" s="7"/>
      <c r="J52" s="7"/>
    </row>
    <row r="53" spans="1:10" ht="63.75" x14ac:dyDescent="0.45">
      <c r="A53" s="26"/>
      <c r="B53" s="137" t="s">
        <v>296</v>
      </c>
      <c r="C53" s="27"/>
      <c r="D53" s="134" t="s">
        <v>347</v>
      </c>
      <c r="E53" s="159">
        <v>1</v>
      </c>
      <c r="F53" s="7"/>
      <c r="G53" s="7"/>
      <c r="H53" s="7"/>
      <c r="I53" s="7"/>
      <c r="J53" s="7"/>
    </row>
    <row r="54" spans="1:10" ht="20.25" x14ac:dyDescent="0.45">
      <c r="A54" s="26"/>
      <c r="B54" s="26"/>
      <c r="C54" s="27"/>
      <c r="D54" s="27"/>
      <c r="E54" s="158"/>
      <c r="F54" s="7"/>
      <c r="G54" s="7"/>
      <c r="H54" s="7"/>
      <c r="I54" s="7"/>
      <c r="J54" s="7"/>
    </row>
    <row r="55" spans="1:10" ht="20.25" x14ac:dyDescent="0.45">
      <c r="A55" s="26"/>
      <c r="B55" s="26"/>
      <c r="C55" s="27"/>
      <c r="D55" s="27"/>
      <c r="E55" s="158"/>
      <c r="F55" s="7"/>
      <c r="G55" s="7"/>
      <c r="H55" s="7"/>
      <c r="I55" s="7"/>
      <c r="J55" s="7"/>
    </row>
    <row r="56" spans="1:10" ht="20.25" x14ac:dyDescent="0.45">
      <c r="A56" s="26"/>
      <c r="B56" s="26"/>
      <c r="C56" s="27"/>
      <c r="D56" s="27"/>
      <c r="E56" s="158"/>
      <c r="F56" s="7"/>
      <c r="G56" s="7"/>
      <c r="H56" s="7"/>
      <c r="I56" s="7"/>
      <c r="J56" s="7"/>
    </row>
    <row r="57" spans="1:10" ht="20.25" x14ac:dyDescent="0.45">
      <c r="A57" s="26"/>
      <c r="B57" s="26"/>
      <c r="C57" s="27"/>
      <c r="D57" s="27"/>
      <c r="E57" s="158"/>
      <c r="F57" s="7"/>
      <c r="G57" s="7"/>
      <c r="H57" s="7"/>
      <c r="I57" s="7"/>
      <c r="J57" s="7"/>
    </row>
    <row r="58" spans="1:10" ht="20.25" x14ac:dyDescent="0.45">
      <c r="A58" s="26"/>
      <c r="B58" s="26"/>
      <c r="C58" s="27"/>
      <c r="D58" s="27"/>
      <c r="E58" s="158"/>
      <c r="F58" s="7"/>
      <c r="G58" s="7"/>
      <c r="H58" s="7"/>
      <c r="I58" s="7"/>
      <c r="J58" s="7"/>
    </row>
    <row r="59" spans="1:10" ht="20.25" x14ac:dyDescent="0.45">
      <c r="A59" s="26"/>
      <c r="B59" s="26"/>
      <c r="C59" s="27"/>
      <c r="D59" s="27"/>
      <c r="E59" s="158"/>
      <c r="F59" s="7"/>
      <c r="G59" s="7"/>
      <c r="H59" s="7"/>
      <c r="I59" s="7"/>
      <c r="J59" s="7"/>
    </row>
    <row r="60" spans="1:10" ht="20.25" x14ac:dyDescent="0.45">
      <c r="A60" s="26"/>
      <c r="B60" s="26"/>
      <c r="C60" s="27"/>
      <c r="D60" s="27"/>
      <c r="E60" s="158"/>
      <c r="F60" s="7"/>
      <c r="G60" s="7"/>
      <c r="H60" s="7"/>
      <c r="I60" s="7"/>
      <c r="J60" s="7"/>
    </row>
    <row r="61" spans="1:10" ht="20.25" x14ac:dyDescent="0.45">
      <c r="A61" s="26"/>
      <c r="B61" s="26"/>
      <c r="C61" s="27"/>
      <c r="D61" s="27"/>
      <c r="E61" s="158"/>
      <c r="F61" s="7"/>
      <c r="G61" s="7"/>
      <c r="H61" s="7"/>
      <c r="I61" s="7"/>
      <c r="J61" s="7"/>
    </row>
    <row r="62" spans="1:10" ht="20.25" x14ac:dyDescent="0.45">
      <c r="A62" s="26"/>
      <c r="B62" s="26"/>
      <c r="C62" s="27"/>
      <c r="D62" s="27"/>
      <c r="E62" s="158"/>
      <c r="F62" s="7"/>
      <c r="G62" s="7"/>
      <c r="H62" s="7"/>
      <c r="I62" s="7"/>
      <c r="J62" s="7"/>
    </row>
    <row r="63" spans="1:10" ht="20.25" x14ac:dyDescent="0.45">
      <c r="A63" s="26"/>
      <c r="B63" s="26"/>
      <c r="C63" s="27"/>
      <c r="D63" s="27"/>
      <c r="E63" s="158"/>
      <c r="F63" s="7"/>
      <c r="G63" s="7"/>
      <c r="H63" s="7"/>
      <c r="I63" s="7"/>
      <c r="J63" s="7"/>
    </row>
    <row r="64" spans="1:10" ht="20.25" x14ac:dyDescent="0.45">
      <c r="A64" s="26"/>
      <c r="B64" s="26"/>
      <c r="C64" s="27"/>
      <c r="D64" s="27"/>
      <c r="E64" s="158"/>
      <c r="F64" s="7"/>
      <c r="G64" s="7"/>
      <c r="H64" s="7"/>
      <c r="I64" s="7"/>
      <c r="J64" s="7"/>
    </row>
    <row r="65" spans="1:10" ht="20.25" x14ac:dyDescent="0.45">
      <c r="A65" s="26"/>
      <c r="B65" s="26"/>
      <c r="C65" s="27"/>
      <c r="D65" s="27"/>
      <c r="E65" s="158"/>
      <c r="F65" s="7"/>
      <c r="G65" s="7"/>
      <c r="H65" s="7"/>
      <c r="I65" s="7"/>
      <c r="J65" s="7"/>
    </row>
    <row r="66" spans="1:10" ht="20.25" x14ac:dyDescent="0.45">
      <c r="A66" s="26"/>
      <c r="B66" s="26"/>
      <c r="C66" s="27"/>
      <c r="D66" s="27"/>
      <c r="E66" s="158"/>
      <c r="F66" s="7"/>
      <c r="G66" s="7"/>
      <c r="H66" s="7"/>
      <c r="I66" s="7"/>
      <c r="J66" s="7"/>
    </row>
    <row r="67" spans="1:10" ht="20.25" x14ac:dyDescent="0.45">
      <c r="A67" s="26"/>
      <c r="B67" s="26"/>
      <c r="C67" s="27"/>
      <c r="D67" s="27"/>
      <c r="E67" s="158"/>
      <c r="F67" s="7"/>
      <c r="G67" s="7"/>
      <c r="H67" s="7"/>
      <c r="I67" s="7"/>
      <c r="J67" s="7"/>
    </row>
    <row r="68" spans="1:10" ht="20.25" x14ac:dyDescent="0.45">
      <c r="A68" s="26"/>
      <c r="B68" s="26"/>
      <c r="C68" s="27"/>
      <c r="D68" s="27"/>
      <c r="E68" s="158"/>
      <c r="F68" s="7"/>
      <c r="G68" s="7"/>
      <c r="H68" s="7"/>
      <c r="I68" s="7"/>
      <c r="J68" s="7"/>
    </row>
    <row r="69" spans="1:10" ht="20.25" x14ac:dyDescent="0.45">
      <c r="A69" s="26"/>
      <c r="B69" s="26"/>
      <c r="C69" s="27"/>
      <c r="D69" s="27"/>
      <c r="E69" s="158"/>
      <c r="F69" s="7"/>
      <c r="G69" s="7"/>
      <c r="H69" s="7"/>
      <c r="I69" s="7"/>
      <c r="J69" s="7"/>
    </row>
    <row r="70" spans="1:10" ht="20.25" x14ac:dyDescent="0.45">
      <c r="A70" s="26"/>
      <c r="B70" s="26"/>
      <c r="C70" s="27"/>
      <c r="D70" s="27"/>
      <c r="E70" s="158"/>
      <c r="F70" s="7"/>
      <c r="G70" s="7"/>
      <c r="H70" s="7"/>
      <c r="I70" s="7"/>
      <c r="J70" s="7"/>
    </row>
    <row r="71" spans="1:10" ht="20.25" x14ac:dyDescent="0.45">
      <c r="A71" s="26"/>
      <c r="B71" s="26"/>
      <c r="C71" s="27"/>
      <c r="D71" s="27"/>
      <c r="E71" s="158"/>
      <c r="F71" s="7"/>
      <c r="G71" s="7"/>
      <c r="H71" s="7"/>
      <c r="I71" s="7"/>
      <c r="J71" s="7"/>
    </row>
    <row r="72" spans="1:10" ht="20.25" x14ac:dyDescent="0.45">
      <c r="A72" s="26"/>
      <c r="B72" s="26"/>
      <c r="C72" s="27"/>
      <c r="D72" s="27"/>
      <c r="E72" s="158"/>
      <c r="F72" s="7"/>
      <c r="G72" s="7"/>
      <c r="H72" s="7"/>
      <c r="I72" s="7"/>
      <c r="J72" s="7"/>
    </row>
    <row r="73" spans="1:10" ht="20.25" x14ac:dyDescent="0.45">
      <c r="A73" s="26"/>
      <c r="B73" s="26"/>
      <c r="C73" s="27"/>
      <c r="D73" s="27"/>
      <c r="E73" s="158"/>
      <c r="F73" s="7"/>
      <c r="G73" s="7"/>
      <c r="H73" s="7"/>
      <c r="I73" s="7"/>
      <c r="J73" s="7"/>
    </row>
    <row r="74" spans="1:10" ht="20.25" x14ac:dyDescent="0.45">
      <c r="A74" s="26"/>
      <c r="B74" s="26"/>
      <c r="C74" s="27"/>
      <c r="D74" s="27"/>
      <c r="E74" s="158"/>
      <c r="F74" s="7"/>
      <c r="G74" s="7"/>
      <c r="H74" s="7"/>
      <c r="I74" s="7"/>
      <c r="J74" s="7"/>
    </row>
    <row r="75" spans="1:10" ht="20.25" x14ac:dyDescent="0.45">
      <c r="A75" s="26"/>
      <c r="B75" s="26"/>
      <c r="C75" s="27"/>
      <c r="D75" s="27"/>
      <c r="E75" s="158"/>
      <c r="F75" s="7"/>
      <c r="G75" s="7"/>
      <c r="H75" s="7"/>
      <c r="I75" s="7"/>
      <c r="J75" s="7"/>
    </row>
    <row r="76" spans="1:10" ht="20.25" x14ac:dyDescent="0.45">
      <c r="A76" s="26"/>
      <c r="B76" s="26"/>
      <c r="C76" s="27"/>
      <c r="D76" s="27"/>
      <c r="E76" s="158"/>
      <c r="F76" s="7"/>
      <c r="G76" s="7"/>
      <c r="H76" s="7"/>
      <c r="I76" s="7"/>
      <c r="J76" s="7"/>
    </row>
    <row r="77" spans="1:10" ht="20.25" x14ac:dyDescent="0.45">
      <c r="A77" s="26"/>
      <c r="B77" s="26"/>
      <c r="C77" s="27"/>
      <c r="D77" s="27"/>
      <c r="E77" s="158"/>
      <c r="F77" s="7"/>
      <c r="G77" s="7"/>
      <c r="H77" s="7"/>
      <c r="I77" s="7"/>
      <c r="J77" s="7"/>
    </row>
    <row r="78" spans="1:10" ht="20.25" x14ac:dyDescent="0.45">
      <c r="A78" s="26"/>
      <c r="B78" s="26"/>
      <c r="C78" s="27"/>
      <c r="D78" s="27"/>
      <c r="E78" s="158"/>
      <c r="F78" s="7"/>
      <c r="G78" s="7"/>
      <c r="H78" s="7"/>
      <c r="I78" s="7"/>
      <c r="J78" s="7"/>
    </row>
    <row r="79" spans="1:10" ht="20.25" x14ac:dyDescent="0.45">
      <c r="A79" s="26"/>
      <c r="B79" s="26"/>
      <c r="C79" s="27"/>
      <c r="D79" s="27"/>
      <c r="E79" s="158"/>
      <c r="F79" s="7"/>
      <c r="G79" s="7"/>
      <c r="H79" s="7"/>
      <c r="I79" s="7"/>
      <c r="J79" s="7"/>
    </row>
    <row r="80" spans="1:10" s="7" customFormat="1" ht="20.25" x14ac:dyDescent="0.45">
      <c r="A80" s="26"/>
      <c r="B80" s="26"/>
      <c r="C80" s="27"/>
      <c r="D80" s="27"/>
      <c r="E80" s="158"/>
    </row>
    <row r="81" spans="1:5" s="7" customFormat="1" ht="20.25" x14ac:dyDescent="0.45">
      <c r="A81" s="26"/>
      <c r="B81" s="26"/>
      <c r="C81" s="27"/>
      <c r="D81" s="27"/>
      <c r="E81" s="158"/>
    </row>
    <row r="82" spans="1:5" s="7" customFormat="1" ht="20.25" x14ac:dyDescent="0.45">
      <c r="A82" s="26"/>
      <c r="B82" s="26"/>
      <c r="C82" s="27"/>
      <c r="D82" s="27"/>
      <c r="E82" s="158"/>
    </row>
    <row r="83" spans="1:5" s="7" customFormat="1" ht="20.25" x14ac:dyDescent="0.45">
      <c r="A83" s="26"/>
      <c r="B83" s="26"/>
      <c r="C83" s="27"/>
      <c r="D83" s="27"/>
      <c r="E83" s="158"/>
    </row>
    <row r="84" spans="1:5" s="7" customFormat="1" ht="20.25" x14ac:dyDescent="0.45">
      <c r="A84" s="26"/>
      <c r="B84" s="26"/>
      <c r="C84" s="27"/>
      <c r="D84" s="27"/>
      <c r="E84" s="158"/>
    </row>
    <row r="85" spans="1:5" s="7" customFormat="1" ht="20.25" x14ac:dyDescent="0.45">
      <c r="A85" s="26"/>
      <c r="B85" s="26"/>
      <c r="C85" s="27"/>
      <c r="D85" s="27"/>
      <c r="E85" s="158"/>
    </row>
    <row r="86" spans="1:5" s="7" customFormat="1" ht="20.25" x14ac:dyDescent="0.45">
      <c r="A86" s="26"/>
      <c r="B86" s="26"/>
      <c r="C86" s="27"/>
      <c r="D86" s="27"/>
      <c r="E86" s="158"/>
    </row>
    <row r="87" spans="1:5" s="7" customFormat="1" ht="20.25" x14ac:dyDescent="0.45">
      <c r="A87" s="26"/>
      <c r="B87" s="26"/>
      <c r="C87" s="27"/>
      <c r="D87" s="27"/>
      <c r="E87" s="158"/>
    </row>
    <row r="88" spans="1:5" s="7" customFormat="1" ht="20.25" x14ac:dyDescent="0.45">
      <c r="A88" s="26"/>
      <c r="B88" s="26"/>
      <c r="C88" s="27"/>
      <c r="D88" s="27"/>
      <c r="E88" s="158"/>
    </row>
    <row r="89" spans="1:5" s="7" customFormat="1" ht="20.25" x14ac:dyDescent="0.45">
      <c r="A89" s="26"/>
      <c r="B89" s="26"/>
      <c r="C89" s="27"/>
      <c r="D89" s="27"/>
      <c r="E89" s="158"/>
    </row>
    <row r="90" spans="1:5" s="7" customFormat="1" ht="20.25" x14ac:dyDescent="0.45">
      <c r="A90" s="26"/>
      <c r="B90" s="26"/>
      <c r="C90" s="27"/>
      <c r="D90" s="27"/>
      <c r="E90" s="158"/>
    </row>
    <row r="91" spans="1:5" s="7" customFormat="1" ht="20.25" x14ac:dyDescent="0.45">
      <c r="A91" s="26"/>
      <c r="B91" s="26"/>
      <c r="C91" s="27"/>
      <c r="D91" s="27"/>
      <c r="E91" s="158"/>
    </row>
    <row r="92" spans="1:5" s="7" customFormat="1" ht="20.25" x14ac:dyDescent="0.45">
      <c r="A92" s="26"/>
      <c r="B92" s="26"/>
      <c r="C92" s="27"/>
      <c r="D92" s="27"/>
      <c r="E92" s="158"/>
    </row>
    <row r="93" spans="1:5" s="7" customFormat="1" ht="20.25" x14ac:dyDescent="0.45">
      <c r="A93" s="26"/>
      <c r="B93" s="26"/>
      <c r="C93" s="27"/>
      <c r="D93" s="27"/>
      <c r="E93" s="158"/>
    </row>
    <row r="94" spans="1:5" s="7" customFormat="1" ht="20.25" x14ac:dyDescent="0.45">
      <c r="A94" s="26"/>
      <c r="B94" s="26"/>
      <c r="C94" s="27"/>
      <c r="D94" s="27"/>
      <c r="E94" s="158"/>
    </row>
    <row r="95" spans="1:5" s="7" customFormat="1" ht="20.25" x14ac:dyDescent="0.45">
      <c r="A95" s="26"/>
      <c r="B95" s="26"/>
      <c r="C95" s="27"/>
      <c r="D95" s="27"/>
      <c r="E95" s="158"/>
    </row>
    <row r="96" spans="1:5" s="7" customFormat="1" ht="20.25" x14ac:dyDescent="0.45">
      <c r="A96" s="26"/>
      <c r="B96" s="26"/>
      <c r="C96" s="27"/>
      <c r="D96" s="27"/>
      <c r="E96" s="158"/>
    </row>
    <row r="97" spans="1:5" s="7" customFormat="1" ht="20.25" x14ac:dyDescent="0.45">
      <c r="A97" s="26"/>
      <c r="B97" s="26"/>
      <c r="C97" s="27"/>
      <c r="D97" s="27"/>
      <c r="E97" s="158"/>
    </row>
    <row r="98" spans="1:5" s="7" customFormat="1" ht="20.25" x14ac:dyDescent="0.45">
      <c r="A98" s="26"/>
      <c r="B98" s="26"/>
      <c r="C98" s="27"/>
      <c r="D98" s="27"/>
      <c r="E98" s="158"/>
    </row>
    <row r="99" spans="1:5" s="7" customFormat="1" ht="20.25" x14ac:dyDescent="0.45">
      <c r="A99" s="26"/>
      <c r="B99" s="26"/>
      <c r="C99" s="27"/>
      <c r="D99" s="27"/>
      <c r="E99" s="158"/>
    </row>
    <row r="100" spans="1:5" s="7" customFormat="1" ht="20.25" x14ac:dyDescent="0.45">
      <c r="A100" s="26"/>
      <c r="B100" s="26"/>
      <c r="C100" s="27"/>
      <c r="D100" s="27"/>
      <c r="E100" s="158"/>
    </row>
    <row r="101" spans="1:5" s="7" customFormat="1" ht="20.25" x14ac:dyDescent="0.45">
      <c r="A101" s="26"/>
      <c r="B101" s="26"/>
      <c r="C101" s="27"/>
      <c r="D101" s="27"/>
      <c r="E101" s="158"/>
    </row>
    <row r="102" spans="1:5" s="7" customFormat="1" ht="20.25" x14ac:dyDescent="0.45">
      <c r="A102" s="26"/>
      <c r="B102" s="26"/>
      <c r="C102" s="27"/>
      <c r="D102" s="27"/>
      <c r="E102" s="158"/>
    </row>
    <row r="103" spans="1:5" s="7" customFormat="1" ht="20.25" x14ac:dyDescent="0.45">
      <c r="A103" s="26"/>
      <c r="B103" s="26"/>
      <c r="C103" s="27"/>
      <c r="D103" s="27"/>
      <c r="E103" s="158"/>
    </row>
    <row r="104" spans="1:5" s="7" customFormat="1" ht="20.25" x14ac:dyDescent="0.45">
      <c r="A104" s="26"/>
      <c r="B104" s="26"/>
      <c r="C104" s="27"/>
      <c r="D104" s="27"/>
      <c r="E104" s="158"/>
    </row>
    <row r="105" spans="1:5" s="7" customFormat="1" ht="20.25" x14ac:dyDescent="0.45">
      <c r="A105" s="26"/>
      <c r="B105" s="26"/>
      <c r="C105" s="27"/>
      <c r="D105" s="27"/>
      <c r="E105" s="158"/>
    </row>
    <row r="106" spans="1:5" s="7" customFormat="1" ht="20.25" x14ac:dyDescent="0.45">
      <c r="A106" s="26"/>
      <c r="B106" s="26"/>
      <c r="C106" s="27"/>
      <c r="D106" s="27"/>
      <c r="E106" s="158"/>
    </row>
    <row r="107" spans="1:5" s="7" customFormat="1" ht="20.25" x14ac:dyDescent="0.45">
      <c r="A107" s="26"/>
      <c r="B107" s="26"/>
      <c r="C107" s="27"/>
      <c r="D107" s="27"/>
      <c r="E107" s="158"/>
    </row>
    <row r="108" spans="1:5" s="7" customFormat="1" ht="20.25" x14ac:dyDescent="0.45">
      <c r="A108" s="26"/>
      <c r="B108" s="26"/>
      <c r="C108" s="27"/>
      <c r="D108" s="27"/>
      <c r="E108" s="158"/>
    </row>
    <row r="109" spans="1:5" s="7" customFormat="1" ht="20.25" x14ac:dyDescent="0.45">
      <c r="A109" s="26"/>
      <c r="B109" s="26"/>
      <c r="C109" s="27"/>
      <c r="D109" s="27"/>
      <c r="E109" s="158"/>
    </row>
    <row r="110" spans="1:5" s="7" customFormat="1" ht="20.25" x14ac:dyDescent="0.45">
      <c r="A110" s="26"/>
      <c r="B110" s="26"/>
      <c r="C110" s="27"/>
      <c r="D110" s="27"/>
      <c r="E110" s="158"/>
    </row>
    <row r="111" spans="1:5" s="7" customFormat="1" ht="20.25" x14ac:dyDescent="0.45">
      <c r="A111" s="26"/>
      <c r="B111" s="26"/>
      <c r="C111" s="27"/>
      <c r="D111" s="27"/>
      <c r="E111" s="158"/>
    </row>
    <row r="112" spans="1:5" s="7" customFormat="1" ht="20.25" x14ac:dyDescent="0.45">
      <c r="A112" s="26"/>
      <c r="B112" s="26"/>
      <c r="C112" s="27"/>
      <c r="D112" s="27"/>
      <c r="E112" s="158"/>
    </row>
    <row r="113" spans="1:5" s="7" customFormat="1" ht="20.25" x14ac:dyDescent="0.45">
      <c r="A113" s="26"/>
      <c r="B113" s="26"/>
      <c r="C113" s="27"/>
      <c r="D113" s="27"/>
      <c r="E113" s="158"/>
    </row>
    <row r="114" spans="1:5" s="7" customFormat="1" ht="20.25" x14ac:dyDescent="0.45">
      <c r="A114" s="26"/>
      <c r="B114" s="26"/>
      <c r="C114" s="27"/>
      <c r="D114" s="27"/>
      <c r="E114" s="158"/>
    </row>
    <row r="115" spans="1:5" s="7" customFormat="1" ht="20.25" x14ac:dyDescent="0.45">
      <c r="A115" s="26"/>
      <c r="B115" s="26"/>
      <c r="C115" s="27"/>
      <c r="D115" s="27"/>
      <c r="E115" s="158"/>
    </row>
    <row r="116" spans="1:5" s="7" customFormat="1" ht="20.25" x14ac:dyDescent="0.45">
      <c r="A116" s="26"/>
      <c r="B116" s="26"/>
      <c r="C116" s="27"/>
      <c r="D116" s="27"/>
      <c r="E116" s="158"/>
    </row>
    <row r="117" spans="1:5" s="7" customFormat="1" ht="20.25" x14ac:dyDescent="0.45">
      <c r="A117" s="26"/>
      <c r="B117" s="26"/>
      <c r="C117" s="27"/>
      <c r="D117" s="27"/>
      <c r="E117" s="158"/>
    </row>
    <row r="118" spans="1:5" s="7" customFormat="1" ht="20.25" x14ac:dyDescent="0.45">
      <c r="A118" s="26"/>
      <c r="B118" s="26"/>
      <c r="C118" s="27"/>
      <c r="D118" s="27"/>
      <c r="E118" s="158"/>
    </row>
    <row r="119" spans="1:5" s="7" customFormat="1" ht="20.25" x14ac:dyDescent="0.45">
      <c r="A119" s="26"/>
      <c r="B119" s="26"/>
      <c r="C119" s="27"/>
      <c r="D119" s="27"/>
      <c r="E119" s="158"/>
    </row>
    <row r="120" spans="1:5" s="7" customFormat="1" ht="20.25" x14ac:dyDescent="0.45">
      <c r="A120" s="26"/>
      <c r="B120" s="26"/>
      <c r="C120" s="27"/>
      <c r="D120" s="27"/>
      <c r="E120" s="158"/>
    </row>
    <row r="121" spans="1:5" s="7" customFormat="1" ht="20.25" x14ac:dyDescent="0.45">
      <c r="A121" s="26"/>
      <c r="B121" s="26"/>
      <c r="C121" s="27"/>
      <c r="D121" s="27"/>
      <c r="E121" s="158"/>
    </row>
    <row r="122" spans="1:5" s="7" customFormat="1" ht="20.25" x14ac:dyDescent="0.45">
      <c r="A122" s="26"/>
      <c r="B122" s="26"/>
      <c r="C122" s="27"/>
      <c r="D122" s="27"/>
      <c r="E122" s="158"/>
    </row>
    <row r="123" spans="1:5" s="7" customFormat="1" ht="20.25" x14ac:dyDescent="0.45">
      <c r="A123" s="26"/>
      <c r="B123" s="26"/>
      <c r="C123" s="27"/>
      <c r="D123" s="27"/>
      <c r="E123" s="158"/>
    </row>
    <row r="124" spans="1:5" s="7" customFormat="1" ht="20.25" x14ac:dyDescent="0.45">
      <c r="A124" s="26"/>
      <c r="B124" s="26"/>
      <c r="C124" s="27"/>
      <c r="D124" s="27"/>
      <c r="E124" s="158"/>
    </row>
    <row r="125" spans="1:5" s="7" customFormat="1" ht="20.25" x14ac:dyDescent="0.45">
      <c r="A125" s="26"/>
      <c r="B125" s="26"/>
      <c r="C125" s="27"/>
      <c r="D125" s="27"/>
      <c r="E125" s="158"/>
    </row>
    <row r="126" spans="1:5" s="7" customFormat="1" ht="20.25" x14ac:dyDescent="0.45">
      <c r="A126" s="26"/>
      <c r="B126" s="26"/>
      <c r="C126" s="27"/>
      <c r="D126" s="27"/>
      <c r="E126" s="158"/>
    </row>
    <row r="127" spans="1:5" s="7" customFormat="1" ht="20.25" x14ac:dyDescent="0.45">
      <c r="A127" s="26"/>
      <c r="B127" s="26"/>
      <c r="C127" s="27"/>
      <c r="D127" s="27"/>
      <c r="E127" s="158"/>
    </row>
    <row r="128" spans="1:5" s="7" customFormat="1" ht="20.25" x14ac:dyDescent="0.45">
      <c r="A128" s="26"/>
      <c r="B128" s="26"/>
      <c r="C128" s="27"/>
      <c r="D128" s="27"/>
      <c r="E128" s="158"/>
    </row>
    <row r="129" spans="1:5" s="7" customFormat="1" ht="20.25" x14ac:dyDescent="0.45">
      <c r="A129" s="26"/>
      <c r="B129" s="26"/>
      <c r="C129" s="27"/>
      <c r="D129" s="27"/>
      <c r="E129" s="158"/>
    </row>
    <row r="130" spans="1:5" s="7" customFormat="1" ht="20.25" x14ac:dyDescent="0.45">
      <c r="A130" s="26"/>
      <c r="B130" s="26"/>
      <c r="C130" s="27"/>
      <c r="D130" s="27"/>
      <c r="E130" s="158"/>
    </row>
    <row r="131" spans="1:5" s="7" customFormat="1" ht="20.25" x14ac:dyDescent="0.45">
      <c r="A131" s="26"/>
      <c r="B131" s="26"/>
      <c r="C131" s="27"/>
      <c r="D131" s="27"/>
      <c r="E131" s="158"/>
    </row>
    <row r="132" spans="1:5" s="7" customFormat="1" ht="20.25" x14ac:dyDescent="0.45">
      <c r="A132" s="26"/>
      <c r="B132" s="26"/>
      <c r="C132" s="27"/>
      <c r="D132" s="27"/>
      <c r="E132" s="158"/>
    </row>
    <row r="133" spans="1:5" s="7" customFormat="1" ht="20.25" x14ac:dyDescent="0.45">
      <c r="A133" s="26"/>
      <c r="B133" s="26"/>
      <c r="C133" s="27"/>
      <c r="D133" s="27"/>
      <c r="E133" s="158"/>
    </row>
    <row r="134" spans="1:5" s="7" customFormat="1" ht="20.25" x14ac:dyDescent="0.45">
      <c r="A134" s="26"/>
      <c r="B134" s="26"/>
      <c r="C134" s="27"/>
      <c r="D134" s="27"/>
      <c r="E134" s="158"/>
    </row>
    <row r="135" spans="1:5" s="7" customFormat="1" ht="20.25" x14ac:dyDescent="0.45">
      <c r="A135" s="26"/>
      <c r="B135" s="26"/>
      <c r="C135" s="27"/>
      <c r="D135" s="27"/>
      <c r="E135" s="158"/>
    </row>
    <row r="136" spans="1:5" s="7" customFormat="1" ht="20.25" x14ac:dyDescent="0.45">
      <c r="A136" s="26"/>
      <c r="B136" s="26"/>
      <c r="C136" s="27"/>
      <c r="D136" s="27"/>
      <c r="E136" s="158"/>
    </row>
    <row r="137" spans="1:5" s="7" customFormat="1" ht="20.25" x14ac:dyDescent="0.45">
      <c r="A137" s="26"/>
      <c r="B137" s="26"/>
      <c r="C137" s="27"/>
      <c r="D137" s="27"/>
      <c r="E137" s="158"/>
    </row>
    <row r="138" spans="1:5" s="7" customFormat="1" ht="20.25" x14ac:dyDescent="0.45">
      <c r="A138" s="26"/>
      <c r="B138" s="26"/>
      <c r="C138" s="27"/>
      <c r="D138" s="27"/>
      <c r="E138" s="158"/>
    </row>
    <row r="139" spans="1:5" s="7" customFormat="1" ht="20.25" x14ac:dyDescent="0.45">
      <c r="A139" s="26"/>
      <c r="B139" s="26"/>
      <c r="C139" s="27"/>
      <c r="D139" s="27"/>
      <c r="E139" s="158"/>
    </row>
    <row r="140" spans="1:5" s="7" customFormat="1" ht="20.25" x14ac:dyDescent="0.45">
      <c r="A140" s="26"/>
      <c r="B140" s="26"/>
      <c r="C140" s="27"/>
      <c r="D140" s="27"/>
      <c r="E140" s="158"/>
    </row>
    <row r="141" spans="1:5" s="7" customFormat="1" ht="20.25" x14ac:dyDescent="0.45">
      <c r="A141" s="26"/>
      <c r="B141" s="26"/>
      <c r="C141" s="27"/>
      <c r="D141" s="27"/>
      <c r="E141" s="158"/>
    </row>
    <row r="142" spans="1:5" s="7" customFormat="1" ht="20.25" x14ac:dyDescent="0.45">
      <c r="A142" s="26"/>
      <c r="B142" s="26"/>
      <c r="C142" s="27"/>
      <c r="D142" s="27"/>
      <c r="E142" s="158"/>
    </row>
    <row r="143" spans="1:5" s="7" customFormat="1" ht="20.25" x14ac:dyDescent="0.45">
      <c r="A143" s="26"/>
      <c r="B143" s="26"/>
      <c r="C143" s="27"/>
      <c r="D143" s="27"/>
      <c r="E143" s="158"/>
    </row>
    <row r="144" spans="1:5" s="7" customFormat="1" ht="20.25" x14ac:dyDescent="0.45">
      <c r="A144" s="26"/>
      <c r="B144" s="26"/>
      <c r="C144" s="27"/>
      <c r="D144" s="27"/>
      <c r="E144" s="158"/>
    </row>
    <row r="145" spans="1:5" s="7" customFormat="1" ht="20.25" x14ac:dyDescent="0.45">
      <c r="A145" s="26"/>
      <c r="B145" s="26"/>
      <c r="C145" s="27"/>
      <c r="D145" s="27"/>
      <c r="E145" s="158"/>
    </row>
    <row r="146" spans="1:5" s="7" customFormat="1" ht="20.25" x14ac:dyDescent="0.45">
      <c r="A146" s="26"/>
      <c r="B146" s="26"/>
      <c r="C146" s="27"/>
      <c r="D146" s="27"/>
      <c r="E146" s="158"/>
    </row>
    <row r="147" spans="1:5" s="7" customFormat="1" ht="20.25" x14ac:dyDescent="0.45">
      <c r="A147" s="26"/>
      <c r="B147" s="26"/>
      <c r="C147" s="27"/>
      <c r="D147" s="27"/>
      <c r="E147" s="158"/>
    </row>
    <row r="148" spans="1:5" s="7" customFormat="1" ht="20.25" x14ac:dyDescent="0.45">
      <c r="A148" s="26"/>
      <c r="B148" s="26"/>
      <c r="C148" s="27"/>
      <c r="D148" s="27"/>
      <c r="E148" s="158"/>
    </row>
    <row r="149" spans="1:5" s="7" customFormat="1" ht="20.25" x14ac:dyDescent="0.45">
      <c r="A149" s="26"/>
      <c r="B149" s="26"/>
      <c r="C149" s="27"/>
      <c r="D149" s="27"/>
      <c r="E149" s="158"/>
    </row>
    <row r="150" spans="1:5" s="7" customFormat="1" ht="20.25" x14ac:dyDescent="0.45">
      <c r="A150" s="26"/>
      <c r="B150" s="26"/>
      <c r="C150" s="27"/>
      <c r="D150" s="27"/>
      <c r="E150" s="158"/>
    </row>
    <row r="151" spans="1:5" s="7" customFormat="1" ht="20.25" x14ac:dyDescent="0.45">
      <c r="A151" s="26"/>
      <c r="B151" s="26"/>
      <c r="C151" s="27"/>
      <c r="D151" s="27"/>
      <c r="E151" s="158"/>
    </row>
    <row r="152" spans="1:5" s="7" customFormat="1" ht="20.25" x14ac:dyDescent="0.45">
      <c r="A152" s="26"/>
      <c r="B152" s="26"/>
      <c r="C152" s="27"/>
      <c r="D152" s="27"/>
      <c r="E152" s="158"/>
    </row>
    <row r="153" spans="1:5" s="7" customFormat="1" ht="20.25" x14ac:dyDescent="0.45">
      <c r="A153" s="26"/>
      <c r="B153" s="26"/>
      <c r="C153" s="27"/>
      <c r="D153" s="27"/>
      <c r="E153" s="158"/>
    </row>
    <row r="154" spans="1:5" s="7" customFormat="1" ht="20.25" x14ac:dyDescent="0.45">
      <c r="A154" s="26"/>
      <c r="B154" s="26"/>
      <c r="C154" s="27"/>
      <c r="D154" s="27"/>
      <c r="E154" s="158"/>
    </row>
    <row r="155" spans="1:5" s="7" customFormat="1" ht="20.25" x14ac:dyDescent="0.45">
      <c r="A155" s="26"/>
      <c r="B155" s="26"/>
      <c r="C155" s="27"/>
      <c r="D155" s="27"/>
      <c r="E155" s="158"/>
    </row>
    <row r="156" spans="1:5" s="7" customFormat="1" ht="20.25" x14ac:dyDescent="0.45">
      <c r="A156" s="26"/>
      <c r="B156" s="26"/>
      <c r="C156" s="27"/>
      <c r="D156" s="27"/>
      <c r="E156" s="158"/>
    </row>
    <row r="157" spans="1:5" s="7" customFormat="1" ht="20.25" x14ac:dyDescent="0.45">
      <c r="A157" s="26"/>
      <c r="B157" s="26"/>
      <c r="C157" s="27"/>
      <c r="D157" s="27"/>
      <c r="E157" s="158"/>
    </row>
    <row r="158" spans="1:5" s="7" customFormat="1" ht="20.25" x14ac:dyDescent="0.45">
      <c r="A158" s="26"/>
      <c r="B158" s="26"/>
      <c r="C158" s="27"/>
      <c r="D158" s="27"/>
      <c r="E158" s="158"/>
    </row>
    <row r="159" spans="1:5" s="7" customFormat="1" ht="20.25" x14ac:dyDescent="0.45">
      <c r="A159" s="26"/>
      <c r="B159" s="26"/>
      <c r="C159" s="27"/>
      <c r="D159" s="27"/>
      <c r="E159" s="158"/>
    </row>
    <row r="160" spans="1:5" s="7" customFormat="1" ht="20.25" x14ac:dyDescent="0.45">
      <c r="A160" s="26"/>
      <c r="B160" s="26"/>
      <c r="C160" s="27"/>
      <c r="D160" s="27"/>
      <c r="E160" s="158"/>
    </row>
    <row r="161" spans="1:5" s="7" customFormat="1" ht="20.25" x14ac:dyDescent="0.45">
      <c r="A161" s="26"/>
      <c r="B161" s="26"/>
      <c r="C161" s="27"/>
      <c r="D161" s="27"/>
      <c r="E161" s="158"/>
    </row>
    <row r="162" spans="1:5" s="7" customFormat="1" ht="20.25" x14ac:dyDescent="0.45">
      <c r="A162" s="26"/>
      <c r="B162" s="26"/>
      <c r="C162" s="27"/>
      <c r="D162" s="27"/>
      <c r="E162" s="158"/>
    </row>
    <row r="163" spans="1:5" s="7" customFormat="1" ht="20.25" x14ac:dyDescent="0.45">
      <c r="A163" s="26"/>
      <c r="B163" s="26"/>
      <c r="C163" s="27"/>
      <c r="D163" s="27"/>
      <c r="E163" s="158"/>
    </row>
    <row r="164" spans="1:5" s="7" customFormat="1" ht="20.25" x14ac:dyDescent="0.45">
      <c r="A164" s="26"/>
      <c r="B164" s="26"/>
      <c r="C164" s="27"/>
      <c r="D164" s="27"/>
      <c r="E164" s="158"/>
    </row>
    <row r="165" spans="1:5" s="7" customFormat="1" ht="20.25" x14ac:dyDescent="0.45">
      <c r="A165" s="26"/>
      <c r="B165" s="26"/>
      <c r="C165" s="27"/>
      <c r="D165" s="27"/>
      <c r="E165" s="158"/>
    </row>
    <row r="166" spans="1:5" s="7" customFormat="1" ht="20.25" x14ac:dyDescent="0.45">
      <c r="A166" s="26"/>
      <c r="B166" s="26"/>
      <c r="C166" s="27"/>
      <c r="D166" s="27"/>
      <c r="E166" s="158"/>
    </row>
    <row r="167" spans="1:5" s="7" customFormat="1" ht="20.25" x14ac:dyDescent="0.45">
      <c r="A167" s="26"/>
      <c r="B167" s="26"/>
      <c r="C167" s="27"/>
      <c r="D167" s="27"/>
      <c r="E167" s="158"/>
    </row>
    <row r="168" spans="1:5" s="7" customFormat="1" ht="20.25" x14ac:dyDescent="0.45">
      <c r="A168" s="26"/>
      <c r="B168" s="26"/>
      <c r="C168" s="27"/>
      <c r="D168" s="27"/>
      <c r="E168" s="158"/>
    </row>
    <row r="169" spans="1:5" s="7" customFormat="1" ht="20.25" x14ac:dyDescent="0.45">
      <c r="A169" s="26"/>
      <c r="B169" s="26"/>
      <c r="C169" s="27"/>
      <c r="D169" s="27"/>
      <c r="E169" s="158"/>
    </row>
    <row r="170" spans="1:5" s="7" customFormat="1" ht="20.25" x14ac:dyDescent="0.45">
      <c r="A170" s="26"/>
      <c r="B170" s="26"/>
      <c r="C170" s="27"/>
      <c r="D170" s="27"/>
      <c r="E170" s="158"/>
    </row>
    <row r="171" spans="1:5" s="7" customFormat="1" ht="20.25" x14ac:dyDescent="0.45">
      <c r="A171" s="26"/>
      <c r="B171" s="26"/>
      <c r="C171" s="27"/>
      <c r="D171" s="27"/>
      <c r="E171" s="158"/>
    </row>
    <row r="172" spans="1:5" s="7" customFormat="1" ht="20.25" x14ac:dyDescent="0.45">
      <c r="A172" s="26"/>
      <c r="B172" s="26"/>
      <c r="C172" s="27"/>
      <c r="D172" s="27"/>
      <c r="E172" s="158"/>
    </row>
    <row r="173" spans="1:5" s="7" customFormat="1" ht="20.25" x14ac:dyDescent="0.45">
      <c r="A173" s="26"/>
      <c r="B173" s="26"/>
      <c r="C173" s="27"/>
      <c r="D173" s="27"/>
      <c r="E173" s="158"/>
    </row>
    <row r="174" spans="1:5" s="7" customFormat="1" ht="20.25" x14ac:dyDescent="0.45">
      <c r="A174" s="26"/>
      <c r="B174" s="26"/>
      <c r="C174" s="27"/>
      <c r="D174" s="27"/>
      <c r="E174" s="158"/>
    </row>
    <row r="175" spans="1:5" s="7" customFormat="1" ht="20.25" x14ac:dyDescent="0.45">
      <c r="A175" s="26"/>
      <c r="B175" s="26"/>
      <c r="C175" s="27"/>
      <c r="D175" s="27"/>
      <c r="E175" s="158"/>
    </row>
    <row r="176" spans="1:5" s="7" customFormat="1" ht="20.25" x14ac:dyDescent="0.45">
      <c r="A176" s="26"/>
      <c r="B176" s="26"/>
      <c r="C176" s="27"/>
      <c r="D176" s="27"/>
      <c r="E176" s="158"/>
    </row>
    <row r="177" spans="1:5" s="7" customFormat="1" ht="20.25" x14ac:dyDescent="0.45">
      <c r="A177" s="26"/>
      <c r="B177" s="26"/>
      <c r="C177" s="27"/>
      <c r="D177" s="27"/>
      <c r="E177" s="158"/>
    </row>
    <row r="178" spans="1:5" s="7" customFormat="1" ht="20.25" x14ac:dyDescent="0.45">
      <c r="A178" s="26"/>
      <c r="B178" s="26"/>
      <c r="C178" s="27"/>
      <c r="D178" s="27"/>
      <c r="E178" s="158"/>
    </row>
    <row r="179" spans="1:5" s="7" customFormat="1" ht="20.25" x14ac:dyDescent="0.45">
      <c r="A179" s="26"/>
      <c r="B179" s="26"/>
      <c r="C179" s="27"/>
      <c r="D179" s="27"/>
      <c r="E179" s="158"/>
    </row>
    <row r="180" spans="1:5" s="7" customFormat="1" ht="20.25" x14ac:dyDescent="0.45">
      <c r="A180" s="26"/>
      <c r="B180" s="26"/>
      <c r="C180" s="27"/>
      <c r="D180" s="27"/>
      <c r="E180" s="158"/>
    </row>
    <row r="181" spans="1:5" s="7" customFormat="1" ht="20.25" x14ac:dyDescent="0.45">
      <c r="A181" s="26"/>
      <c r="B181" s="26"/>
      <c r="C181" s="27"/>
      <c r="D181" s="27"/>
      <c r="E181" s="158"/>
    </row>
    <row r="182" spans="1:5" s="7" customFormat="1" ht="20.25" x14ac:dyDescent="0.45">
      <c r="A182" s="26"/>
      <c r="B182" s="26"/>
      <c r="C182" s="27"/>
      <c r="D182" s="27"/>
      <c r="E182" s="158"/>
    </row>
    <row r="183" spans="1:5" s="7" customFormat="1" ht="20.25" x14ac:dyDescent="0.45">
      <c r="A183" s="26"/>
      <c r="B183" s="26"/>
      <c r="C183" s="27"/>
      <c r="D183" s="27"/>
      <c r="E183" s="158"/>
    </row>
    <row r="184" spans="1:5" s="7" customFormat="1" ht="20.25" x14ac:dyDescent="0.45">
      <c r="A184" s="26"/>
      <c r="B184" s="26"/>
      <c r="C184" s="27"/>
      <c r="D184" s="27"/>
      <c r="E184" s="158"/>
    </row>
    <row r="185" spans="1:5" s="7" customFormat="1" ht="20.25" x14ac:dyDescent="0.45">
      <c r="A185" s="26"/>
      <c r="B185" s="26"/>
      <c r="C185" s="27"/>
      <c r="D185" s="27"/>
      <c r="E185" s="158"/>
    </row>
    <row r="186" spans="1:5" s="7" customFormat="1" ht="20.25" x14ac:dyDescent="0.45">
      <c r="A186" s="26"/>
      <c r="B186" s="26"/>
      <c r="C186" s="27"/>
      <c r="D186" s="27"/>
      <c r="E186" s="158"/>
    </row>
    <row r="187" spans="1:5" s="7" customFormat="1" ht="20.25" x14ac:dyDescent="0.45">
      <c r="A187" s="26"/>
      <c r="B187" s="26"/>
      <c r="C187" s="27"/>
      <c r="D187" s="27"/>
      <c r="E187" s="158"/>
    </row>
    <row r="188" spans="1:5" s="7" customFormat="1" ht="20.25" x14ac:dyDescent="0.45">
      <c r="A188" s="26"/>
      <c r="B188" s="26"/>
      <c r="C188" s="27"/>
      <c r="D188" s="27"/>
      <c r="E188" s="158"/>
    </row>
    <row r="189" spans="1:5" s="7" customFormat="1" ht="20.25" x14ac:dyDescent="0.45">
      <c r="A189" s="26"/>
      <c r="B189" s="26"/>
      <c r="C189" s="27"/>
      <c r="D189" s="27"/>
      <c r="E189" s="158"/>
    </row>
    <row r="190" spans="1:5" s="7" customFormat="1" ht="20.25" x14ac:dyDescent="0.45">
      <c r="A190" s="26"/>
      <c r="B190" s="26"/>
      <c r="C190" s="27"/>
      <c r="D190" s="27"/>
      <c r="E190" s="158"/>
    </row>
    <row r="191" spans="1:5" s="7" customFormat="1" ht="20.25" x14ac:dyDescent="0.45">
      <c r="A191" s="26"/>
      <c r="B191" s="26"/>
      <c r="C191" s="27"/>
      <c r="D191" s="27"/>
      <c r="E191" s="158"/>
    </row>
    <row r="192" spans="1:5" s="7" customFormat="1" ht="20.25" x14ac:dyDescent="0.45">
      <c r="A192" s="26"/>
      <c r="B192" s="26"/>
      <c r="C192" s="27"/>
      <c r="D192" s="27"/>
      <c r="E192" s="158"/>
    </row>
    <row r="193" spans="1:5" s="7" customFormat="1" ht="20.25" x14ac:dyDescent="0.45">
      <c r="A193" s="26"/>
      <c r="B193" s="26"/>
      <c r="C193" s="27"/>
      <c r="D193" s="27"/>
      <c r="E193" s="158"/>
    </row>
    <row r="194" spans="1:5" s="7" customFormat="1" ht="20.25" x14ac:dyDescent="0.45">
      <c r="A194" s="26"/>
      <c r="B194" s="26"/>
      <c r="C194" s="27"/>
      <c r="D194" s="27"/>
      <c r="E194" s="158"/>
    </row>
    <row r="195" spans="1:5" s="7" customFormat="1" ht="20.25" x14ac:dyDescent="0.45">
      <c r="A195" s="26"/>
      <c r="B195" s="26"/>
      <c r="C195" s="27"/>
      <c r="D195" s="27"/>
      <c r="E195" s="158"/>
    </row>
    <row r="196" spans="1:5" s="7" customFormat="1" ht="20.25" x14ac:dyDescent="0.45">
      <c r="A196" s="26"/>
      <c r="B196" s="26"/>
      <c r="C196" s="27"/>
      <c r="D196" s="27"/>
      <c r="E196" s="158"/>
    </row>
    <row r="197" spans="1:5" s="7" customFormat="1" ht="20.25" x14ac:dyDescent="0.45">
      <c r="A197" s="26"/>
      <c r="B197" s="26"/>
      <c r="C197" s="27"/>
      <c r="D197" s="27"/>
      <c r="E197" s="158"/>
    </row>
    <row r="198" spans="1:5" s="7" customFormat="1" ht="20.25" x14ac:dyDescent="0.45">
      <c r="A198" s="26"/>
      <c r="B198" s="26"/>
      <c r="C198" s="27"/>
      <c r="D198" s="27"/>
      <c r="E198" s="158"/>
    </row>
    <row r="199" spans="1:5" s="7" customFormat="1" ht="20.25" x14ac:dyDescent="0.45">
      <c r="A199" s="26"/>
      <c r="B199" s="26"/>
      <c r="C199" s="27"/>
      <c r="D199" s="27"/>
      <c r="E199" s="158"/>
    </row>
    <row r="200" spans="1:5" s="7" customFormat="1" ht="20.25" x14ac:dyDescent="0.45">
      <c r="A200" s="26"/>
      <c r="B200" s="26"/>
      <c r="C200" s="27"/>
      <c r="D200" s="27"/>
      <c r="E200" s="158"/>
    </row>
    <row r="201" spans="1:5" s="7" customFormat="1" ht="20.25" x14ac:dyDescent="0.45">
      <c r="A201" s="26"/>
      <c r="B201" s="26"/>
      <c r="C201" s="27"/>
      <c r="D201" s="27"/>
      <c r="E201" s="158"/>
    </row>
    <row r="202" spans="1:5" s="7" customFormat="1" ht="20.25" x14ac:dyDescent="0.45">
      <c r="A202" s="26"/>
      <c r="B202" s="26"/>
      <c r="C202" s="27"/>
      <c r="D202" s="27"/>
      <c r="E202" s="158"/>
    </row>
    <row r="203" spans="1:5" s="7" customFormat="1" ht="20.25" x14ac:dyDescent="0.45">
      <c r="A203" s="26"/>
      <c r="B203" s="26"/>
      <c r="C203" s="27"/>
      <c r="D203" s="27"/>
      <c r="E203" s="158"/>
    </row>
    <row r="204" spans="1:5" s="7" customFormat="1" ht="20.25" x14ac:dyDescent="0.45">
      <c r="A204" s="26"/>
      <c r="B204" s="26"/>
      <c r="C204" s="27"/>
      <c r="D204" s="27"/>
      <c r="E204" s="158"/>
    </row>
    <row r="205" spans="1:5" s="7" customFormat="1" ht="20.25" x14ac:dyDescent="0.45">
      <c r="A205" s="26"/>
      <c r="B205" s="26"/>
      <c r="C205" s="27"/>
      <c r="D205" s="27"/>
      <c r="E205" s="158"/>
    </row>
    <row r="206" spans="1:5" s="7" customFormat="1" ht="20.25" x14ac:dyDescent="0.45">
      <c r="A206" s="26"/>
      <c r="B206" s="26"/>
      <c r="C206" s="27"/>
      <c r="D206" s="27"/>
      <c r="E206" s="158"/>
    </row>
    <row r="207" spans="1:5" s="7" customFormat="1" ht="20.25" x14ac:dyDescent="0.45">
      <c r="A207" s="26"/>
      <c r="B207" s="26"/>
      <c r="C207" s="27"/>
      <c r="D207" s="27"/>
      <c r="E207" s="158"/>
    </row>
    <row r="208" spans="1:5" s="7" customFormat="1" ht="20.25" x14ac:dyDescent="0.45">
      <c r="A208" s="26"/>
      <c r="B208" s="26"/>
      <c r="C208" s="27"/>
      <c r="D208" s="27"/>
      <c r="E208" s="158"/>
    </row>
    <row r="209" spans="1:5" s="7" customFormat="1" ht="20.25" x14ac:dyDescent="0.45">
      <c r="A209" s="26"/>
      <c r="B209" s="26"/>
      <c r="C209" s="27"/>
      <c r="D209" s="27"/>
      <c r="E209" s="158"/>
    </row>
    <row r="210" spans="1:5" s="7" customFormat="1" ht="20.25" x14ac:dyDescent="0.45">
      <c r="A210" s="26"/>
      <c r="B210" s="26"/>
      <c r="C210" s="27"/>
      <c r="D210" s="27"/>
      <c r="E210" s="158"/>
    </row>
    <row r="211" spans="1:5" s="7" customFormat="1" ht="20.25" x14ac:dyDescent="0.45">
      <c r="A211" s="26"/>
      <c r="B211" s="26"/>
      <c r="C211" s="27"/>
      <c r="D211" s="27"/>
      <c r="E211" s="158"/>
    </row>
    <row r="212" spans="1:5" s="7" customFormat="1" ht="20.25" x14ac:dyDescent="0.45">
      <c r="A212" s="26"/>
      <c r="B212" s="26"/>
      <c r="C212" s="27"/>
      <c r="D212" s="27"/>
      <c r="E212" s="158"/>
    </row>
    <row r="213" spans="1:5" s="7" customFormat="1" ht="20.25" x14ac:dyDescent="0.45">
      <c r="A213" s="26"/>
      <c r="B213" s="26"/>
      <c r="C213" s="27"/>
      <c r="D213" s="27"/>
      <c r="E213" s="158"/>
    </row>
    <row r="214" spans="1:5" s="7" customFormat="1" ht="20.25" x14ac:dyDescent="0.45">
      <c r="A214" s="26"/>
      <c r="B214" s="26"/>
      <c r="C214" s="27"/>
      <c r="D214" s="27"/>
      <c r="E214" s="158"/>
    </row>
    <row r="215" spans="1:5" s="7" customFormat="1" ht="20.25" x14ac:dyDescent="0.45">
      <c r="A215" s="26"/>
      <c r="B215" s="26"/>
      <c r="C215" s="27"/>
      <c r="D215" s="27"/>
      <c r="E215" s="158"/>
    </row>
    <row r="216" spans="1:5" s="7" customFormat="1" ht="20.25" x14ac:dyDescent="0.45">
      <c r="A216" s="26"/>
      <c r="B216" s="26"/>
      <c r="C216" s="27"/>
      <c r="D216" s="27"/>
      <c r="E216" s="158"/>
    </row>
    <row r="217" spans="1:5" s="7" customFormat="1" ht="20.25" x14ac:dyDescent="0.45">
      <c r="A217" s="26"/>
      <c r="B217" s="26"/>
      <c r="C217" s="27"/>
      <c r="D217" s="27"/>
      <c r="E217" s="158"/>
    </row>
    <row r="218" spans="1:5" s="7" customFormat="1" ht="20.25" x14ac:dyDescent="0.45">
      <c r="A218" s="26"/>
      <c r="B218" s="26"/>
      <c r="C218" s="27"/>
      <c r="D218" s="27"/>
      <c r="E218" s="158"/>
    </row>
    <row r="219" spans="1:5" s="7" customFormat="1" ht="20.25" x14ac:dyDescent="0.45">
      <c r="A219" s="26"/>
      <c r="B219" s="26"/>
      <c r="C219" s="27"/>
      <c r="D219" s="27"/>
      <c r="E219" s="158"/>
    </row>
    <row r="220" spans="1:5" s="7" customFormat="1" ht="20.25" x14ac:dyDescent="0.45">
      <c r="A220" s="26"/>
      <c r="B220" s="26"/>
      <c r="C220" s="27"/>
      <c r="D220" s="27"/>
      <c r="E220" s="158"/>
    </row>
    <row r="221" spans="1:5" s="7" customFormat="1" ht="20.25" x14ac:dyDescent="0.45">
      <c r="A221" s="26"/>
      <c r="B221" s="26"/>
      <c r="C221" s="27"/>
      <c r="D221" s="27"/>
      <c r="E221" s="158"/>
    </row>
    <row r="222" spans="1:5" s="7" customFormat="1" ht="20.25" x14ac:dyDescent="0.45">
      <c r="A222" s="26"/>
      <c r="B222" s="26"/>
      <c r="C222" s="27"/>
      <c r="D222" s="27"/>
      <c r="E222" s="158"/>
    </row>
    <row r="223" spans="1:5" s="7" customFormat="1" ht="20.25" x14ac:dyDescent="0.45">
      <c r="A223" s="26"/>
      <c r="B223" s="26"/>
      <c r="C223" s="27"/>
      <c r="D223" s="27"/>
      <c r="E223" s="158"/>
    </row>
    <row r="224" spans="1:5" s="7" customFormat="1" ht="20.25" x14ac:dyDescent="0.45">
      <c r="A224" s="26"/>
      <c r="B224" s="26"/>
      <c r="C224" s="27"/>
      <c r="D224" s="27"/>
      <c r="E224" s="158"/>
    </row>
    <row r="225" spans="1:7" s="7" customFormat="1" ht="20.25" x14ac:dyDescent="0.45">
      <c r="A225" s="26"/>
      <c r="B225" s="26"/>
      <c r="C225" s="27"/>
      <c r="D225" s="27"/>
      <c r="E225" s="158"/>
    </row>
    <row r="226" spans="1:7" s="7" customFormat="1" ht="20.25" x14ac:dyDescent="0.45">
      <c r="A226" s="26"/>
      <c r="B226" s="26"/>
      <c r="C226" s="27"/>
      <c r="D226" s="27"/>
      <c r="E226" s="158"/>
    </row>
    <row r="227" spans="1:7" s="7" customFormat="1" ht="20.25" x14ac:dyDescent="0.45">
      <c r="A227" s="26"/>
      <c r="B227" s="26"/>
      <c r="C227" s="27"/>
      <c r="D227" s="27"/>
      <c r="E227" s="158"/>
    </row>
    <row r="228" spans="1:7" s="7" customFormat="1" ht="20.25" x14ac:dyDescent="0.45">
      <c r="A228" s="26"/>
      <c r="B228" s="26"/>
      <c r="C228" s="27"/>
      <c r="D228" s="27"/>
      <c r="E228" s="158"/>
    </row>
    <row r="229" spans="1:7" s="7" customFormat="1" ht="20.25" x14ac:dyDescent="0.45">
      <c r="A229" s="26"/>
      <c r="B229" s="26"/>
      <c r="C229" s="27"/>
      <c r="D229" s="27"/>
      <c r="E229" s="158"/>
    </row>
    <row r="230" spans="1:7" s="7" customFormat="1" ht="20.25" x14ac:dyDescent="0.45">
      <c r="A230" s="26"/>
      <c r="B230" s="26"/>
      <c r="C230" s="27"/>
      <c r="D230" s="27"/>
      <c r="E230" s="158"/>
    </row>
    <row r="231" spans="1:7" ht="20.25" x14ac:dyDescent="0.45">
      <c r="A231" s="26"/>
      <c r="B231" s="29"/>
      <c r="C231" s="30"/>
      <c r="D231" s="30"/>
    </row>
    <row r="232" spans="1:7" ht="20.25" x14ac:dyDescent="0.45">
      <c r="A232" s="26"/>
      <c r="B232" s="29"/>
      <c r="C232" s="30"/>
      <c r="D232" s="30"/>
    </row>
    <row r="233" spans="1:7" ht="20.25" x14ac:dyDescent="0.45">
      <c r="A233" s="26"/>
      <c r="B233" s="29"/>
      <c r="C233" s="30"/>
      <c r="D233" s="30"/>
    </row>
    <row r="234" spans="1:7" ht="20.25" x14ac:dyDescent="0.45">
      <c r="A234" s="26"/>
      <c r="B234" s="29"/>
      <c r="C234" s="30"/>
      <c r="D234" s="30"/>
    </row>
    <row r="235" spans="1:7" ht="20.25" x14ac:dyDescent="0.45">
      <c r="A235" s="26"/>
      <c r="B235" s="29"/>
      <c r="C235" s="30"/>
      <c r="D235" s="30"/>
    </row>
    <row r="236" spans="1:7" x14ac:dyDescent="0.45">
      <c r="A236" s="7"/>
      <c r="B236" s="29"/>
      <c r="C236" s="29"/>
      <c r="D236" s="29"/>
    </row>
    <row r="237" spans="1:7" ht="20.25" x14ac:dyDescent="0.45">
      <c r="A237" s="7"/>
      <c r="B237" s="31" t="s">
        <v>136</v>
      </c>
      <c r="C237" s="31" t="s">
        <v>137</v>
      </c>
      <c r="D237" t="s">
        <v>136</v>
      </c>
      <c r="E237" s="150" t="s">
        <v>137</v>
      </c>
    </row>
    <row r="238" spans="1:7" ht="21" x14ac:dyDescent="0.65">
      <c r="A238" s="7"/>
      <c r="B238" s="32" t="s">
        <v>138</v>
      </c>
      <c r="C238" s="32" t="s">
        <v>139</v>
      </c>
      <c r="D238" t="s">
        <v>138</v>
      </c>
      <c r="F238" t="s">
        <v>138</v>
      </c>
      <c r="G238" t="e">
        <f>IF(NOT(ISERROR(MATCH(F238,_xlfn.ANCHORARRAY(B249),0))),#REF!&amp;"Por favor no seleccionar los criterios de impacto",F238)</f>
        <v>#REF!</v>
      </c>
    </row>
    <row r="239" spans="1:7" ht="21" x14ac:dyDescent="0.65">
      <c r="A239" s="7"/>
      <c r="B239" s="32" t="s">
        <v>138</v>
      </c>
      <c r="C239" s="32" t="s">
        <v>125</v>
      </c>
      <c r="E239" s="150" t="s">
        <v>139</v>
      </c>
    </row>
    <row r="240" spans="1:7" ht="21" x14ac:dyDescent="0.65">
      <c r="A240" s="7"/>
      <c r="B240" s="32" t="s">
        <v>138</v>
      </c>
      <c r="C240" s="32" t="s">
        <v>128</v>
      </c>
      <c r="E240" s="150" t="s">
        <v>125</v>
      </c>
    </row>
    <row r="241" spans="1:5" ht="21" x14ac:dyDescent="0.65">
      <c r="A241" s="7"/>
      <c r="B241" s="32" t="s">
        <v>138</v>
      </c>
      <c r="C241" s="32" t="s">
        <v>131</v>
      </c>
      <c r="E241" s="150" t="s">
        <v>128</v>
      </c>
    </row>
    <row r="242" spans="1:5" ht="21" x14ac:dyDescent="0.65">
      <c r="A242" s="7"/>
      <c r="B242" s="32" t="s">
        <v>138</v>
      </c>
      <c r="C242" s="32" t="s">
        <v>133</v>
      </c>
      <c r="E242" s="150" t="s">
        <v>131</v>
      </c>
    </row>
    <row r="243" spans="1:5" ht="21" x14ac:dyDescent="0.65">
      <c r="A243" s="7"/>
      <c r="B243" s="32" t="s">
        <v>121</v>
      </c>
      <c r="C243" s="32" t="s">
        <v>47</v>
      </c>
      <c r="E243" s="150" t="s">
        <v>133</v>
      </c>
    </row>
    <row r="244" spans="1:5" ht="21" x14ac:dyDescent="0.65">
      <c r="A244" s="7"/>
      <c r="B244" s="32" t="s">
        <v>121</v>
      </c>
      <c r="C244" s="32" t="s">
        <v>126</v>
      </c>
      <c r="D244" t="s">
        <v>121</v>
      </c>
    </row>
    <row r="245" spans="1:5" ht="21" x14ac:dyDescent="0.65">
      <c r="A245" s="7"/>
      <c r="B245" s="32" t="s">
        <v>121</v>
      </c>
      <c r="C245" s="32" t="s">
        <v>129</v>
      </c>
      <c r="E245" s="150" t="s">
        <v>47</v>
      </c>
    </row>
    <row r="246" spans="1:5" ht="21" x14ac:dyDescent="0.65">
      <c r="A246" s="7"/>
      <c r="B246" s="32" t="s">
        <v>121</v>
      </c>
      <c r="C246" s="32" t="s">
        <v>49</v>
      </c>
      <c r="E246" s="150" t="s">
        <v>126</v>
      </c>
    </row>
    <row r="247" spans="1:5" ht="21" x14ac:dyDescent="0.65">
      <c r="A247" s="7"/>
      <c r="B247" s="32" t="s">
        <v>121</v>
      </c>
      <c r="C247" s="32" t="s">
        <v>50</v>
      </c>
      <c r="E247" s="150" t="s">
        <v>129</v>
      </c>
    </row>
    <row r="248" spans="1:5" x14ac:dyDescent="0.45">
      <c r="A248" s="7"/>
      <c r="B248" s="33"/>
      <c r="C248" s="33"/>
      <c r="E248" s="150" t="s">
        <v>49</v>
      </c>
    </row>
    <row r="249" spans="1:5" x14ac:dyDescent="0.45">
      <c r="A249" s="7"/>
      <c r="B249" s="33" t="str" cm="1">
        <f t="array" ref="B249:B251">_xlfn.UNIQUE(Tabla13[[#All],[Criterios]])</f>
        <v>Criterios</v>
      </c>
      <c r="C249" s="33"/>
      <c r="E249" s="150" t="s">
        <v>50</v>
      </c>
    </row>
    <row r="250" spans="1:5" x14ac:dyDescent="0.45">
      <c r="A250" s="7"/>
      <c r="B250" s="33" t="str">
        <v>Afectación Económica o presupuestal</v>
      </c>
      <c r="C250" s="33"/>
    </row>
    <row r="251" spans="1:5" x14ac:dyDescent="0.45">
      <c r="B251" s="33" t="str">
        <v>Pérdida Reputacional</v>
      </c>
      <c r="C251" s="33"/>
    </row>
    <row r="252" spans="1:5" x14ac:dyDescent="0.45">
      <c r="B252" s="34"/>
      <c r="C252" s="34"/>
    </row>
    <row r="253" spans="1:5" x14ac:dyDescent="0.45">
      <c r="B253" s="34"/>
      <c r="C253" s="34"/>
    </row>
    <row r="254" spans="1:5" x14ac:dyDescent="0.45">
      <c r="B254" s="34"/>
      <c r="C254" s="34"/>
    </row>
    <row r="255" spans="1:5" x14ac:dyDescent="0.45">
      <c r="B255" s="34"/>
      <c r="C255" s="34"/>
      <c r="D255" s="34"/>
    </row>
    <row r="256" spans="1:5" x14ac:dyDescent="0.45">
      <c r="B256" s="34"/>
      <c r="C256" s="34"/>
      <c r="D256" s="34"/>
    </row>
    <row r="257" spans="2:4" x14ac:dyDescent="0.45">
      <c r="B257" s="34"/>
      <c r="C257" s="34"/>
      <c r="D257" s="34"/>
    </row>
    <row r="258" spans="2:4" x14ac:dyDescent="0.45">
      <c r="B258" s="34"/>
      <c r="C258" s="34"/>
      <c r="D258" s="34"/>
    </row>
    <row r="259" spans="2:4" x14ac:dyDescent="0.45">
      <c r="B259" s="34"/>
      <c r="C259" s="34"/>
      <c r="D259" s="34"/>
    </row>
    <row r="260" spans="2:4" x14ac:dyDescent="0.4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Presentacion </vt:lpstr>
      <vt:lpstr>Análisis de Contexto </vt:lpstr>
      <vt:lpstr>Estrategias</vt:lpstr>
      <vt:lpstr>Instructivo</vt:lpstr>
      <vt:lpstr>Mapa Final</vt:lpstr>
      <vt:lpstr>Clasificación Riesgo</vt:lpstr>
      <vt:lpstr>Hoja2</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 stella upegui castillo</cp:lastModifiedBy>
  <dcterms:created xsi:type="dcterms:W3CDTF">2021-04-16T16:11:31Z</dcterms:created>
  <dcterms:modified xsi:type="dcterms:W3CDTF">2021-11-15T20:29:41Z</dcterms:modified>
</cp:coreProperties>
</file>