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hidePivotFieldList="1" defaultThemeVersion="166925"/>
  <mc:AlternateContent xmlns:mc="http://schemas.openxmlformats.org/markup-compatibility/2006">
    <mc:Choice Requires="x15">
      <x15ac:absPath xmlns:x15ac="http://schemas.microsoft.com/office/spreadsheetml/2010/11/ac" url="D:\Personal\Coordinación Itagüí\Trabajo en casa\Calidad\"/>
    </mc:Choice>
  </mc:AlternateContent>
  <xr:revisionPtr revIDLastSave="0" documentId="13_ncr:1_{A898A333-DAB7-4B83-AC94-58E77DF0936D}" xr6:coauthVersionLast="47" xr6:coauthVersionMax="47" xr10:uidLastSave="{00000000-0000-0000-0000-000000000000}"/>
  <bookViews>
    <workbookView xWindow="-108" yWindow="-108" windowWidth="23256" windowHeight="12576" tabRatio="883" firstSheet="2" activeTab="4" xr2:uid="{00000000-000D-0000-FFFF-FFFF00000000}"/>
  </bookViews>
  <sheets>
    <sheet name="Presentacion " sheetId="10" r:id="rId1"/>
    <sheet name="Análisis de Contexto " sheetId="12" r:id="rId2"/>
    <sheet name="Estrategias" sheetId="11" r:id="rId3"/>
    <sheet name="Instructivo" sheetId="20" r:id="rId4"/>
    <sheet name="Mapa Final" sheetId="1" r:id="rId5"/>
    <sheet name="Clasificación Riesgo" sheetId="4" r:id="rId6"/>
    <sheet name="Tabla probabilidad" sheetId="5" r:id="rId7"/>
    <sheet name="Tabla Impacto " sheetId="21" r:id="rId8"/>
    <sheet name="Hoja1" sheetId="13" state="hidden" r:id="rId9"/>
    <sheet name="LISTA" sheetId="2" state="hidden" r:id="rId10"/>
    <sheet name="Tabla Valoración de Controles" sheetId="7" r:id="rId11"/>
    <sheet name="Matriz de Calor" sheetId="15" r:id="rId12"/>
    <sheet name="Seguimiento 1 Trimestre" sheetId="16" r:id="rId13"/>
    <sheet name="Seguimiento 2 Trimestre" sheetId="25" r:id="rId14"/>
    <sheet name="Seguimiento 3 Trimestre " sheetId="26" r:id="rId15"/>
    <sheet name="Seguimiento 4 Trimestre" sheetId="27" r:id="rId16"/>
  </sheets>
  <externalReferences>
    <externalReference r:id="rId17"/>
    <externalReference r:id="rId18"/>
  </externalReferences>
  <definedNames>
    <definedName name="Data">'[1]Tabla de Valoración'!$I$2:$L$5</definedName>
    <definedName name="Diseño">'[1]Tabla de Valoración'!$I$2:$I$5</definedName>
    <definedName name="Ejecución">'[1]Tabla de Valoración'!$I$2:$L$2</definedName>
    <definedName name="Posibilidad">[2]Hoja2!$H$3:$H$7</definedName>
  </definedNames>
  <calcPr calcId="191029"/>
  <pivotCaches>
    <pivotCache cacheId="0" r:id="rId19"/>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55" i="27" l="1"/>
  <c r="M55" i="27"/>
  <c r="L55" i="27"/>
  <c r="K55" i="27"/>
  <c r="J55" i="27"/>
  <c r="I55" i="27"/>
  <c r="H55" i="27"/>
  <c r="G55" i="27"/>
  <c r="F55" i="27"/>
  <c r="E55" i="27"/>
  <c r="D55" i="27"/>
  <c r="C55" i="27"/>
  <c r="B55" i="27"/>
  <c r="A55" i="27"/>
  <c r="N53" i="27"/>
  <c r="M53" i="27"/>
  <c r="L53" i="27"/>
  <c r="K53" i="27"/>
  <c r="J53" i="27"/>
  <c r="I53" i="27"/>
  <c r="H53" i="27"/>
  <c r="G53" i="27"/>
  <c r="F53" i="27"/>
  <c r="E53" i="27"/>
  <c r="D53" i="27"/>
  <c r="C53" i="27"/>
  <c r="B53" i="27"/>
  <c r="A53" i="27"/>
  <c r="N51" i="27"/>
  <c r="M51" i="27"/>
  <c r="L51" i="27"/>
  <c r="K51" i="27"/>
  <c r="J51" i="27"/>
  <c r="I51" i="27"/>
  <c r="H51" i="27"/>
  <c r="G51" i="27"/>
  <c r="F51" i="27"/>
  <c r="E51" i="27"/>
  <c r="D51" i="27"/>
  <c r="C51" i="27"/>
  <c r="B51" i="27"/>
  <c r="A51" i="27"/>
  <c r="N50" i="27"/>
  <c r="M50" i="27"/>
  <c r="L50" i="27"/>
  <c r="K50" i="27"/>
  <c r="J50" i="27"/>
  <c r="I50" i="27"/>
  <c r="H50" i="27"/>
  <c r="G50" i="27"/>
  <c r="F50" i="27"/>
  <c r="E50" i="27"/>
  <c r="D50" i="27"/>
  <c r="C50" i="27"/>
  <c r="B50" i="27"/>
  <c r="A50" i="27"/>
  <c r="N45" i="27"/>
  <c r="M45" i="27"/>
  <c r="L45" i="27"/>
  <c r="K45" i="27"/>
  <c r="J45" i="27"/>
  <c r="I45" i="27"/>
  <c r="H45" i="27"/>
  <c r="G45" i="27"/>
  <c r="F45" i="27"/>
  <c r="E45" i="27"/>
  <c r="D45" i="27"/>
  <c r="C45" i="27"/>
  <c r="B45" i="27"/>
  <c r="A45" i="27"/>
  <c r="N44" i="27"/>
  <c r="M44" i="27"/>
  <c r="L44" i="27"/>
  <c r="K44" i="27"/>
  <c r="J44" i="27"/>
  <c r="I44" i="27"/>
  <c r="H44" i="27"/>
  <c r="G44" i="27"/>
  <c r="F44" i="27"/>
  <c r="E44" i="27"/>
  <c r="D44" i="27"/>
  <c r="C44" i="27"/>
  <c r="B44" i="27"/>
  <c r="A44" i="27"/>
  <c r="N40" i="27"/>
  <c r="M40" i="27"/>
  <c r="L40" i="27"/>
  <c r="K40" i="27"/>
  <c r="J40" i="27"/>
  <c r="I40" i="27"/>
  <c r="H40" i="27"/>
  <c r="G40" i="27"/>
  <c r="F40" i="27"/>
  <c r="E40" i="27"/>
  <c r="D40" i="27"/>
  <c r="C40" i="27"/>
  <c r="B40" i="27"/>
  <c r="A40" i="27"/>
  <c r="N38" i="27"/>
  <c r="M38" i="27"/>
  <c r="L38" i="27"/>
  <c r="K38" i="27"/>
  <c r="J38" i="27"/>
  <c r="I38" i="27"/>
  <c r="H38" i="27"/>
  <c r="G38" i="27"/>
  <c r="F38" i="27"/>
  <c r="E38" i="27"/>
  <c r="D38" i="27"/>
  <c r="C38" i="27"/>
  <c r="B38" i="27"/>
  <c r="A38" i="27"/>
  <c r="N37" i="27"/>
  <c r="M37" i="27"/>
  <c r="L37" i="27"/>
  <c r="K37" i="27"/>
  <c r="J37" i="27"/>
  <c r="I37" i="27"/>
  <c r="H37" i="27"/>
  <c r="G37" i="27"/>
  <c r="F37" i="27"/>
  <c r="E37" i="27"/>
  <c r="D37" i="27"/>
  <c r="C37" i="27"/>
  <c r="B37" i="27"/>
  <c r="A37" i="27"/>
  <c r="N33" i="27"/>
  <c r="M33" i="27"/>
  <c r="L33" i="27"/>
  <c r="K33" i="27"/>
  <c r="J33" i="27"/>
  <c r="I33" i="27"/>
  <c r="H33" i="27"/>
  <c r="G33" i="27"/>
  <c r="F33" i="27"/>
  <c r="E33" i="27"/>
  <c r="D33" i="27"/>
  <c r="C33" i="27"/>
  <c r="B33" i="27"/>
  <c r="A33" i="27"/>
  <c r="N30" i="27"/>
  <c r="M30" i="27"/>
  <c r="L30" i="27"/>
  <c r="K30" i="27"/>
  <c r="J30" i="27"/>
  <c r="I30" i="27"/>
  <c r="H30" i="27"/>
  <c r="G30" i="27"/>
  <c r="F30" i="27"/>
  <c r="E30" i="27"/>
  <c r="D30" i="27"/>
  <c r="C30" i="27"/>
  <c r="B30" i="27"/>
  <c r="A30" i="27"/>
  <c r="N26" i="27"/>
  <c r="M26" i="27"/>
  <c r="L26" i="27"/>
  <c r="K26" i="27"/>
  <c r="J26" i="27"/>
  <c r="I26" i="27"/>
  <c r="H26" i="27"/>
  <c r="G26" i="27"/>
  <c r="F26" i="27"/>
  <c r="E26" i="27"/>
  <c r="D26" i="27"/>
  <c r="C26" i="27"/>
  <c r="B26" i="27"/>
  <c r="A26" i="27"/>
  <c r="N23" i="27"/>
  <c r="M23" i="27"/>
  <c r="L23" i="27"/>
  <c r="K23" i="27"/>
  <c r="J23" i="27"/>
  <c r="I23" i="27"/>
  <c r="H23" i="27"/>
  <c r="G23" i="27"/>
  <c r="F23" i="27"/>
  <c r="E23" i="27"/>
  <c r="D23" i="27"/>
  <c r="C23" i="27"/>
  <c r="B23" i="27"/>
  <c r="A23" i="27"/>
  <c r="N21" i="27"/>
  <c r="M21" i="27"/>
  <c r="L21" i="27"/>
  <c r="K21" i="27"/>
  <c r="J21" i="27"/>
  <c r="I21" i="27"/>
  <c r="H21" i="27"/>
  <c r="G21" i="27"/>
  <c r="F21" i="27"/>
  <c r="E21" i="27"/>
  <c r="D21" i="27"/>
  <c r="C21" i="27"/>
  <c r="B21" i="27"/>
  <c r="A21" i="27"/>
  <c r="N18" i="27"/>
  <c r="M18" i="27"/>
  <c r="L18" i="27"/>
  <c r="K18" i="27"/>
  <c r="J18" i="27"/>
  <c r="I18" i="27"/>
  <c r="H18" i="27"/>
  <c r="G18" i="27"/>
  <c r="F18" i="27"/>
  <c r="E18" i="27"/>
  <c r="D18" i="27"/>
  <c r="C18" i="27"/>
  <c r="B18" i="27"/>
  <c r="A18" i="27"/>
  <c r="N14" i="27"/>
  <c r="M14" i="27"/>
  <c r="L14" i="27"/>
  <c r="K14" i="27"/>
  <c r="J14" i="27"/>
  <c r="I14" i="27"/>
  <c r="H14" i="27"/>
  <c r="G14" i="27"/>
  <c r="F14" i="27"/>
  <c r="E14" i="27"/>
  <c r="D14" i="27"/>
  <c r="C14" i="27"/>
  <c r="B14" i="27"/>
  <c r="A14" i="27"/>
  <c r="N10" i="27"/>
  <c r="M10" i="27"/>
  <c r="L10" i="27"/>
  <c r="K10" i="27"/>
  <c r="J10" i="27"/>
  <c r="I10" i="27"/>
  <c r="H10" i="27"/>
  <c r="G10" i="27"/>
  <c r="F10" i="27"/>
  <c r="E10" i="27"/>
  <c r="D10" i="27"/>
  <c r="C10" i="27"/>
  <c r="B10" i="27"/>
  <c r="A10" i="27"/>
  <c r="D6" i="27"/>
  <c r="D5" i="27"/>
  <c r="D4" i="27"/>
  <c r="N55" i="26"/>
  <c r="M55" i="26"/>
  <c r="L55" i="26"/>
  <c r="K55" i="26"/>
  <c r="J55" i="26"/>
  <c r="I55" i="26"/>
  <c r="H55" i="26"/>
  <c r="G55" i="26"/>
  <c r="F55" i="26"/>
  <c r="E55" i="26"/>
  <c r="D55" i="26"/>
  <c r="C55" i="26"/>
  <c r="B55" i="26"/>
  <c r="A55" i="26"/>
  <c r="N53" i="26"/>
  <c r="M53" i="26"/>
  <c r="L53" i="26"/>
  <c r="K53" i="26"/>
  <c r="J53" i="26"/>
  <c r="I53" i="26"/>
  <c r="H53" i="26"/>
  <c r="G53" i="26"/>
  <c r="F53" i="26"/>
  <c r="E53" i="26"/>
  <c r="D53" i="26"/>
  <c r="C53" i="26"/>
  <c r="B53" i="26"/>
  <c r="A53" i="26"/>
  <c r="N51" i="26"/>
  <c r="M51" i="26"/>
  <c r="L51" i="26"/>
  <c r="K51" i="26"/>
  <c r="J51" i="26"/>
  <c r="I51" i="26"/>
  <c r="H51" i="26"/>
  <c r="G51" i="26"/>
  <c r="F51" i="26"/>
  <c r="E51" i="26"/>
  <c r="D51" i="26"/>
  <c r="C51" i="26"/>
  <c r="B51" i="26"/>
  <c r="A51" i="26"/>
  <c r="N50" i="26"/>
  <c r="M50" i="26"/>
  <c r="L50" i="26"/>
  <c r="K50" i="26"/>
  <c r="J50" i="26"/>
  <c r="I50" i="26"/>
  <c r="H50" i="26"/>
  <c r="G50" i="26"/>
  <c r="F50" i="26"/>
  <c r="E50" i="26"/>
  <c r="D50" i="26"/>
  <c r="C50" i="26"/>
  <c r="B50" i="26"/>
  <c r="A50" i="26"/>
  <c r="N45" i="26"/>
  <c r="M45" i="26"/>
  <c r="L45" i="26"/>
  <c r="K45" i="26"/>
  <c r="J45" i="26"/>
  <c r="I45" i="26"/>
  <c r="H45" i="26"/>
  <c r="G45" i="26"/>
  <c r="F45" i="26"/>
  <c r="E45" i="26"/>
  <c r="D45" i="26"/>
  <c r="C45" i="26"/>
  <c r="B45" i="26"/>
  <c r="A45" i="26"/>
  <c r="N44" i="26"/>
  <c r="M44" i="26"/>
  <c r="L44" i="26"/>
  <c r="K44" i="26"/>
  <c r="J44" i="26"/>
  <c r="I44" i="26"/>
  <c r="H44" i="26"/>
  <c r="G44" i="26"/>
  <c r="F44" i="26"/>
  <c r="E44" i="26"/>
  <c r="D44" i="26"/>
  <c r="C44" i="26"/>
  <c r="B44" i="26"/>
  <c r="A44" i="26"/>
  <c r="N40" i="26"/>
  <c r="M40" i="26"/>
  <c r="L40" i="26"/>
  <c r="K40" i="26"/>
  <c r="J40" i="26"/>
  <c r="I40" i="26"/>
  <c r="H40" i="26"/>
  <c r="G40" i="26"/>
  <c r="F40" i="26"/>
  <c r="E40" i="26"/>
  <c r="D40" i="26"/>
  <c r="C40" i="26"/>
  <c r="B40" i="26"/>
  <c r="A40" i="26"/>
  <c r="N38" i="26"/>
  <c r="M38" i="26"/>
  <c r="L38" i="26"/>
  <c r="K38" i="26"/>
  <c r="J38" i="26"/>
  <c r="I38" i="26"/>
  <c r="H38" i="26"/>
  <c r="G38" i="26"/>
  <c r="F38" i="26"/>
  <c r="E38" i="26"/>
  <c r="D38" i="26"/>
  <c r="C38" i="26"/>
  <c r="B38" i="26"/>
  <c r="A38" i="26"/>
  <c r="N37" i="26"/>
  <c r="M37" i="26"/>
  <c r="L37" i="26"/>
  <c r="K37" i="26"/>
  <c r="J37" i="26"/>
  <c r="I37" i="26"/>
  <c r="H37" i="26"/>
  <c r="G37" i="26"/>
  <c r="F37" i="26"/>
  <c r="E37" i="26"/>
  <c r="D37" i="26"/>
  <c r="C37" i="26"/>
  <c r="B37" i="26"/>
  <c r="A37" i="26"/>
  <c r="N33" i="26"/>
  <c r="M33" i="26"/>
  <c r="L33" i="26"/>
  <c r="K33" i="26"/>
  <c r="J33" i="26"/>
  <c r="I33" i="26"/>
  <c r="H33" i="26"/>
  <c r="G33" i="26"/>
  <c r="F33" i="26"/>
  <c r="E33" i="26"/>
  <c r="D33" i="26"/>
  <c r="C33" i="26"/>
  <c r="B33" i="26"/>
  <c r="A33" i="26"/>
  <c r="N30" i="26"/>
  <c r="M30" i="26"/>
  <c r="L30" i="26"/>
  <c r="K30" i="26"/>
  <c r="J30" i="26"/>
  <c r="I30" i="26"/>
  <c r="H30" i="26"/>
  <c r="G30" i="26"/>
  <c r="F30" i="26"/>
  <c r="E30" i="26"/>
  <c r="D30" i="26"/>
  <c r="C30" i="26"/>
  <c r="B30" i="26"/>
  <c r="A30" i="26"/>
  <c r="N26" i="26"/>
  <c r="M26" i="26"/>
  <c r="L26" i="26"/>
  <c r="K26" i="26"/>
  <c r="J26" i="26"/>
  <c r="I26" i="26"/>
  <c r="H26" i="26"/>
  <c r="G26" i="26"/>
  <c r="F26" i="26"/>
  <c r="E26" i="26"/>
  <c r="D26" i="26"/>
  <c r="C26" i="26"/>
  <c r="B26" i="26"/>
  <c r="A26" i="26"/>
  <c r="N23" i="26"/>
  <c r="M23" i="26"/>
  <c r="L23" i="26"/>
  <c r="K23" i="26"/>
  <c r="J23" i="26"/>
  <c r="I23" i="26"/>
  <c r="H23" i="26"/>
  <c r="G23" i="26"/>
  <c r="F23" i="26"/>
  <c r="E23" i="26"/>
  <c r="D23" i="26"/>
  <c r="C23" i="26"/>
  <c r="B23" i="26"/>
  <c r="A23" i="26"/>
  <c r="N21" i="26"/>
  <c r="M21" i="26"/>
  <c r="L21" i="26"/>
  <c r="K21" i="26"/>
  <c r="J21" i="26"/>
  <c r="I21" i="26"/>
  <c r="H21" i="26"/>
  <c r="G21" i="26"/>
  <c r="F21" i="26"/>
  <c r="E21" i="26"/>
  <c r="D21" i="26"/>
  <c r="C21" i="26"/>
  <c r="B21" i="26"/>
  <c r="A21" i="26"/>
  <c r="N18" i="26"/>
  <c r="M18" i="26"/>
  <c r="L18" i="26"/>
  <c r="K18" i="26"/>
  <c r="J18" i="26"/>
  <c r="I18" i="26"/>
  <c r="H18" i="26"/>
  <c r="G18" i="26"/>
  <c r="F18" i="26"/>
  <c r="E18" i="26"/>
  <c r="D18" i="26"/>
  <c r="C18" i="26"/>
  <c r="B18" i="26"/>
  <c r="A18" i="26"/>
  <c r="N14" i="26"/>
  <c r="M14" i="26"/>
  <c r="L14" i="26"/>
  <c r="K14" i="26"/>
  <c r="J14" i="26"/>
  <c r="I14" i="26"/>
  <c r="H14" i="26"/>
  <c r="G14" i="26"/>
  <c r="F14" i="26"/>
  <c r="E14" i="26"/>
  <c r="D14" i="26"/>
  <c r="C14" i="26"/>
  <c r="B14" i="26"/>
  <c r="A14" i="26"/>
  <c r="N10" i="26"/>
  <c r="M10" i="26"/>
  <c r="L10" i="26"/>
  <c r="K10" i="26"/>
  <c r="J10" i="26"/>
  <c r="I10" i="26"/>
  <c r="H10" i="26"/>
  <c r="G10" i="26"/>
  <c r="F10" i="26"/>
  <c r="E10" i="26"/>
  <c r="D10" i="26"/>
  <c r="C10" i="26"/>
  <c r="B10" i="26"/>
  <c r="A10" i="26"/>
  <c r="D6" i="26"/>
  <c r="D5" i="26"/>
  <c r="D4" i="26"/>
  <c r="N55" i="25"/>
  <c r="M55" i="25"/>
  <c r="L55" i="25"/>
  <c r="K55" i="25"/>
  <c r="J55" i="25"/>
  <c r="I55" i="25"/>
  <c r="H55" i="25"/>
  <c r="G55" i="25"/>
  <c r="F55" i="25"/>
  <c r="E55" i="25"/>
  <c r="D55" i="25"/>
  <c r="C55" i="25"/>
  <c r="B55" i="25"/>
  <c r="A55" i="25"/>
  <c r="N53" i="25"/>
  <c r="M53" i="25"/>
  <c r="L53" i="25"/>
  <c r="K53" i="25"/>
  <c r="J53" i="25"/>
  <c r="I53" i="25"/>
  <c r="H53" i="25"/>
  <c r="G53" i="25"/>
  <c r="F53" i="25"/>
  <c r="E53" i="25"/>
  <c r="D53" i="25"/>
  <c r="C53" i="25"/>
  <c r="B53" i="25"/>
  <c r="A53" i="25"/>
  <c r="N51" i="25"/>
  <c r="M51" i="25"/>
  <c r="L51" i="25"/>
  <c r="K51" i="25"/>
  <c r="J51" i="25"/>
  <c r="I51" i="25"/>
  <c r="H51" i="25"/>
  <c r="G51" i="25"/>
  <c r="F51" i="25"/>
  <c r="E51" i="25"/>
  <c r="D51" i="25"/>
  <c r="C51" i="25"/>
  <c r="B51" i="25"/>
  <c r="A51" i="25"/>
  <c r="N50" i="25"/>
  <c r="M50" i="25"/>
  <c r="L50" i="25"/>
  <c r="K50" i="25"/>
  <c r="J50" i="25"/>
  <c r="I50" i="25"/>
  <c r="H50" i="25"/>
  <c r="G50" i="25"/>
  <c r="F50" i="25"/>
  <c r="E50" i="25"/>
  <c r="D50" i="25"/>
  <c r="C50" i="25"/>
  <c r="B50" i="25"/>
  <c r="A50" i="25"/>
  <c r="N45" i="25"/>
  <c r="M45" i="25"/>
  <c r="L45" i="25"/>
  <c r="K45" i="25"/>
  <c r="J45" i="25"/>
  <c r="I45" i="25"/>
  <c r="H45" i="25"/>
  <c r="G45" i="25"/>
  <c r="F45" i="25"/>
  <c r="E45" i="25"/>
  <c r="D45" i="25"/>
  <c r="C45" i="25"/>
  <c r="B45" i="25"/>
  <c r="A45" i="25"/>
  <c r="N44" i="25"/>
  <c r="M44" i="25"/>
  <c r="L44" i="25"/>
  <c r="K44" i="25"/>
  <c r="J44" i="25"/>
  <c r="I44" i="25"/>
  <c r="H44" i="25"/>
  <c r="G44" i="25"/>
  <c r="F44" i="25"/>
  <c r="E44" i="25"/>
  <c r="D44" i="25"/>
  <c r="C44" i="25"/>
  <c r="B44" i="25"/>
  <c r="A44" i="25"/>
  <c r="N40" i="25"/>
  <c r="M40" i="25"/>
  <c r="L40" i="25"/>
  <c r="K40" i="25"/>
  <c r="J40" i="25"/>
  <c r="I40" i="25"/>
  <c r="H40" i="25"/>
  <c r="G40" i="25"/>
  <c r="F40" i="25"/>
  <c r="E40" i="25"/>
  <c r="D40" i="25"/>
  <c r="C40" i="25"/>
  <c r="B40" i="25"/>
  <c r="A40" i="25"/>
  <c r="N38" i="25"/>
  <c r="M38" i="25"/>
  <c r="L38" i="25"/>
  <c r="K38" i="25"/>
  <c r="J38" i="25"/>
  <c r="I38" i="25"/>
  <c r="H38" i="25"/>
  <c r="G38" i="25"/>
  <c r="F38" i="25"/>
  <c r="E38" i="25"/>
  <c r="D38" i="25"/>
  <c r="C38" i="25"/>
  <c r="B38" i="25"/>
  <c r="A38" i="25"/>
  <c r="N37" i="25"/>
  <c r="M37" i="25"/>
  <c r="L37" i="25"/>
  <c r="K37" i="25"/>
  <c r="J37" i="25"/>
  <c r="I37" i="25"/>
  <c r="H37" i="25"/>
  <c r="G37" i="25"/>
  <c r="F37" i="25"/>
  <c r="E37" i="25"/>
  <c r="D37" i="25"/>
  <c r="C37" i="25"/>
  <c r="B37" i="25"/>
  <c r="A37" i="25"/>
  <c r="N33" i="25"/>
  <c r="M33" i="25"/>
  <c r="L33" i="25"/>
  <c r="K33" i="25"/>
  <c r="J33" i="25"/>
  <c r="I33" i="25"/>
  <c r="H33" i="25"/>
  <c r="G33" i="25"/>
  <c r="F33" i="25"/>
  <c r="E33" i="25"/>
  <c r="D33" i="25"/>
  <c r="C33" i="25"/>
  <c r="B33" i="25"/>
  <c r="A33" i="25"/>
  <c r="N30" i="25"/>
  <c r="M30" i="25"/>
  <c r="L30" i="25"/>
  <c r="K30" i="25"/>
  <c r="J30" i="25"/>
  <c r="I30" i="25"/>
  <c r="H30" i="25"/>
  <c r="G30" i="25"/>
  <c r="F30" i="25"/>
  <c r="E30" i="25"/>
  <c r="D30" i="25"/>
  <c r="C30" i="25"/>
  <c r="B30" i="25"/>
  <c r="A30" i="25"/>
  <c r="N26" i="25"/>
  <c r="M26" i="25"/>
  <c r="L26" i="25"/>
  <c r="K26" i="25"/>
  <c r="J26" i="25"/>
  <c r="I26" i="25"/>
  <c r="H26" i="25"/>
  <c r="G26" i="25"/>
  <c r="F26" i="25"/>
  <c r="E26" i="25"/>
  <c r="D26" i="25"/>
  <c r="C26" i="25"/>
  <c r="B26" i="25"/>
  <c r="A26" i="25"/>
  <c r="N23" i="25"/>
  <c r="M23" i="25"/>
  <c r="L23" i="25"/>
  <c r="K23" i="25"/>
  <c r="J23" i="25"/>
  <c r="I23" i="25"/>
  <c r="H23" i="25"/>
  <c r="G23" i="25"/>
  <c r="F23" i="25"/>
  <c r="E23" i="25"/>
  <c r="D23" i="25"/>
  <c r="C23" i="25"/>
  <c r="B23" i="25"/>
  <c r="A23" i="25"/>
  <c r="N21" i="25"/>
  <c r="M21" i="25"/>
  <c r="L21" i="25"/>
  <c r="K21" i="25"/>
  <c r="J21" i="25"/>
  <c r="I21" i="25"/>
  <c r="H21" i="25"/>
  <c r="G21" i="25"/>
  <c r="F21" i="25"/>
  <c r="E21" i="25"/>
  <c r="D21" i="25"/>
  <c r="C21" i="25"/>
  <c r="B21" i="25"/>
  <c r="A21" i="25"/>
  <c r="N18" i="25"/>
  <c r="M18" i="25"/>
  <c r="L18" i="25"/>
  <c r="K18" i="25"/>
  <c r="J18" i="25"/>
  <c r="I18" i="25"/>
  <c r="H18" i="25"/>
  <c r="G18" i="25"/>
  <c r="F18" i="25"/>
  <c r="E18" i="25"/>
  <c r="D18" i="25"/>
  <c r="C18" i="25"/>
  <c r="B18" i="25"/>
  <c r="A18" i="25"/>
  <c r="N14" i="25"/>
  <c r="M14" i="25"/>
  <c r="L14" i="25"/>
  <c r="K14" i="25"/>
  <c r="J14" i="25"/>
  <c r="I14" i="25"/>
  <c r="H14" i="25"/>
  <c r="G14" i="25"/>
  <c r="F14" i="25"/>
  <c r="E14" i="25"/>
  <c r="D14" i="25"/>
  <c r="C14" i="25"/>
  <c r="B14" i="25"/>
  <c r="A14" i="25"/>
  <c r="N10" i="25"/>
  <c r="M10" i="25"/>
  <c r="L10" i="25"/>
  <c r="K10" i="25"/>
  <c r="J10" i="25"/>
  <c r="I10" i="25"/>
  <c r="H10" i="25"/>
  <c r="G10" i="25"/>
  <c r="F10" i="25"/>
  <c r="E10" i="25"/>
  <c r="D10" i="25"/>
  <c r="C10" i="25"/>
  <c r="B10" i="25"/>
  <c r="A10" i="25"/>
  <c r="D6" i="25"/>
  <c r="D5" i="25"/>
  <c r="D4" i="25"/>
  <c r="N45" i="16"/>
  <c r="M45" i="16"/>
  <c r="L45" i="16"/>
  <c r="K45" i="16"/>
  <c r="J45" i="16"/>
  <c r="I45" i="16"/>
  <c r="H45" i="16"/>
  <c r="N55" i="16"/>
  <c r="M55" i="16"/>
  <c r="L55" i="16"/>
  <c r="K55" i="16"/>
  <c r="J55" i="16"/>
  <c r="I55" i="16"/>
  <c r="H55" i="16"/>
  <c r="G55" i="16"/>
  <c r="F55" i="16"/>
  <c r="E55" i="16"/>
  <c r="D55" i="16"/>
  <c r="C55" i="16"/>
  <c r="B55" i="16"/>
  <c r="A55" i="16"/>
  <c r="N53" i="16"/>
  <c r="M53" i="16"/>
  <c r="L53" i="16"/>
  <c r="K53" i="16"/>
  <c r="J53" i="16"/>
  <c r="I53" i="16"/>
  <c r="H53" i="16"/>
  <c r="G53" i="16"/>
  <c r="F53" i="16"/>
  <c r="E53" i="16"/>
  <c r="D53" i="16"/>
  <c r="C53" i="16"/>
  <c r="B53" i="16"/>
  <c r="A53" i="16"/>
  <c r="N51" i="16"/>
  <c r="M51" i="16"/>
  <c r="L51" i="16"/>
  <c r="K51" i="16"/>
  <c r="J51" i="16"/>
  <c r="I51" i="16"/>
  <c r="H51" i="16"/>
  <c r="G51" i="16"/>
  <c r="F51" i="16"/>
  <c r="E51" i="16"/>
  <c r="D51" i="16"/>
  <c r="C51" i="16"/>
  <c r="B51" i="16"/>
  <c r="A51" i="16"/>
  <c r="N50" i="16"/>
  <c r="M50" i="16"/>
  <c r="L50" i="16"/>
  <c r="K50" i="16"/>
  <c r="J50" i="16"/>
  <c r="I50" i="16"/>
  <c r="H50" i="16"/>
  <c r="G50" i="16"/>
  <c r="F50" i="16"/>
  <c r="E50" i="16"/>
  <c r="D50" i="16"/>
  <c r="C50" i="16"/>
  <c r="B50" i="16"/>
  <c r="A50" i="16"/>
  <c r="B45" i="16"/>
  <c r="C45" i="16"/>
  <c r="D45" i="16"/>
  <c r="E45" i="16"/>
  <c r="F45" i="16"/>
  <c r="G45" i="16"/>
  <c r="A45" i="16"/>
  <c r="N44" i="16"/>
  <c r="M44" i="16"/>
  <c r="L44" i="16"/>
  <c r="K44" i="16"/>
  <c r="J44" i="16"/>
  <c r="I44" i="16"/>
  <c r="H44" i="16"/>
  <c r="G44" i="16"/>
  <c r="F44" i="16"/>
  <c r="E44" i="16"/>
  <c r="D44" i="16"/>
  <c r="C44" i="16"/>
  <c r="B44" i="16"/>
  <c r="A44" i="16"/>
  <c r="N40" i="16"/>
  <c r="M40" i="16"/>
  <c r="L40" i="16"/>
  <c r="K40" i="16"/>
  <c r="J40" i="16"/>
  <c r="I40" i="16"/>
  <c r="H40" i="16"/>
  <c r="G40" i="16"/>
  <c r="F40" i="16"/>
  <c r="E40" i="16"/>
  <c r="D40" i="16"/>
  <c r="C40" i="16"/>
  <c r="B40" i="16"/>
  <c r="A40" i="16"/>
  <c r="N38" i="16"/>
  <c r="M38" i="16"/>
  <c r="L38" i="16"/>
  <c r="K38" i="16"/>
  <c r="J38" i="16"/>
  <c r="I38" i="16"/>
  <c r="H38" i="16"/>
  <c r="G38" i="16"/>
  <c r="F38" i="16"/>
  <c r="E38" i="16"/>
  <c r="D38" i="16"/>
  <c r="C38" i="16"/>
  <c r="B38" i="16"/>
  <c r="A38" i="16"/>
  <c r="N37" i="16"/>
  <c r="M37" i="16"/>
  <c r="L37" i="16"/>
  <c r="K37" i="16"/>
  <c r="J37" i="16"/>
  <c r="I37" i="16"/>
  <c r="H37" i="16"/>
  <c r="B37" i="16"/>
  <c r="C37" i="16"/>
  <c r="D37" i="16"/>
  <c r="E37" i="16"/>
  <c r="F37" i="16"/>
  <c r="G37" i="16"/>
  <c r="A37" i="16"/>
  <c r="N33" i="16"/>
  <c r="M33" i="16"/>
  <c r="L33" i="16"/>
  <c r="K33" i="16"/>
  <c r="J33" i="16"/>
  <c r="I33" i="16"/>
  <c r="H33" i="16"/>
  <c r="G33" i="16"/>
  <c r="F33" i="16"/>
  <c r="E33" i="16"/>
  <c r="D33" i="16"/>
  <c r="C33" i="16"/>
  <c r="B33" i="16"/>
  <c r="A33" i="16"/>
  <c r="N30" i="16"/>
  <c r="M30" i="16"/>
  <c r="L30" i="16"/>
  <c r="K30" i="16"/>
  <c r="J30" i="16"/>
  <c r="I30" i="16"/>
  <c r="H30" i="16"/>
  <c r="G30" i="16"/>
  <c r="F30" i="16"/>
  <c r="E30" i="16"/>
  <c r="D30" i="16"/>
  <c r="C30" i="16"/>
  <c r="B30" i="16"/>
  <c r="A30" i="16"/>
  <c r="N26" i="16"/>
  <c r="M26" i="16"/>
  <c r="L26" i="16"/>
  <c r="K26" i="16"/>
  <c r="J26" i="16"/>
  <c r="I26" i="16"/>
  <c r="H26" i="16"/>
  <c r="G26" i="16"/>
  <c r="F26" i="16"/>
  <c r="E26" i="16"/>
  <c r="D26" i="16"/>
  <c r="C26" i="16"/>
  <c r="B26" i="16"/>
  <c r="A26" i="16"/>
  <c r="N23" i="16"/>
  <c r="M23" i="16"/>
  <c r="L23" i="16"/>
  <c r="K23" i="16"/>
  <c r="J23" i="16"/>
  <c r="I23" i="16"/>
  <c r="H23" i="16"/>
  <c r="G23" i="16"/>
  <c r="F23" i="16"/>
  <c r="E23" i="16"/>
  <c r="D23" i="16"/>
  <c r="C23" i="16"/>
  <c r="B23" i="16"/>
  <c r="A23" i="16"/>
  <c r="N21" i="16"/>
  <c r="M21" i="16"/>
  <c r="L21" i="16"/>
  <c r="K21" i="16"/>
  <c r="J21" i="16"/>
  <c r="I21" i="16"/>
  <c r="H21" i="16"/>
  <c r="B21" i="16"/>
  <c r="C21" i="16"/>
  <c r="D21" i="16"/>
  <c r="E21" i="16"/>
  <c r="F21" i="16"/>
  <c r="G21" i="16"/>
  <c r="A21" i="16"/>
  <c r="N18" i="16"/>
  <c r="M18" i="16"/>
  <c r="L18" i="16"/>
  <c r="K18" i="16"/>
  <c r="J18" i="16"/>
  <c r="I18" i="16"/>
  <c r="H18" i="16"/>
  <c r="B18" i="16"/>
  <c r="C18" i="16"/>
  <c r="D18" i="16"/>
  <c r="E18" i="16"/>
  <c r="F18" i="16"/>
  <c r="G18" i="16"/>
  <c r="A18" i="16"/>
  <c r="A14" i="16"/>
  <c r="B14" i="16"/>
  <c r="C14" i="16"/>
  <c r="D14" i="16"/>
  <c r="E14" i="16"/>
  <c r="F14" i="16"/>
  <c r="G14" i="16"/>
  <c r="H14" i="16"/>
  <c r="I14" i="16"/>
  <c r="J14" i="16"/>
  <c r="K14" i="16"/>
  <c r="L14" i="16"/>
  <c r="M14" i="16"/>
  <c r="N14" i="16"/>
  <c r="N10" i="16"/>
  <c r="M10" i="16"/>
  <c r="L10" i="16"/>
  <c r="K10" i="16"/>
  <c r="J10" i="16"/>
  <c r="I10" i="16"/>
  <c r="H10" i="16"/>
  <c r="G10" i="16"/>
  <c r="A10" i="16" l="1"/>
  <c r="C10" i="16"/>
  <c r="D10" i="16" l="1"/>
  <c r="E10" i="16"/>
  <c r="F10" i="16"/>
  <c r="B10" i="16"/>
  <c r="T45" i="1" l="1"/>
  <c r="T46" i="1"/>
  <c r="T47" i="1"/>
  <c r="T48" i="1"/>
  <c r="T49" i="1"/>
  <c r="T50" i="1"/>
  <c r="T51" i="1"/>
  <c r="T52" i="1"/>
  <c r="T53" i="1"/>
  <c r="T54" i="1"/>
  <c r="T55" i="1"/>
  <c r="T56" i="1"/>
  <c r="T13" i="1"/>
  <c r="T14" i="1"/>
  <c r="I51" i="1"/>
  <c r="Q46" i="1" l="1"/>
  <c r="Q47" i="1"/>
  <c r="Q48" i="1"/>
  <c r="Q49" i="1"/>
  <c r="Q17" i="1" l="1"/>
  <c r="T17" i="1"/>
  <c r="Q56" i="1" l="1"/>
  <c r="Q55" i="1"/>
  <c r="M55" i="1"/>
  <c r="L55" i="1"/>
  <c r="J55" i="1"/>
  <c r="I55" i="1"/>
  <c r="Q54" i="1"/>
  <c r="Q53" i="1"/>
  <c r="M53" i="1"/>
  <c r="L53" i="1"/>
  <c r="J53" i="1"/>
  <c r="I53" i="1"/>
  <c r="Q52" i="1"/>
  <c r="Q51" i="1"/>
  <c r="M51" i="1"/>
  <c r="L51" i="1"/>
  <c r="J51" i="1"/>
  <c r="Q50" i="1"/>
  <c r="M50" i="1"/>
  <c r="L50" i="1"/>
  <c r="J50" i="1"/>
  <c r="Z50" i="1" s="1"/>
  <c r="I50" i="1"/>
  <c r="Q45" i="1"/>
  <c r="M45" i="1"/>
  <c r="L45" i="1"/>
  <c r="J45" i="1"/>
  <c r="I45" i="1"/>
  <c r="T44" i="1"/>
  <c r="Q44" i="1"/>
  <c r="M44" i="1"/>
  <c r="L44" i="1"/>
  <c r="J44" i="1"/>
  <c r="Z44" i="1" s="1"/>
  <c r="I44" i="1"/>
  <c r="T43" i="1"/>
  <c r="Q43" i="1"/>
  <c r="T42" i="1"/>
  <c r="Q42" i="1"/>
  <c r="T41" i="1"/>
  <c r="Q41" i="1"/>
  <c r="T40" i="1"/>
  <c r="Q40" i="1"/>
  <c r="M40" i="1"/>
  <c r="L40" i="1"/>
  <c r="J40" i="1"/>
  <c r="I40" i="1"/>
  <c r="T39" i="1"/>
  <c r="Q39" i="1"/>
  <c r="T38" i="1"/>
  <c r="Q38" i="1"/>
  <c r="M38" i="1"/>
  <c r="L38" i="1"/>
  <c r="J38" i="1"/>
  <c r="I38" i="1"/>
  <c r="T37" i="1"/>
  <c r="Q37" i="1"/>
  <c r="M37" i="1"/>
  <c r="L37" i="1"/>
  <c r="J37" i="1"/>
  <c r="I37" i="1"/>
  <c r="T36" i="1"/>
  <c r="Q36" i="1"/>
  <c r="T35" i="1"/>
  <c r="Q35" i="1"/>
  <c r="T34" i="1"/>
  <c r="Q34" i="1"/>
  <c r="T33" i="1"/>
  <c r="Q33" i="1"/>
  <c r="M33" i="1"/>
  <c r="L33" i="1"/>
  <c r="J33" i="1"/>
  <c r="I33" i="1"/>
  <c r="T32" i="1"/>
  <c r="Q32" i="1"/>
  <c r="T31" i="1"/>
  <c r="Q31" i="1"/>
  <c r="T30" i="1"/>
  <c r="Q30" i="1"/>
  <c r="M30" i="1"/>
  <c r="L30" i="1"/>
  <c r="J30" i="1"/>
  <c r="I30" i="1"/>
  <c r="T29" i="1"/>
  <c r="Q29" i="1"/>
  <c r="T28" i="1"/>
  <c r="Q28" i="1"/>
  <c r="T27" i="1"/>
  <c r="Q27" i="1"/>
  <c r="T26" i="1"/>
  <c r="Q26" i="1"/>
  <c r="M26" i="1"/>
  <c r="L26" i="1"/>
  <c r="J26" i="1"/>
  <c r="I26" i="1"/>
  <c r="T25" i="1"/>
  <c r="Q25" i="1"/>
  <c r="T24" i="1"/>
  <c r="Q24" i="1"/>
  <c r="T23" i="1"/>
  <c r="Q23" i="1"/>
  <c r="M23" i="1"/>
  <c r="L23" i="1"/>
  <c r="J23" i="1"/>
  <c r="I23" i="1"/>
  <c r="T22" i="1"/>
  <c r="Q22" i="1"/>
  <c r="T21" i="1"/>
  <c r="Q21" i="1"/>
  <c r="M21" i="1"/>
  <c r="L21" i="1"/>
  <c r="J21" i="1"/>
  <c r="I21" i="1"/>
  <c r="T20" i="1"/>
  <c r="Q20" i="1"/>
  <c r="T19" i="1"/>
  <c r="Q19" i="1"/>
  <c r="T18" i="1"/>
  <c r="Q18" i="1"/>
  <c r="M18" i="1"/>
  <c r="L18" i="1"/>
  <c r="J18" i="1"/>
  <c r="I18" i="1"/>
  <c r="T16" i="1"/>
  <c r="Q16" i="1"/>
  <c r="T15" i="1"/>
  <c r="Q15" i="1"/>
  <c r="Q14" i="1"/>
  <c r="M14" i="1"/>
  <c r="AD17" i="1" s="1"/>
  <c r="L14" i="1"/>
  <c r="J14" i="1"/>
  <c r="X17" i="1" s="1"/>
  <c r="I14" i="1"/>
  <c r="AD53" i="1" l="1"/>
  <c r="AC53" i="1" s="1"/>
  <c r="X53" i="1"/>
  <c r="AD28" i="1"/>
  <c r="X28" i="1"/>
  <c r="AD42" i="1"/>
  <c r="X42" i="1"/>
  <c r="X44" i="1"/>
  <c r="AD44" i="1"/>
  <c r="AD54" i="1"/>
  <c r="AC54" i="1" s="1"/>
  <c r="X54" i="1"/>
  <c r="Z29" i="1"/>
  <c r="Z28" i="1"/>
  <c r="Z26" i="1"/>
  <c r="Z27" i="1"/>
  <c r="Z39" i="1"/>
  <c r="Z38" i="1"/>
  <c r="Y38" i="1" s="1"/>
  <c r="Z41" i="1"/>
  <c r="Z42" i="1"/>
  <c r="Y42" i="1" s="1"/>
  <c r="Z43" i="1"/>
  <c r="Z40" i="1"/>
  <c r="AD29" i="1"/>
  <c r="X29" i="1"/>
  <c r="AD43" i="1"/>
  <c r="X43" i="1"/>
  <c r="Z55" i="1"/>
  <c r="Z56" i="1"/>
  <c r="Y56" i="1" s="1"/>
  <c r="Z34" i="1"/>
  <c r="Z33" i="1"/>
  <c r="Z35" i="1"/>
  <c r="Z36" i="1"/>
  <c r="Z37" i="1"/>
  <c r="Z46" i="1"/>
  <c r="Z47" i="1"/>
  <c r="Y47" i="1" s="1"/>
  <c r="Z48" i="1"/>
  <c r="Y48" i="1" s="1"/>
  <c r="Z49" i="1"/>
  <c r="Z45" i="1"/>
  <c r="X49" i="1"/>
  <c r="X47" i="1"/>
  <c r="X48" i="1"/>
  <c r="X46" i="1"/>
  <c r="AD50" i="1"/>
  <c r="X50" i="1"/>
  <c r="AD26" i="1"/>
  <c r="X26" i="1"/>
  <c r="AD40" i="1"/>
  <c r="X40" i="1"/>
  <c r="Z54" i="1"/>
  <c r="Z53" i="1"/>
  <c r="Z31" i="1"/>
  <c r="Z32" i="1"/>
  <c r="Y32" i="1" s="1"/>
  <c r="Z30" i="1"/>
  <c r="AD49" i="1"/>
  <c r="AC49" i="1" s="1"/>
  <c r="AD46" i="1"/>
  <c r="AD48" i="1"/>
  <c r="AD47" i="1"/>
  <c r="AC47" i="1" s="1"/>
  <c r="AD55" i="1"/>
  <c r="AC55" i="1" s="1"/>
  <c r="X55" i="1"/>
  <c r="AD27" i="1"/>
  <c r="AC27" i="1" s="1"/>
  <c r="X27" i="1"/>
  <c r="AD41" i="1"/>
  <c r="X41" i="1"/>
  <c r="AD45" i="1"/>
  <c r="X45" i="1"/>
  <c r="AD56" i="1"/>
  <c r="AC56" i="1" s="1"/>
  <c r="X56" i="1"/>
  <c r="AD51" i="1"/>
  <c r="AC51" i="1" s="1"/>
  <c r="AD52" i="1"/>
  <c r="AC52" i="1" s="1"/>
  <c r="Z52" i="1"/>
  <c r="Y52" i="1" s="1"/>
  <c r="Z51" i="1"/>
  <c r="Y51" i="1" s="1"/>
  <c r="X51" i="1"/>
  <c r="X52" i="1"/>
  <c r="Y49" i="1"/>
  <c r="Y45" i="1"/>
  <c r="AC48" i="1"/>
  <c r="AC46" i="1"/>
  <c r="Y44" i="1"/>
  <c r="X38" i="1"/>
  <c r="Y54" i="1"/>
  <c r="X39" i="1"/>
  <c r="Y50" i="1"/>
  <c r="Y40" i="1"/>
  <c r="Y43" i="1"/>
  <c r="Y41" i="1"/>
  <c r="AC40" i="1"/>
  <c r="AC41" i="1"/>
  <c r="Y39" i="1"/>
  <c r="AD38" i="1"/>
  <c r="AD39" i="1"/>
  <c r="AC39" i="1" s="1"/>
  <c r="AD37" i="1"/>
  <c r="AC37" i="1" s="1"/>
  <c r="AB37" i="1"/>
  <c r="AA37" i="1" s="1"/>
  <c r="X37" i="1"/>
  <c r="N53" i="1"/>
  <c r="X30" i="1"/>
  <c r="AD36" i="1"/>
  <c r="AC36" i="1" s="1"/>
  <c r="AD34" i="1"/>
  <c r="AC34" i="1" s="1"/>
  <c r="AD33" i="1"/>
  <c r="AC33" i="1" s="1"/>
  <c r="AD35" i="1"/>
  <c r="AC35" i="1" s="1"/>
  <c r="Y36" i="1"/>
  <c r="Y35" i="1"/>
  <c r="Y34" i="1"/>
  <c r="X35" i="1"/>
  <c r="X33" i="1"/>
  <c r="X36" i="1"/>
  <c r="X34" i="1"/>
  <c r="X31" i="1"/>
  <c r="X32" i="1"/>
  <c r="X25" i="1"/>
  <c r="X23" i="1"/>
  <c r="X24" i="1"/>
  <c r="X21" i="1"/>
  <c r="X22" i="1"/>
  <c r="X20" i="1"/>
  <c r="AD22" i="1"/>
  <c r="AD24" i="1"/>
  <c r="AC24" i="1" s="1"/>
  <c r="AC28" i="1"/>
  <c r="X18" i="1"/>
  <c r="X19" i="1"/>
  <c r="AD21" i="1"/>
  <c r="AD23" i="1"/>
  <c r="AD25" i="1"/>
  <c r="AC25" i="1" s="1"/>
  <c r="X14" i="1"/>
  <c r="X15" i="1"/>
  <c r="X16" i="1"/>
  <c r="AD14" i="1"/>
  <c r="Y26" i="1"/>
  <c r="Z25" i="1"/>
  <c r="Y25" i="1" s="1"/>
  <c r="Y28" i="1"/>
  <c r="Z24" i="1"/>
  <c r="Y24" i="1" s="1"/>
  <c r="Z23" i="1"/>
  <c r="Y27" i="1"/>
  <c r="Y29" i="1"/>
  <c r="AC29" i="1"/>
  <c r="AD30" i="1"/>
  <c r="AD18" i="1"/>
  <c r="AD16" i="1"/>
  <c r="Z15" i="1"/>
  <c r="Z14" i="1"/>
  <c r="Z17" i="1"/>
  <c r="Z16" i="1"/>
  <c r="AD19" i="1"/>
  <c r="Z21" i="1"/>
  <c r="Z22" i="1"/>
  <c r="AC26" i="1"/>
  <c r="AD31" i="1"/>
  <c r="AC31" i="1" s="1"/>
  <c r="AD20" i="1"/>
  <c r="Z19" i="1"/>
  <c r="Z18" i="1"/>
  <c r="Z20" i="1"/>
  <c r="AD32" i="1"/>
  <c r="AC32" i="1" s="1"/>
  <c r="Y31" i="1"/>
  <c r="Y30" i="1"/>
  <c r="N38" i="1"/>
  <c r="AD15" i="1"/>
  <c r="N30" i="1"/>
  <c r="N55" i="1"/>
  <c r="N23" i="1"/>
  <c r="N33" i="1"/>
  <c r="N37" i="1"/>
  <c r="N40" i="1"/>
  <c r="N44" i="1"/>
  <c r="N50" i="1"/>
  <c r="N51" i="1"/>
  <c r="N45" i="1"/>
  <c r="N26" i="1"/>
  <c r="AC43" i="1"/>
  <c r="AC42" i="1"/>
  <c r="N14" i="1"/>
  <c r="N18" i="1"/>
  <c r="N21" i="1"/>
  <c r="Q13" i="1"/>
  <c r="T12" i="1"/>
  <c r="Q12" i="1"/>
  <c r="T11" i="1"/>
  <c r="Q11" i="1"/>
  <c r="T10" i="1"/>
  <c r="Q10" i="1"/>
  <c r="M10" i="1"/>
  <c r="L10" i="1"/>
  <c r="J10" i="1"/>
  <c r="I10" i="1"/>
  <c r="AB45" i="1" l="1"/>
  <c r="AA45" i="1" s="1"/>
  <c r="Y46" i="1"/>
  <c r="AB51" i="1"/>
  <c r="AA51" i="1" s="1"/>
  <c r="AB44" i="1"/>
  <c r="AA44" i="1" s="1"/>
  <c r="AB55" i="1"/>
  <c r="AA55" i="1" s="1"/>
  <c r="AB53" i="1"/>
  <c r="AA53" i="1" s="1"/>
  <c r="Y55" i="1"/>
  <c r="AB50" i="1"/>
  <c r="AA50" i="1" s="1"/>
  <c r="Y53" i="1"/>
  <c r="AB38" i="1"/>
  <c r="AA38" i="1" s="1"/>
  <c r="AB40" i="1"/>
  <c r="AA40" i="1" s="1"/>
  <c r="AF40" i="1"/>
  <c r="AE40" i="1" s="1"/>
  <c r="AF33" i="1"/>
  <c r="AE33" i="1" s="1"/>
  <c r="AF37" i="1"/>
  <c r="AE37" i="1" s="1"/>
  <c r="AG37" i="1" s="1"/>
  <c r="AF23" i="1"/>
  <c r="AE23" i="1" s="1"/>
  <c r="Y37" i="1"/>
  <c r="AB30" i="1"/>
  <c r="AA30" i="1" s="1"/>
  <c r="AC23" i="1"/>
  <c r="AF26" i="1"/>
  <c r="AE26" i="1" s="1"/>
  <c r="AB26" i="1"/>
  <c r="AA26" i="1" s="1"/>
  <c r="X12" i="1"/>
  <c r="X13" i="1"/>
  <c r="X10" i="1"/>
  <c r="X11" i="1"/>
  <c r="Z12" i="1"/>
  <c r="Z11" i="1"/>
  <c r="Z10" i="1"/>
  <c r="Z13" i="1"/>
  <c r="AD13" i="1"/>
  <c r="AC13" i="1" s="1"/>
  <c r="AD12" i="1"/>
  <c r="AC12" i="1" s="1"/>
  <c r="AD11" i="1"/>
  <c r="AC11" i="1" s="1"/>
  <c r="AD10" i="1"/>
  <c r="AB33" i="1"/>
  <c r="Y33" i="1"/>
  <c r="AB23" i="1"/>
  <c r="AA23" i="1" s="1"/>
  <c r="Y23" i="1"/>
  <c r="AF55" i="1"/>
  <c r="AE55" i="1" s="1"/>
  <c r="AF53" i="1"/>
  <c r="AE53" i="1" s="1"/>
  <c r="AF51" i="1"/>
  <c r="AE51" i="1" s="1"/>
  <c r="AG51" i="1" s="1"/>
  <c r="AC50" i="1"/>
  <c r="AF50" i="1"/>
  <c r="AE50" i="1" s="1"/>
  <c r="AC45" i="1"/>
  <c r="AF45" i="1"/>
  <c r="AE45" i="1" s="1"/>
  <c r="AG45" i="1" s="1"/>
  <c r="AC44" i="1"/>
  <c r="AF44" i="1"/>
  <c r="AE44" i="1" s="1"/>
  <c r="AC38" i="1"/>
  <c r="AF38" i="1"/>
  <c r="AE38" i="1" s="1"/>
  <c r="AC30" i="1"/>
  <c r="AF30" i="1"/>
  <c r="AE30" i="1" s="1"/>
  <c r="N10" i="1"/>
  <c r="AG55" i="1" l="1"/>
  <c r="AG38" i="1"/>
  <c r="AG53" i="1"/>
  <c r="AG44" i="1"/>
  <c r="AG50" i="1"/>
  <c r="AG40" i="1"/>
  <c r="AG23" i="1"/>
  <c r="AG30" i="1"/>
  <c r="AG26" i="1"/>
  <c r="AA33" i="1"/>
  <c r="AG33" i="1" s="1"/>
  <c r="AF10" i="1"/>
  <c r="AE10" i="1" s="1"/>
  <c r="AC10" i="1"/>
  <c r="AC22" i="1" l="1"/>
  <c r="AC15" i="1"/>
  <c r="AC17" i="1"/>
  <c r="AC19" i="1"/>
  <c r="AC20" i="1"/>
  <c r="AC16" i="1"/>
  <c r="B249" i="21" a="1"/>
  <c r="B249" i="21" s="1"/>
  <c r="G238" i="21" s="1"/>
  <c r="AC21" i="1" l="1"/>
  <c r="AF21" i="1"/>
  <c r="AE21" i="1" s="1"/>
  <c r="AF14" i="1"/>
  <c r="AE14" i="1" s="1"/>
  <c r="AC14" i="1"/>
  <c r="AC18" i="1"/>
  <c r="AF18" i="1"/>
  <c r="AE18" i="1" s="1"/>
  <c r="D6" i="16"/>
  <c r="D5" i="16"/>
  <c r="D4" i="16"/>
  <c r="Y20" i="1" l="1"/>
  <c r="Y15" i="1"/>
  <c r="Y16" i="1"/>
  <c r="Y19" i="1"/>
  <c r="Y13" i="1"/>
  <c r="Y22" i="1"/>
  <c r="AB10" i="1"/>
  <c r="Y17" i="1"/>
  <c r="Y12" i="1"/>
  <c r="Y11" i="1"/>
  <c r="AA10" i="1" l="1"/>
  <c r="AG10" i="1" s="1"/>
  <c r="Y14" i="1"/>
  <c r="AB14" i="1"/>
  <c r="AA14" i="1" s="1"/>
  <c r="AG14" i="1" s="1"/>
  <c r="Y10" i="1"/>
  <c r="AB18" i="1"/>
  <c r="AA18" i="1" s="1"/>
  <c r="AG18" i="1" s="1"/>
  <c r="Y18" i="1"/>
  <c r="Y21" i="1"/>
  <c r="AB21" i="1"/>
  <c r="AA21" i="1" s="1"/>
  <c r="AG21" i="1" s="1"/>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<sst xmlns="http://schemas.openxmlformats.org/spreadsheetml/2006/main" count="2883" uniqueCount="675">
  <si>
    <t>Proceso:</t>
  </si>
  <si>
    <t>Objetivo:</t>
  </si>
  <si>
    <t>Alcance:</t>
  </si>
  <si>
    <t>Identificación del riesgo</t>
  </si>
  <si>
    <t>Análisis del riesgo inherente</t>
  </si>
  <si>
    <t>Evaluación del riesgo - Valoración de los controles</t>
  </si>
  <si>
    <t>Evaluación del riesgo - Nivel del riesgo residual</t>
  </si>
  <si>
    <t>Plan de Acción</t>
  </si>
  <si>
    <t>Impacto</t>
  </si>
  <si>
    <t>Causa Inmediata</t>
  </si>
  <si>
    <t>Causa Raíz</t>
  </si>
  <si>
    <t>Descripción del Riesgo</t>
  </si>
  <si>
    <t>Clasificación del Riesgo</t>
  </si>
  <si>
    <t>Frecuencia con la cual se realiza la actividad</t>
  </si>
  <si>
    <t>Probabilidad Inherente</t>
  </si>
  <si>
    <t>%</t>
  </si>
  <si>
    <t>Criterios de impacto</t>
  </si>
  <si>
    <t>Impacto 
Inherente</t>
  </si>
  <si>
    <t>Zona de Riesgo Inherente</t>
  </si>
  <si>
    <t>No. Control</t>
  </si>
  <si>
    <t>Descripción del Control</t>
  </si>
  <si>
    <t>Afectación</t>
  </si>
  <si>
    <t>Atributos</t>
  </si>
  <si>
    <t>Impacto Residual Final</t>
  </si>
  <si>
    <t>Zona de Riesgo Final</t>
  </si>
  <si>
    <t>Tratamiento</t>
  </si>
  <si>
    <t>Responsable</t>
  </si>
  <si>
    <t>Fecha Implementación</t>
  </si>
  <si>
    <t>Fecha Seguimiento</t>
  </si>
  <si>
    <t>Seguimiento</t>
  </si>
  <si>
    <t>Estado</t>
  </si>
  <si>
    <t>Tipo</t>
  </si>
  <si>
    <t>Implementación</t>
  </si>
  <si>
    <t>Calificación</t>
  </si>
  <si>
    <t>Documentación</t>
  </si>
  <si>
    <t>Frecuencia</t>
  </si>
  <si>
    <t>Evidencia</t>
  </si>
  <si>
    <t>N.</t>
  </si>
  <si>
    <t>IMPACTO</t>
  </si>
  <si>
    <t>CLASIFICACIÓN DEL RIESGO</t>
  </si>
  <si>
    <t>Reputacional</t>
  </si>
  <si>
    <t>Ejecución y Administración de Procesos</t>
  </si>
  <si>
    <t>Fraude Externo</t>
  </si>
  <si>
    <t>Fraude Interno</t>
  </si>
  <si>
    <t>Fallas Tecnológicas</t>
  </si>
  <si>
    <t>Relaciones Laborales</t>
  </si>
  <si>
    <t>CRITERIOS DE IMPACTO</t>
  </si>
  <si>
    <t>El riesgo afecta la imagen de alguna área de la organización</t>
  </si>
  <si>
    <t>El riesgo afecta la imagen de la entidad internamente, de conocimiento general, nivel interno, alta dirección, contratista y/o de provedores</t>
  </si>
  <si>
    <t>El riesgo afecta la imagen de de la entidad con efecto publicitario sostenido a nivel de sector administrativo, nivel departamental o municipal</t>
  </si>
  <si>
    <t>El riesgo afecta la imagen de la entidad a nivel nacional, con efecto publicitarios sostenible a nivel país</t>
  </si>
  <si>
    <t>TIPO</t>
  </si>
  <si>
    <t>Preventivo</t>
  </si>
  <si>
    <t>Detectivo</t>
  </si>
  <si>
    <t>Correctivo</t>
  </si>
  <si>
    <t xml:space="preserve">IMPLEMENTACIÓN </t>
  </si>
  <si>
    <t>Automático</t>
  </si>
  <si>
    <t>Manual</t>
  </si>
  <si>
    <t>DOCUMENTACIÓN</t>
  </si>
  <si>
    <t>Documentado</t>
  </si>
  <si>
    <t>Sin documentar</t>
  </si>
  <si>
    <t>FRECUENCIA</t>
  </si>
  <si>
    <t>Continua</t>
  </si>
  <si>
    <t>Aleatoria</t>
  </si>
  <si>
    <t>EVIDENCIA</t>
  </si>
  <si>
    <t>Con Registro</t>
  </si>
  <si>
    <t>Sin Registro</t>
  </si>
  <si>
    <t>SIGCMA</t>
  </si>
  <si>
    <t xml:space="preserve">MATRIZ DE RIESGOS SIGCMA </t>
  </si>
  <si>
    <t>Matriz Mapa de Riesgos</t>
  </si>
  <si>
    <t>Orientaciones Generales</t>
  </si>
  <si>
    <t>Columna</t>
  </si>
  <si>
    <t>Descripción - Lineamientos para el diligenciamiento</t>
  </si>
  <si>
    <t>Proceso</t>
  </si>
  <si>
    <t>Diligencie el nombre del proceso al cual se le identificarán y valorarán los riesgos.</t>
  </si>
  <si>
    <t>Objetivo</t>
  </si>
  <si>
    <t>Diligencie el objetivo del proceso.</t>
  </si>
  <si>
    <t>Alcance</t>
  </si>
  <si>
    <t>Diligencie el alcance del proceso.</t>
  </si>
  <si>
    <t>Referencia</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</si>
  <si>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</si>
  <si>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</si>
  <si>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t>Frecuencia con la cual se lleva a cabo la actividad</t>
  </si>
  <si>
    <t>Criterios de Impacto</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</si>
  <si>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</si>
  <si>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</si>
  <si>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</si>
  <si>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</si>
  <si>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r>
      <t xml:space="preserve">ATRIBUTOS INFORMATIVOS
</t>
    </r>
    <r>
      <rPr>
        <sz val="9"/>
        <rFont val="Arial Narrow"/>
        <family val="2"/>
      </rPr>
      <t>Frecuencia</t>
    </r>
  </si>
  <si>
    <r>
      <t xml:space="preserve">ATRIBUTOS INFORMATIVOS
</t>
    </r>
    <r>
      <rPr>
        <sz val="9"/>
        <rFont val="Arial Narrow"/>
        <family val="2"/>
      </rPr>
      <t>Registro</t>
    </r>
  </si>
  <si>
    <t>Evaluación del Nivel de Riesgo - Nivel de Riesgo Residual</t>
  </si>
  <si>
    <r>
      <t xml:space="preserve">Plan de Acción
</t>
    </r>
    <r>
      <rPr>
        <sz val="9"/>
        <rFont val="Arial Narrow"/>
        <family val="2"/>
      </rPr>
      <t xml:space="preserve">Responsable, fecha implementación,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</si>
  <si>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</si>
  <si>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DAÑOS ACTIVOS FIJOS/ EVENTOS EXTERNOS</t>
  </si>
  <si>
    <t>EJECUCIÓN Y ADMINISTRACIÓN DE PROCESOS</t>
  </si>
  <si>
    <t>FALLAS TECNÓLOGICAS</t>
  </si>
  <si>
    <t>FRAUDE EXTERNO</t>
  </si>
  <si>
    <t>FRAUDE INTERNO</t>
  </si>
  <si>
    <t>RELACIONES LABORALES</t>
  </si>
  <si>
    <t>USUARIOS, PRODUCTOS Y PRÁCTICAS ORGANIZACIONALES</t>
  </si>
  <si>
    <t>Pérdida por daños o extravíos de los activos fijos por desastres naturales u otros riesgos/eventos externos como atentados, vandalismo, orden público.</t>
  </si>
  <si>
    <t>Pérdidas derivadas de errores en la ejecución y administración de procesos.</t>
  </si>
  <si>
    <t>Errores en hardware, software, telecomunicaciones, interrupción de servicios básicos.</t>
  </si>
  <si>
    <t>Pérdida derivada de actos de fraude por personas ajenas a la organización (no participa personal de la entidad).</t>
  </si>
  <si>
    <t>Pérdida debido a actos de fraude, actuaciones irregulares, comisión de hechos delictivos abuso de confianza, apropiación indebida, incumplimiento d e regulaciones legales o internas de la entidad en las cuales está involucrado por lo menos 1 participante interno de la organización, son realizadas de forma intencional y/o con ánimo de lucro para sí mismo o para terceros.</t>
  </si>
  <si>
    <t>Pérdidas que surgen de acciones contrarias a las leyes o acuerdos de empleo, salud o seguridad, del pago de demandas por daños personales o de discriminación.</t>
  </si>
  <si>
    <t>Fallas negligentes o involuntarias de las obligaciones frente a los usuarios y que impiden satisfacer una obligación profesional frente a éstos.</t>
  </si>
  <si>
    <t>Tabla Criterios para definir el nivel de probabilidad</t>
  </si>
  <si>
    <t>Frecuencia de la Actividad</t>
  </si>
  <si>
    <t>Probabilidad</t>
  </si>
  <si>
    <t>Muy Baja</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</si>
  <si>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</si>
  <si>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</si>
  <si>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</si>
  <si>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</si>
  <si>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</si>
  <si>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</si>
  <si>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</si>
  <si>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</si>
  <si>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</si>
  <si>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</si>
  <si>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</si>
  <si>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Insignificante</t>
  </si>
  <si>
    <t xml:space="preserve">Afectación menor a 10 SMLMV </t>
  </si>
  <si>
    <t>Menor</t>
  </si>
  <si>
    <t xml:space="preserve">Entre 10 y 50 SMLMV </t>
  </si>
  <si>
    <t>El riesgo afecta la imagen de la entidad internamente, de conocimiento general, nivel interno, de junta dircetiva y accionistas y/o de provedores</t>
  </si>
  <si>
    <t>Moderado</t>
  </si>
  <si>
    <t xml:space="preserve">Entre 50 y 100 SMLMV </t>
  </si>
  <si>
    <t>El riesgo afecta la imagen de la entidad con algunos usuarios de relevancia frente al logro de los objetivos</t>
  </si>
  <si>
    <t>Mayor</t>
  </si>
  <si>
    <t xml:space="preserve">Entre 100 y 500 SMLMV </t>
  </si>
  <si>
    <t>Catastrófico</t>
  </si>
  <si>
    <t xml:space="preserve">Mayor a 500 SMLMV </t>
  </si>
  <si>
    <t xml:space="preserve">     Entre 50 y 100 SMLMV </t>
  </si>
  <si>
    <t xml:space="preserve">     El riesgo afecta la imagen de la entidad con algunos usuarios de relevancia frente al logro de los objetivos</t>
  </si>
  <si>
    <t>Criterios</t>
  </si>
  <si>
    <t>Subcriterios</t>
  </si>
  <si>
    <t>Afectación Económica o presupuestal</t>
  </si>
  <si>
    <t>Afectación menor a 10 SMLMV .</t>
  </si>
  <si>
    <t>Tabla Atributos de para el diseño del control</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</si>
  <si>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</si>
  <si>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</si>
  <si>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</si>
  <si>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</si>
  <si>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</si>
  <si>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</si>
  <si>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</si>
  <si>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</si>
  <si>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</si>
  <si>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</si>
  <si>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</si>
  <si>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</si>
  <si>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</si>
  <si>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</si>
  <si>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</si>
  <si>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</si>
  <si>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El control deja un registro que permite evidenciar la ejecución del control</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</si>
  <si>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</si>
  <si>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</si>
  <si>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Muy Alta
100%</t>
  </si>
  <si>
    <t>Extremo</t>
  </si>
  <si>
    <t>Alta
80%</t>
  </si>
  <si>
    <t>Alto</t>
  </si>
  <si>
    <t>Media
60%</t>
  </si>
  <si>
    <t>Baja
40%</t>
  </si>
  <si>
    <t>Bajo</t>
  </si>
  <si>
    <t>Muy Baja
20%</t>
  </si>
  <si>
    <t>Leve
20%</t>
  </si>
  <si>
    <t>Menor
40%</t>
  </si>
  <si>
    <t>Moderado
60%</t>
  </si>
  <si>
    <t>Mayor
80%</t>
  </si>
  <si>
    <t>Catastrófico
100%</t>
  </si>
  <si>
    <t xml:space="preserve">Permite definir el consecutivo de riesgos.
</t>
  </si>
  <si>
    <t>Daños Activos Fijos/Eventos Externos</t>
  </si>
  <si>
    <t>ESTADO</t>
  </si>
  <si>
    <t>Finalizado</t>
  </si>
  <si>
    <t>En Curso</t>
  </si>
  <si>
    <t>FECHA</t>
  </si>
  <si>
    <t>X</t>
  </si>
  <si>
    <t>DESPACHO JUDICIAL CERTIFICADO</t>
  </si>
  <si>
    <t>DIRECCIÓN SECCIONAL DE ADMINISTRACIÓN JUDICIAL</t>
  </si>
  <si>
    <t>CONSEJO SECCIONAL DE LA JUDICATURA</t>
  </si>
  <si>
    <t>ADMINISTRACIÓN DE JUSTICIA</t>
  </si>
  <si>
    <t>Misionales</t>
  </si>
  <si>
    <t>PROCESO (indique el tipo de proceso si es Estratégico. Misional, Apoyo, Evaluación y Mejora y especifique el nombre del proceso)</t>
  </si>
  <si>
    <t>CONSEJO SUPERIOR DE LA JUDICATURA</t>
  </si>
  <si>
    <t xml:space="preserve">                                                                         Consejo Superior de la Judicatura</t>
  </si>
  <si>
    <t>Consejo Superior de la Judicatura</t>
  </si>
  <si>
    <t xml:space="preserve">ESTRATEGIAS/ACCIONES </t>
  </si>
  <si>
    <t>ESTRATEGIAS  DOFA</t>
  </si>
  <si>
    <t>ESTRATEGIA/ACCIÓN/ PROYECTO</t>
  </si>
  <si>
    <t xml:space="preserve">GESTIONA </t>
  </si>
  <si>
    <t xml:space="preserve">DOCUMENTADA EN </t>
  </si>
  <si>
    <t>A</t>
  </si>
  <si>
    <t>O</t>
  </si>
  <si>
    <t>D</t>
  </si>
  <si>
    <t>F</t>
  </si>
  <si>
    <t xml:space="preserve">Plan de acción </t>
  </si>
  <si>
    <t xml:space="preserve">Mapa  de riesgos </t>
  </si>
  <si>
    <t>Análisis de Contexto</t>
  </si>
  <si>
    <t>ESPECIALIDAD:</t>
  </si>
  <si>
    <t xml:space="preserve">PROCESO </t>
  </si>
  <si>
    <t>DEPENDENCIA JUDICIAL CERTIFICADA:</t>
  </si>
  <si>
    <t xml:space="preserve">OBJETIVO DEL PROCESO: </t>
  </si>
  <si>
    <t>Administrar justicia dirigiendo la actuación procesal, hacia la emisión de una decisión de carácter definitivo mediante la aplicación de la normatividad vigente.</t>
  </si>
  <si>
    <t xml:space="preserve">CONTEXTO EXTERNO </t>
  </si>
  <si>
    <t xml:space="preserve">FACTORES TEMÁTICO </t>
  </si>
  <si>
    <t>No.</t>
  </si>
  <si>
    <t xml:space="preserve">AMENAZAS (Factores específicos) </t>
  </si>
  <si>
    <t xml:space="preserve">No. </t>
  </si>
  <si>
    <t xml:space="preserve">OPORTUNIDADES (Factores específicos) </t>
  </si>
  <si>
    <t xml:space="preserve">Político (cambios de gobierno, legislación, políticas públicas, regulación). </t>
  </si>
  <si>
    <t>Modificación de la normatividad vigente aplicable a los procesos que implique adecuación de los procesos en curso.</t>
  </si>
  <si>
    <t xml:space="preserve">Actualización de la normatividad en las diferentes especialidades por parte de la  Escuela Judicial Rodrigo Lara Bonilla ayudando a mejora del Sistema Judicial con mayor agilidad en el trámite procesal y prestación del servicio de administración de justicia. </t>
  </si>
  <si>
    <t>Mejoramiento y ampliación de la planta de personal y número de juzgados para reducir carga permanente y acortar los tiempos de los procesos.</t>
  </si>
  <si>
    <t>Económicos y Financieros( disponibilidad de capital, liquidez, mercados financieros, desempleo, competencia.)</t>
  </si>
  <si>
    <t>La afectación en la economía genera incremento de la criminalidad y mayor demanda y congestión de la justicia.</t>
  </si>
  <si>
    <t xml:space="preserve">Reducción del presupuesto asignado a la Rama Judicial que implique reducción de los recursos asignados a los juzgados y de la capacitación a los servidores judiciales. </t>
  </si>
  <si>
    <t>Sociales  y culturales (cultura, religión, demografía, responsabilidad social, orden público.)</t>
  </si>
  <si>
    <t>Tecnológicos (desarrollo digital,avances en tecnología, acceso a sistemas de información externos, gobierno en línea.</t>
  </si>
  <si>
    <t>Divulgación en la comunidad de las herramientas tecnológicas dispuestas para prestar el servicio de justicia y su funcionamiento.</t>
  </si>
  <si>
    <t>Falta de una herramienta tecnólogica que integre  actividades interdependientes entre dos o más entidades (Fiscalía, defensoría del pueblo, policia, , etc.) para agendamientos mas ágiles, eficaces y eficiente de las audiencias y lograr el  cumplimiento óptimo de la audiencia en pro de la descongestión judicial.</t>
  </si>
  <si>
    <t>Legales y reglamentarios (estándares nacionales, internacionales, regulacion )</t>
  </si>
  <si>
    <t>Cambios de la normatividad vigente.</t>
  </si>
  <si>
    <t>AMBIENTALES: emisiones y residuos, energía, catástrofes naturales, desarrollo sostenible.</t>
  </si>
  <si>
    <t>Emergencias ambientales.</t>
  </si>
  <si>
    <t xml:space="preserve">CONTEXTO INTERNO </t>
  </si>
  <si>
    <t xml:space="preserve">ACTORES TEMÁTICO </t>
  </si>
  <si>
    <t xml:space="preserve">DEBILIDADES  (Factores específicos)  </t>
  </si>
  <si>
    <t xml:space="preserve">FORTALEZAS(Factores específicos) ) </t>
  </si>
  <si>
    <t>Estratégicos: (direccionamiento estratégico, planeación institucional,
liderazgo, trabajo en equipo)</t>
  </si>
  <si>
    <t>Desconocimiento en la  articulación de la planeación del despacho con el Plan Sectorial de Desarrollo.</t>
  </si>
  <si>
    <t>Normalización y estandarización de los comités del SIGCMA a nivel nacional por parte de la Coordinación Nacional del SIGCMA.</t>
  </si>
  <si>
    <t>Recursos financieros (presupuesto de funcionamiento, recursos de inversión</t>
  </si>
  <si>
    <t>Insuficiencia de recursos, economicos, humanos, físicos, tecnológicos e infraestructura para el desarrollo de las actividades judiciales.</t>
  </si>
  <si>
    <t>Aprovechamiento de licencias de microsoft Oficce 365 y aplicativos de la Rama Judicial.</t>
  </si>
  <si>
    <t>Insuficiencia de  personal para la carga laboral presentada.</t>
  </si>
  <si>
    <t>Competencia y compromiso de los servidores judiciales.</t>
  </si>
  <si>
    <t xml:space="preserve">Extensión de los horarios laborales ante la alta carga laboral, con afectación del bienestar físico y emocional de los servidores judiciales. </t>
  </si>
  <si>
    <t>Falta de separación de los espacios laboral, personal y familiar derivado de trabajo remoto.</t>
  </si>
  <si>
    <t>Ausencia de condiciones de seguridad y salud ocupacional en el trabajo en casa.</t>
  </si>
  <si>
    <t>Falta de tiempo para acceder a la formación  en herramientas tecnológicas y a diferentes capacitaciones de alto interes.</t>
  </si>
  <si>
    <t>Disposición para el aprendizaje autodirigido.</t>
  </si>
  <si>
    <t xml:space="preserve">Falta de  tiempo relacionado con el SIGCMA y modelos de gestión implementados.
</t>
  </si>
  <si>
    <t xml:space="preserve">
</t>
  </si>
  <si>
    <t>Proceso
(capacidad, diseño, ejecución, proveedores, entradas, salidas,
gestión del conocimiento)</t>
  </si>
  <si>
    <t>Incremento de solicitudes vía correo electrónico como principal canal de comunicación conocido por los usuarios.</t>
  </si>
  <si>
    <t>Congestión judicial derivada de la no realización de audiencias programadas por indebida citación, faltas de remisión de detenidos o no disponibilidad de Juzgado por encontrarse en otras diligencias.</t>
  </si>
  <si>
    <t>Número de solicitudes que ingresan a los despachos (entradas) muy superior al número de solicitudes atendidas  (salidas).</t>
  </si>
  <si>
    <t xml:space="preserve">Tecnológicos </t>
  </si>
  <si>
    <t>Fallas e insuficiencia de las herramientas tecnológicas y de  formación dispuestas para prestar el servicio de justicia, igualmente en la conformación y gestión del expediente digital.</t>
  </si>
  <si>
    <t>Implementación de herramientas tecnológicas para la totalidad de las actividades que abarca el proceso de conocimiento simplificando trámites, mejorando la comunicación interna de los servidores judiciales y dependencias y erradicando el uso de papel para la gestión de los expedientes.</t>
  </si>
  <si>
    <t>Insuficiencia  de  recursos tecnológicos (hardware y software) para los empleados en trabajo remoto.</t>
  </si>
  <si>
    <t>Carencia de internet y  conectividad  y adecuada equipos en las sedes judiciales y salas de audiencias.</t>
  </si>
  <si>
    <t>Desarrollos de aplicativos propios para elaboración de comunicaciones y firma electrónica.</t>
  </si>
  <si>
    <t xml:space="preserve">Documentación ( Actualización, coherencia, aplicabilidad) </t>
  </si>
  <si>
    <t>Inconvenientes con el reporte de estadistica con el sistema SIERJU</t>
  </si>
  <si>
    <t>Micrositio de fácil acceso a los documentos propios del Sistema Integrado de Gestión y Control de la Calidad y el Medio Ambiente.</t>
  </si>
  <si>
    <t>Desconocimiento e inaplicabilidad de las Tablas de Retención Documental (TRD)</t>
  </si>
  <si>
    <t>Infraestructura física (suficiencia, comodidad)</t>
  </si>
  <si>
    <t>Salas diseñadas sin espacios físicos adecuados.</t>
  </si>
  <si>
    <t>Elementos de trabajo (papel, equipos)</t>
  </si>
  <si>
    <t xml:space="preserve">Insuficiencia de equipos tecnológicos, internet para el trabajo presencial y  virtual.
</t>
  </si>
  <si>
    <t>Comunicación Interna ( canales utilizados y su efectividad, flujo de la información necesaria para el desarrollo de las actividades)</t>
  </si>
  <si>
    <t>Falta de conocimiento y capacitación de los servidores judiciales sobre los canales dispuestos y adquiridos para optimizar el flujo de información y garantizar la comunicación interna.</t>
  </si>
  <si>
    <t xml:space="preserve"> MAPA DE RIESGOS SIGCMA</t>
  </si>
  <si>
    <t>DEPENDENCIA (Unidad misional del CSJ o Unidad de la DEAJ o Seccional o CSJ en caso de despachos judiciales certificados)</t>
  </si>
  <si>
    <t xml:space="preserve">Alto </t>
  </si>
  <si>
    <t>Muy BajaLeve</t>
  </si>
  <si>
    <t>Muy BajaMenor</t>
  </si>
  <si>
    <t>Muy BajaModerado</t>
  </si>
  <si>
    <t>Muy BajaMayor</t>
  </si>
  <si>
    <t>Muy BajaCatastrófico</t>
  </si>
  <si>
    <t>MediaMenor</t>
  </si>
  <si>
    <t>BajaLeve</t>
  </si>
  <si>
    <t>BajaMenor</t>
  </si>
  <si>
    <t>BajaModerado</t>
  </si>
  <si>
    <t>BajaMayor</t>
  </si>
  <si>
    <t>BajaCatastrófico</t>
  </si>
  <si>
    <t>MediaLeve</t>
  </si>
  <si>
    <t>MediaMayor</t>
  </si>
  <si>
    <t>MediaCatastrófico</t>
  </si>
  <si>
    <t>AltaLeve</t>
  </si>
  <si>
    <t>AltaMenor</t>
  </si>
  <si>
    <t>AltaModerado</t>
  </si>
  <si>
    <t>AltaMayor</t>
  </si>
  <si>
    <t>AltaCatastrófico</t>
  </si>
  <si>
    <t>MuyAltaLeve</t>
  </si>
  <si>
    <t>MuyAltaMenor</t>
  </si>
  <si>
    <t>MediaModerado</t>
  </si>
  <si>
    <t>MuyAltaModerado</t>
  </si>
  <si>
    <t>MuyAltaCatastrófico</t>
  </si>
  <si>
    <t>MuyAltaMayor</t>
  </si>
  <si>
    <t>Leve</t>
  </si>
  <si>
    <t>PreventivoAutomático</t>
  </si>
  <si>
    <t>PreventivoManual</t>
  </si>
  <si>
    <t>DetectivoAutomático</t>
  </si>
  <si>
    <t>DetectivoManual</t>
  </si>
  <si>
    <t>CorrectivoAutomático</t>
  </si>
  <si>
    <t>CorrectivoManual</t>
  </si>
  <si>
    <t>Probabilidad Residua Finall</t>
  </si>
  <si>
    <t>Muy Baja El riesgo afecta la imagen de alguna área de la organización</t>
  </si>
  <si>
    <t>Muy Baja El riesgo afecta la imagen de la entidad internamente, de conocimiento general, nivel interno, alta dirección, contratista y/o de provedores</t>
  </si>
  <si>
    <t>Muy Baja El riesgo afecta la imagen de la entidad con algunos usuarios de relevancia frente al logro de los objetivos</t>
  </si>
  <si>
    <t>Muy Baja El riesgo afecta la imagen de de la entidad con efecto publicitario sostenido a nivel administrativo</t>
  </si>
  <si>
    <t>Muy Baja El riesgo afecta la imagen de la entidad a nivel nacional, con efecto publicitarios sostenible a nivel país</t>
  </si>
  <si>
    <t>Baja El riesgo afecta la imagen de alguna área de la organización</t>
  </si>
  <si>
    <t>Baja El riesgo afecta la imagen de la entidad internamente, de conocimiento general, nivel interno, alta dirección, contratista y/o de provedores</t>
  </si>
  <si>
    <t>Baja El riesgo afecta la imagen de la entidad con algunos usuarios de relevancia frente al logro de los objetivos</t>
  </si>
  <si>
    <t>Baja El riesgo afecta la imagen de de la entidad con efecto publicitario sostenido a nivel administrativo</t>
  </si>
  <si>
    <t>Baja El riesgo afecta la imagen de la entidad a nivel nacional, con efecto publicitarios sostenible a nivel país</t>
  </si>
  <si>
    <t>Media El riesgo afecta la imagen de alguna área de la organización</t>
  </si>
  <si>
    <t>Media El riesgo afecta la imagen de la entidad internamente, de conocimiento general, nivel interno, alta dirección, contratista y/o de provedores</t>
  </si>
  <si>
    <t>Media El riesgo afecta la imagen de la entidad con algunos usuarios de relevancia frente al logro de los objetivos</t>
  </si>
  <si>
    <t>Media El riesgo afecta la imagen de de la entidad con efecto publicitario sostenido a nivel administrativo</t>
  </si>
  <si>
    <t>Media El riesgo afecta la imagen de la entidad a nivel nacional, con efecto publicitarios sostenible a nivel país</t>
  </si>
  <si>
    <t>Alta El riesgo afecta la imagen de alguna área de la organización</t>
  </si>
  <si>
    <t>Alta El riesgo afecta la imagen de la entidad internamente, de conocimiento general, nivel interno, alta dirección, contratista y/o de provedores</t>
  </si>
  <si>
    <t>Alta El riesgo afecta la imagen de la entidad con algunos usuarios de relevancia frente al logro de los objetivos</t>
  </si>
  <si>
    <t>Alta El riesgo afecta la imagen de de la entidad con efecto publicitario sostenido a nivel administrativo</t>
  </si>
  <si>
    <t>Alta El riesgo afecta la imagen de la entidad a nivel nacional, con efecto publicitarios sostenible a nivel país</t>
  </si>
  <si>
    <t>Muy Alta El riesgo afecta la imagen de alguna área de la organización</t>
  </si>
  <si>
    <t>Muy Alta El riesgo afecta la imagen de la entidad internamente, de conocimiento general, nivel interno, alta dirección, contratista y/o de provedores</t>
  </si>
  <si>
    <t>Muy Alta El riesgo afecta la imagen de la entidad con algunos usuarios de relevancia frente al logro de los objetivos</t>
  </si>
  <si>
    <t>Muy Alta El riesgo afecta la imagen de de la entidad con efecto publicitario sostenido a nivel administrativo</t>
  </si>
  <si>
    <t>Muy Alta El riesgo afecta la imagen de la entidad a nivel nacional, con efecto publicitarios sostenible a nivel país</t>
  </si>
  <si>
    <t xml:space="preserve">Probabilidad Residual </t>
  </si>
  <si>
    <t>Impacto Inherente</t>
  </si>
  <si>
    <t>Probabilidad Residual Final</t>
  </si>
  <si>
    <t>Riesgo Final</t>
  </si>
  <si>
    <t xml:space="preserve">Leve </t>
  </si>
  <si>
    <t xml:space="preserve">Moderado </t>
  </si>
  <si>
    <t xml:space="preserve">Mayor </t>
  </si>
  <si>
    <t xml:space="preserve">Catastrófico </t>
  </si>
  <si>
    <t>Muy AltaLeve</t>
  </si>
  <si>
    <t>Muy AltaMenor</t>
  </si>
  <si>
    <t>Muy AltaModerado</t>
  </si>
  <si>
    <t>Muy AltaMayor</t>
  </si>
  <si>
    <t>Muy AltaCatastrófico</t>
  </si>
  <si>
    <t>Probabilidad Residual</t>
  </si>
  <si>
    <t>TRATAMIENTO</t>
  </si>
  <si>
    <t>Aceptar</t>
  </si>
  <si>
    <t>Evitar</t>
  </si>
  <si>
    <t>Reducir(compartir)</t>
  </si>
  <si>
    <t>Reducir(mitigar)</t>
  </si>
  <si>
    <t>Vulneración de los derechos fundamentales de los ciudadanos</t>
  </si>
  <si>
    <t>Afectación Económica</t>
  </si>
  <si>
    <t>Incumplimiento máximo del 5% de la meta planeada</t>
  </si>
  <si>
    <t>Incumplimiento máximo del 15% de la meta planeada</t>
  </si>
  <si>
    <t>Incumplimiento máximo del 20% de la meta planeada</t>
  </si>
  <si>
    <t>Incumplimiento máximo del 50% de la meta planeada</t>
  </si>
  <si>
    <t>Incumplimiento máximo del 80% de la meta planeada</t>
  </si>
  <si>
    <t>Impacto que afecte la ejecución presupuestal en un valor ≥0,5%.</t>
  </si>
  <si>
    <t>Impacto que afecte la ejecución presupuestal en un valor ≥1%.</t>
  </si>
  <si>
    <t>Impacto que afecte la ejecución presupuestal en un valor ≥5%.</t>
  </si>
  <si>
    <t>Impacto que afecte la ejecución presupuestal en un valor ≥20%.</t>
  </si>
  <si>
    <t>Impacto que afecte la ejecución presupuestal en un valor ≥50%.</t>
  </si>
  <si>
    <t>Prestación del Servicio de Justicia</t>
  </si>
  <si>
    <t>Afecta la Prestación del Servicio de Justicia en 15%</t>
  </si>
  <si>
    <t>Asignación de personal por descongestión y/o adecuados lineamientos de planeación  y redistribución de funciones asignadas al personal del despacho</t>
  </si>
  <si>
    <t>Archivo de control diario del seguimiento de la entrega del expediente al despacho</t>
  </si>
  <si>
    <t>Archivo reporte de solicitudes allegadas al despacho judicial y el control respectivo para el cumplimiento de los términos procesales</t>
  </si>
  <si>
    <t>Incumplimiento de las metas establecidas</t>
  </si>
  <si>
    <t>Usuarios, productos y prácticas organizacionales</t>
  </si>
  <si>
    <t>Administración de Justicia</t>
  </si>
  <si>
    <t>El riesgo afecta la imagen de de la entidad con efecto publicitario sostenido a nivel del sector justicia</t>
  </si>
  <si>
    <t>Cualquier acto indebido de los servidores judiciales genera altas consecuencias para la entidad</t>
  </si>
  <si>
    <t>Cualquier acto indebido de los servidores judiciales genera consecuencias desastrosas para la entidad</t>
  </si>
  <si>
    <t>Afecta la Prestación del Servicio de Administración de Justicia en 5%</t>
  </si>
  <si>
    <t>Afecta la Prestación del Servicio de Administración Justicia en 10%</t>
  </si>
  <si>
    <t>Afecta la Prestación del Servicio de Administración Justicia en 20%</t>
  </si>
  <si>
    <t>Afecta la Prestación del Servicio de Administración Justicia en más del 50%</t>
  </si>
  <si>
    <t>Afecta la Prestación del Servicio de Administración de Justicia en 10%</t>
  </si>
  <si>
    <t>Afecta la Prestación del Servicio de Administración de Justicia en 15%</t>
  </si>
  <si>
    <t>Afecta la Prestación del Servicio de Administración de Justicia en 20%</t>
  </si>
  <si>
    <t>Afecta la Prestación del Servicio de Administración de Justicia en más del 50%</t>
  </si>
  <si>
    <t>Afectación en la Prestación del Servicio de Justicia</t>
  </si>
  <si>
    <t xml:space="preserve">Si el hecho llegara a presentarse, tendría consecuencias o efectos mínimos sobre la entidad.
</t>
  </si>
  <si>
    <t xml:space="preserve">Si el hecho llegara a presentarse, tendría bajo impacto o efecto sobre la entidad.
</t>
  </si>
  <si>
    <t xml:space="preserve">Si el hecho llegara a presentarse, tendría medianas consecuencias o efectos sobre la entidad.
</t>
  </si>
  <si>
    <t xml:space="preserve">Si el hecho llegara a presentarse, tendría altas consecuencias o efectos sobre la entidad
</t>
  </si>
  <si>
    <t>Afectación Ambiental</t>
  </si>
  <si>
    <t xml:space="preserve">Si el hecho llegara a presentarse, tendría desastrosas consecuencias o efectos sobre la entidad.
</t>
  </si>
  <si>
    <t>Si el hecho llegara a presentarse, tendría altas consecuencias o efectos sobre la entidad</t>
  </si>
  <si>
    <t>Si el hecho llegara a presentarse, tendría consecuencias o efectos mínimos sobre la entidad</t>
  </si>
  <si>
    <t>Si el hecho llegara a presentarse, tendría bajo impacto o efecto sobre la entidad</t>
  </si>
  <si>
    <t>Si el hecho llegara a presentarse, tendría medianas consecuencias o efectos sobre la entidad</t>
  </si>
  <si>
    <t>Si el hecho llegara a presentarse, tendría desastrosas consecuencias o efectos sobre la entidad</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</si>
  <si>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acorde con el nivel de desagregación que se considere necesaria.</t>
    </r>
  </si>
  <si>
    <t>Analice las consecuencias que puede ocasionar a la organización la materialización del riesgo y escoja en la lista desplegable.</t>
  </si>
  <si>
    <r>
      <t xml:space="preserve">Consolida o resume los análisis sobre impacto + causa raíz, permitiendo contar con una redacción clara y concreta del riesgo identificado. Tenga en cuenta la estructura de alto nivel establecida , inicia con </t>
    </r>
    <r>
      <rPr>
        <b/>
        <sz val="9"/>
        <color theme="9" tint="-0.249977111117893"/>
        <rFont val="Arial Narrow"/>
        <family val="2"/>
      </rPr>
      <t xml:space="preserve">POSIBILIDAD DE + Impacto para la entidad + Causa Raíz </t>
    </r>
  </si>
  <si>
    <t xml:space="preserve">Recuerde que el control se define como la medida que permite reducir o mitigar un riesgo. Defina el control (es) que atacan las causas del riesgo, </t>
  </si>
  <si>
    <r>
      <t xml:space="preserve"> -</t>
    </r>
    <r>
      <rPr>
        <sz val="11"/>
        <rFont val="Arial Narrow"/>
        <family val="2"/>
      </rPr>
      <t xml:space="preserve"> </t>
    </r>
    <r>
      <rPr>
        <b/>
        <sz val="11"/>
        <rFont val="Arial Narrow"/>
        <family val="2"/>
      </rPr>
      <t xml:space="preserve"> Hoja 6 Clasificación del Riesgo:</t>
    </r>
    <r>
      <rPr>
        <sz val="11"/>
        <rFont val="Arial Narrow"/>
        <family val="2"/>
      </rPr>
      <t xml:space="preserve"> Información pertinente refente a la clasificación de los riesgos asociados.</t>
    </r>
  </si>
  <si>
    <r>
      <t xml:space="preserve"> -</t>
    </r>
    <r>
      <rPr>
        <sz val="11"/>
        <rFont val="Arial Narrow"/>
        <family val="2"/>
      </rPr>
      <t xml:space="preserve"> </t>
    </r>
    <r>
      <rPr>
        <b/>
        <sz val="11"/>
        <rFont val="Arial Narrow"/>
        <family val="2"/>
      </rPr>
      <t xml:space="preserve"> Hoja 7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</si>
  <si>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8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</si>
  <si>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9 Tabla de Valoración de Controles: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</si>
  <si>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10 Matriz de Calor: </t>
    </r>
    <r>
      <rPr>
        <sz val="11"/>
        <rFont val="Arial Narrow"/>
        <family val="2"/>
      </rPr>
      <t xml:space="preserve">En esta hoja, en la medida en que ese diligencia el Mapa Final, se verán reflejados los riesgos en su zona correspondiente. Esta hoja no se diligencia se genera de manera automática.
</t>
    </r>
  </si>
  <si>
    <r>
      <t xml:space="preserve"> -  </t>
    </r>
    <r>
      <rPr>
        <b/>
        <sz val="10"/>
        <rFont val="Arial Narrow"/>
        <family val="2"/>
      </rPr>
      <t>Hoja 11 a la 14 Seguimientos Trimestrales</t>
    </r>
    <r>
      <rPr>
        <sz val="10"/>
        <rFont val="Arial Narrow"/>
        <family val="2"/>
      </rPr>
      <t xml:space="preserve">: En estas hojas de cálculo se realiza el seguimiento trimestral del mapa final de riesgos </t>
    </r>
  </si>
  <si>
    <t xml:space="preserve">Despachos Judiciales </t>
  </si>
  <si>
    <t>EVENTOS INTERNOS AMBIENTALES</t>
  </si>
  <si>
    <t xml:space="preserve">Efectos ambientales internos que puedan afectar la entidad y por ende causando un impacto al medio ambiente </t>
  </si>
  <si>
    <t>Eventos Ambientales Internos</t>
  </si>
  <si>
    <t>10 de mayo 2021</t>
  </si>
  <si>
    <t xml:space="preserve"> Matriz de Calor </t>
  </si>
  <si>
    <t/>
  </si>
  <si>
    <t>Evitar,Reducir (Compartir),Reducir(Mitigar)</t>
  </si>
  <si>
    <t>Reducir (Compartir),Reducir(Mitigar), Evitar</t>
  </si>
  <si>
    <t>Aceptar el riesgo, Reducir (Compartir),Reducir(Mitigar)</t>
  </si>
  <si>
    <t>Aceptar el riesgo</t>
  </si>
  <si>
    <t>La actividad que conlleva el riesgo se ejecuta como máximo 2 veces por año</t>
  </si>
  <si>
    <t>SEGUIMIENTO MATRIZ DE RIESGOS SIGCMA 1 TRIMESTRE</t>
  </si>
  <si>
    <t xml:space="preserve">IDENTIFICACIÓN DEL RIESGO </t>
  </si>
  <si>
    <t>VALORACION RIESGO INHERENTE</t>
  </si>
  <si>
    <t>VALORACION RIESGO RESIDUAL</t>
  </si>
  <si>
    <t>ACTIVIDADES</t>
  </si>
  <si>
    <t>PROCESO LIDER</t>
  </si>
  <si>
    <t>FECHA DE LA ACTIVIDAD</t>
  </si>
  <si>
    <t>ANÁLISIS DEL RESULTADO FINAL 
1 TRIMESTRE</t>
  </si>
  <si>
    <t>Causas Inmediata</t>
  </si>
  <si>
    <t>PROBABILIDAD</t>
  </si>
  <si>
    <t>NIVEL</t>
  </si>
  <si>
    <t xml:space="preserve">IMPACTO </t>
  </si>
  <si>
    <t>CENTRAL</t>
  </si>
  <si>
    <t>SECCIONAL</t>
  </si>
  <si>
    <t xml:space="preserve"> INICIO
DIA/MES/AÑO</t>
  </si>
  <si>
    <t>FIN 
DIA/MES/AÑO</t>
  </si>
  <si>
    <t>SEGUIMIENTO MATRIZ DE RIESGOS SIGCMA 2 TRIMESTRE</t>
  </si>
  <si>
    <t>ANÁLISIS DEL RESULTADO FINAL 
2 TRIMESTRE</t>
  </si>
  <si>
    <t>SEGUIMIENTO MATRIZ DE RIESGOS SIGCMA 3 TRIMESTRE</t>
  </si>
  <si>
    <t>ANÁLISIS DEL RESULTADO FINAL 
3 TRIMESTRE</t>
  </si>
  <si>
    <t>SEGUIMIENTO MATRIZ DE RIESGOS SIGCMA 4 TRIMESTRE</t>
  </si>
  <si>
    <t>ANÁLISIS DEL RESULTADO FINAL 
4 TRIMESTRE</t>
  </si>
  <si>
    <t>Riesgo</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</si>
  <si>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rgb="FF002060"/>
        <rFont val="Arial Narrow"/>
        <family val="2"/>
      </rPr>
      <t>Paso 2: identificación del riesgo</t>
    </r>
    <r>
      <rPr>
        <sz val="11"/>
        <rFont val="Arial Narrow"/>
        <family val="2"/>
      </rPr>
      <t xml:space="preserve">, donde se explica ampliamente las bases para adelantar este análisis.
Así mismo, considere en el </t>
    </r>
    <r>
      <rPr>
        <b/>
        <sz val="11"/>
        <color rgb="FF002060"/>
        <rFont val="Arial Narrow"/>
        <family val="2"/>
      </rPr>
      <t>Paso 3: valoración del riesgo</t>
    </r>
    <r>
      <rPr>
        <sz val="11"/>
        <rFont val="Arial Narrow"/>
        <family val="2"/>
      </rPr>
      <t xml:space="preserve"> los lineamientos para definir el No. de veces que se hace la actividad con la cual se relaciona el riesgo y su impacto en términos establecidos en la Tabla de Impacto. En este mismo paso se analizan los controles que deben responder a los atributos de eficiencia e informativos.
</t>
    </r>
  </si>
  <si>
    <t>Utilice la lista de despligue que se encuentra parametrizada, le aparecerán las opciones: 1)Daños Activos Fijos/Eventos Externos, 2)Ejecucion y Administracion de procesos, 3)Fallas Tecnologicas, 4)Fraude Externo, 5)Fraude Interno, 6)Relaciones Laborales, 7)Usuarios, productos y practicas organizacionales, 8)Evento Internos Ambientales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</si>
  <si>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I-J)</t>
  </si>
  <si>
    <t>Utilice la lista de despligue que se encuentra parametrizada, le aparecerán las opciones de la tabla de Impacto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</si>
  <si>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</si>
  <si>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t>Esta casilla no se diligencia, depende de la selección en la columna R.</t>
  </si>
  <si>
    <t>Utilice la lista de despligue que se encuentra parametrizada, le aparecerán las opciones: 1)Preventivo, 2)Detectivo, 3)Correctivo.</t>
  </si>
  <si>
    <t>Utilice la lista de despligue que se encuentra parametrizada, le aparecerán las opciones: 1)Automático, 2)Manual.</t>
  </si>
  <si>
    <t xml:space="preserve">La matriz automáticamente hará el cálculo para el control analizado (Columna T) </t>
  </si>
  <si>
    <t xml:space="preserve">Utilice la lista de despligue que se encuentra parametrizada, le aparecerán las opciones: 1)Documentado, 2)Sin documentar. Estas no se presentan valoración </t>
  </si>
  <si>
    <t xml:space="preserve">Utilice la lista de despligue que se encuentra parametrizada, le aparecerán las opciones: 1)Continua, 2)Aleatoria. Estas no se presentan valoración </t>
  </si>
  <si>
    <t xml:space="preserve">Utilice la lista de despligue que se encuentra parametrizada, le aparecerán las opciones: 1)Con Registro, 2) Sin Registro.Estas no se presentan valoración </t>
  </si>
  <si>
    <r>
      <t>La matriz automáticamente hará el cálculo, acorde con el control o controles definidos con sus atributos analizados, lo que permitirá establecer e</t>
    </r>
    <r>
      <rPr>
        <sz val="9"/>
        <color theme="1"/>
        <rFont val="Arial Narrow"/>
        <family val="2"/>
      </rPr>
      <t>l nivel de riesgo inherente</t>
    </r>
    <r>
      <rPr>
        <sz val="9"/>
        <rFont val="Arial Narrow"/>
        <family val="2"/>
      </rPr>
      <t xml:space="preserve"> (Columnas AA -AD- AE-AF-AG-AH).</t>
    </r>
  </si>
  <si>
    <t>Utilice la lista de despligue que se encuentra parametrizada, le aparecerán las opciones: 1)Aceptar, 2)Evitar, 3)Reducir (compartir), 4)Reducir (mitigar) y tener en cuenta el tratamiento a  implementar que se encuentra estipulado en la Hoja 10 de Matriz de Calor en la parte derecha.</t>
  </si>
  <si>
    <t>Utilice la lista de despligue que se encuentra parametrizada, le aparecerán las opciones: 1)Finalizado, 2)En curso, la selección en este caso dependerá de las acciones del plan que se hayan establecido en cada caso.</t>
  </si>
  <si>
    <t>Cualquier afectación a la violacion de los derechosn de los cuidadanos se considera con consecuencias altas.</t>
  </si>
  <si>
    <t>Cualquier afectación la violacion de los derechos de los ciudadanos se considera con consecuencias desastrosas.</t>
  </si>
  <si>
    <t>Reputacional (Corrupción)</t>
  </si>
  <si>
    <t>Cualquier afectación a la violacion de los derechos de los ciudadanos se considera con consecuencias altas</t>
  </si>
  <si>
    <t>Cualquier afectación a la violacion de los derechos de los ciudadanos se considera con consecuencias desastrosas</t>
  </si>
  <si>
    <t>Corrupción</t>
  </si>
  <si>
    <t>Archivo de  control y seguimiento de vencimientos de términos</t>
  </si>
  <si>
    <t>DESPACHO JUDICIAL</t>
  </si>
  <si>
    <t>Aplicabilidad de nuevas normas en virtud del covid</t>
  </si>
  <si>
    <t>Decreto 806 de 2020 (Algunos trámites procesales de manera virtual (notificaciones a través del correo electrónico, notificación en el sistema nacional de personas empleazadas), posibilitando participación de las partes involucradas en los procesos</t>
  </si>
  <si>
    <t>Modificacion y fortalecimiento de la estructura organizacional de la rama judicial o del régimen de Carrera Judicial.</t>
  </si>
  <si>
    <t>Mora en la Activación de los cargos de jueces de paz y su importancia en la participación ciudadana</t>
  </si>
  <si>
    <t>Mecanismos alternativos de solución de conflictos</t>
  </si>
  <si>
    <t xml:space="preserve">Redistribución del presupuesto asignado a la Rama Judicial en proyectos de inversión que permita incrementar las capacitaciones y competencias de los servidores judiciales e incrementar la capacidad jurisdisccional para acortar los tiempos de los procesos.
Nuevos sistemas administrativos de gestión, abren paso a la eficiencia en la gestión judicial (Iso 9001:2015) </t>
  </si>
  <si>
    <t>Centralización administrativa de la Rama Judicial</t>
  </si>
  <si>
    <t>Delegación Seccional de decisiones e inversiones, para mejorar el funcionamiento de la capacidad jurisdiccional de la Rama Judicial.</t>
  </si>
  <si>
    <t>No realización de audiencias (presenciales o virtuales) por falta de recursos económicos o no deseo de hacerlo por falta de credibilidad en la justicia de las partes interesadas externas.</t>
  </si>
  <si>
    <t>Aplicación de sistemas de gestión  (normas ISO 9001:2015 y Norma Técnica  NTC 6256:2018 y Guía Técnica de la Rama Judicial en los despachos judiciales) para mejorar la credibilidad y confianza en la administracion de justicia por parte de la comunidad.</t>
  </si>
  <si>
    <t>No realización de audiencias virtuales por falta de conocimiento en el uso  de herramientas tecnológicas de las partes interesadas externas.</t>
  </si>
  <si>
    <t xml:space="preserve">Generar pedagogía con manuales o procolos que permitan el uso adecuado de los recursos tecnológicos y obtener mayor nivel de cumplimiento y realización de audiencias . </t>
  </si>
  <si>
    <t xml:space="preserve">Afectación del orden público, generando mayor demanda y congestión judicial.
</t>
  </si>
  <si>
    <t>Existencia de fronteras invisibles que generan conflictos que son resueltos en otros ámbitos no legales.</t>
  </si>
  <si>
    <t>Permanencia de la URI en el municipio</t>
  </si>
  <si>
    <t>Desplazamientos forzados de la población por migraciones, por problemas internos de amenazas o ambiciones territoriales.</t>
  </si>
  <si>
    <t>Desacato a los protocolos de prevención de enfermedades contagiosas (covid-19)</t>
  </si>
  <si>
    <t>Zonas de desinfección y campañas de autocuidado frente a pandemia-Se habilita el apoyo de vigía de salud.
Protocolos de atención a los usuarios externos.</t>
  </si>
  <si>
    <t>Denegación de servicios de salud urgentes</t>
  </si>
  <si>
    <t>Implementación de varias sedes de la Personería Municipal de Itagüí</t>
  </si>
  <si>
    <t>Falta de conocimiento y capacitación de las partes interesadas externas en las herramientas tecnológicas dispuestas para prestar el servicio de justicia.</t>
  </si>
  <si>
    <t xml:space="preserve">Creación de un sistema SINEJ , habilitando la participación de diferentes entidades públicas (Juzgados, Instituto Colombiano de Bienestar Familiar, Fiscalía, Defensoría Pública, INPEC) </t>
  </si>
  <si>
    <t>Ausencia de portal único de información del Estado (Ramas del poder, órganos autónomos y demás entes especiales), que garantice la consulta de información en línea de toda la información oficial. -Gobierno en Línea).</t>
  </si>
  <si>
    <t>Ampliación de los canales virtuales y su socialización acorde con las politicas de MinTics.</t>
  </si>
  <si>
    <t>Plan de digitalización de la Rama Judicial acorde con el protocolo del expediente electrónico en pro de la mejor prestación del servicio a  las partes externas.</t>
  </si>
  <si>
    <t>Capacitaciones por plataformas oficiales establecidas por parte de la EJRLB  para las diferentes jurisdicciones.</t>
  </si>
  <si>
    <t>Cambios normativos de la gestión ambiental.</t>
  </si>
  <si>
    <t>Existencia de protocolos de bioseguridad específicos para el sector justicia</t>
  </si>
  <si>
    <t>Participación de la entidad en los Comités Nacionales-Departamentales-Municipales de Emergencias</t>
  </si>
  <si>
    <t>Inadecuada disposición de residuos e inservibles  acordes con la legislación ambiental en la materia acorde con las políticas del Gobierno Nacional y Local.</t>
  </si>
  <si>
    <t>Participar en las capacitaciones programadas por la EJRLB en aras de maximizar la eficiencia en el manejo de los recursos puestos a disposición de los usuarios externos.</t>
  </si>
  <si>
    <t>Realización de jornadas de concientización sobre la importancia del carácter imperativo sobre el manejo y disposición final de los residuos e inservibles.</t>
  </si>
  <si>
    <t>Estrategias del Gobierno Nacional definidas en el Plan de Desarrollo 2018 -2022, donde se busca fortalecer el modelo de desarrollo economico, ambiental y social. Economía Circular</t>
  </si>
  <si>
    <t>Falta de planeación,  seguimiento y evaluación del despacho judicial y centro de servicios administrativos.</t>
  </si>
  <si>
    <t>Formación del Juez como Lider de Proceso  con bases orientadas al  direccionamiento de la planeación y gestión de su  despacho. Perfiles de los cargos de Coordinadores de los Centros de servicios administrativos con énfasis en el liderazgo y administración.</t>
  </si>
  <si>
    <t xml:space="preserve">Falta de liderazgo y trabajo en equipo de los líderes de proceso y servidores judiciales. 
</t>
  </si>
  <si>
    <t>Formación de los servidores judiciales en temas administrativos y del SIGCMA.</t>
  </si>
  <si>
    <t>Definición de roles y responsabilidades de los  líderes de proceso, de profesionales de enlace para el funcionamientode los juzgados y centro de servicios y del SIGCMA.</t>
  </si>
  <si>
    <t>Desconocimiento al realizar el trabajo de forma sistemática con enfoque o pensamiento basado en riesgos - SIGCMA</t>
  </si>
  <si>
    <t>Inexistencia de estímulos para las buenas prácticas y acogida a sistemas de gestión.</t>
  </si>
  <si>
    <t>El compromiso de líderes y equipos de trabajo, permiten acoger sistemas de gestión y manetenerlos en el tiempo.</t>
  </si>
  <si>
    <t>Talento Humano</t>
  </si>
  <si>
    <t>Promoción del autocuidado y la salud a través de los correos electrónicos.</t>
  </si>
  <si>
    <t>Desconocimiento de ley y de normas sobre nuestro compromiso al interior de la organización.</t>
  </si>
  <si>
    <t>Hoja de ruta clara sobre nuestros derechos y deberes (Ley 270 de 1996-Acuerdos del Consejo Superior - Normas-Leyes y Decretos a observar su cumplimiento)
Carta de trato digno</t>
  </si>
  <si>
    <t>Falta de proyección de nuestra entidad en algunos de los ambientes sociales y laborales.</t>
  </si>
  <si>
    <t>Buenos niveles de compromiso y de sentido de pertenencia por parte de los servidores judiciales
Comunicación inter institucional amplia.
Se crean nuevos espacios de interacciòn de líderes de procesos - Comitè Seccional SIGCMA.</t>
  </si>
  <si>
    <t>Afectación del entorno laboral</t>
  </si>
  <si>
    <t>Participación en los comité de emergencias-Pedagogía sobre la importancia de los brigadistas y su capacitación.</t>
  </si>
  <si>
    <t>Ampliación y divulgación de otros canales de comunicación y suministro de información a los usuarios a través de micrositios, etc.</t>
  </si>
  <si>
    <t>Congestión judicial ante la imposibilidad de cumplir de manera eficiente con los términos legales.</t>
  </si>
  <si>
    <t>Distribución interna de labores y adopción de buenas prácticas y métodos de trabajo, permiten que algunos despachos judiciales cumplan con la demanda de justicia de manera eficiente.</t>
  </si>
  <si>
    <t>Apoyo del Centro de Servicios administrativos en las gestiones de citación a las audiencias penales.</t>
  </si>
  <si>
    <t>Dificultades en los aplicativos para el pago de títulos judiciales</t>
  </si>
  <si>
    <t>Portal Web de la Rama Judicial habilitdo por el Banco Agrario</t>
  </si>
  <si>
    <t xml:space="preserve">Poco interés y pedagogía tímida en labores de promoción de las políticas institucionales y buenas prácticas -
</t>
  </si>
  <si>
    <t>Receptividad en la adopción de estructras organizacionales y modelos de gestión que promuevan la prestación del servicio de manera más eficiente y con calidad.
Asesoría a otras sedes judiciales.</t>
  </si>
  <si>
    <t>Participación de la Direcciòn del Sistema de Gestión de la Calidad y del CSA en procesos de asesoría - auditorías internas a otras sedes judiciales.</t>
  </si>
  <si>
    <t>Algunas dependencias judiciales con mora en la implementación del expediente digital</t>
  </si>
  <si>
    <t>Fortalecimiento en la gestión de algunas dependencias judiciales que han logrado la implementación del expediente digital</t>
  </si>
  <si>
    <t>Dificultad en el manejo documental por la implementación del trabajo virtual</t>
  </si>
  <si>
    <t>Formatos estandarizados impartidos  desde la Coordinación Nacional del UDAE para la mejor prestación del servicio.</t>
  </si>
  <si>
    <t>Falta de actualización de los documentos y formatos de los sistemas de gestión.</t>
  </si>
  <si>
    <t>Insuficientes salas de audiencias para los Juzgados de la especialidad Civil</t>
  </si>
  <si>
    <t>Disminución notoria del uso del papel a causa de la implementación de medios tecnológicos y por la generación de conciencia ambiental</t>
  </si>
  <si>
    <t xml:space="preserve">Sin atención necesidades relacionadas con la Infraestructura (deterioro de las instalaciones) </t>
  </si>
  <si>
    <t>Acercamiento con la Adminsitración Municipal de Itagüí, con el fin de modificar las condiciones de contratación del Edificio Judicial y posibilidad de disponesr de nuevos espacios.</t>
  </si>
  <si>
    <t xml:space="preserve">Equipos de cómputo en considerable grado de obsolecencia. </t>
  </si>
  <si>
    <t>Proyecto de actualización de tres salas de audiencia  (pantallas industriales) para audiencias virtuales.</t>
  </si>
  <si>
    <r>
      <t xml:space="preserve">Adquisición de herramientas tecnológicas tales como </t>
    </r>
    <r>
      <rPr>
        <i/>
        <sz val="10"/>
        <rFont val="Calibri"/>
        <family val="2"/>
      </rPr>
      <t>Teams, Life Size</t>
    </r>
    <r>
      <rPr>
        <sz val="10"/>
        <rFont val="Calibri"/>
        <family val="2"/>
      </rPr>
      <t xml:space="preserve"> y </t>
    </r>
    <r>
      <rPr>
        <i/>
        <sz val="10"/>
        <rFont val="Calibri"/>
        <family val="2"/>
      </rPr>
      <t>Planner</t>
    </r>
    <r>
      <rPr>
        <sz val="10"/>
        <rFont val="Calibri"/>
        <family val="2"/>
      </rPr>
      <t xml:space="preserve"> para optimizar el flujo de información al interior de los despachos judiciales y garantizar la comunicación interna.</t>
    </r>
  </si>
  <si>
    <t>Falta de comunicación asertiva con los usuarios internos y externos.</t>
  </si>
  <si>
    <t>Correo interno, Circulares y Boletines Institucionales</t>
  </si>
  <si>
    <t>Ambiental</t>
  </si>
  <si>
    <t>Desconocimiento del Plan de Gestión Ambiental que aplica para la Rama Judicial Acuerdo PSAA14-10160</t>
  </si>
  <si>
    <t xml:space="preserve">Disminución significativa en el consumo de servicios públicos por efecto de la aplicación del aforo en las sedes judiciales </t>
  </si>
  <si>
    <t>Disminución en el uso de papel, toners y demás elementos de oficina al implementar el uso de medios tecnológicos.</t>
  </si>
  <si>
    <t>CIVIL-FAMILIA-LABORAL-PENAL-SERVICIOS ADMINISTRATIVOS</t>
  </si>
  <si>
    <t>ADMINISTRACIÓN DE JUSTICIA EN LA AREAS CIVIL-FAMILIA - LABORAL- PENAL - ACCIONES CONSTITUCIONALES y SERVICIOS ADMINISTRATIVOS</t>
  </si>
  <si>
    <t>DESPACHOS JUDICIALES y CENTRO DE SERVICIOS ADMINISTRATIVOS DE ITAGÜÍ - ANTIOQUIA</t>
  </si>
  <si>
    <t>dministrar justicia dirigiendo la actuación procesal, hacia la emisión de una decisión de carácter definitivo mediante la aplicación de la normatividad vigente.</t>
  </si>
  <si>
    <t xml:space="preserve">Capacitaciones periódicas y autoformación.
</t>
  </si>
  <si>
    <t>1,2,6,18</t>
  </si>
  <si>
    <t xml:space="preserve">1,2,5 </t>
  </si>
  <si>
    <t xml:space="preserve">2, 11, 12,13, 26, 29, 35, 37 
</t>
  </si>
  <si>
    <t>10,17,23, 29, 30</t>
  </si>
  <si>
    <t xml:space="preserve">Gestión del talento humano y Seguimiento a empleados
</t>
  </si>
  <si>
    <t>3, 13</t>
  </si>
  <si>
    <t>3, 10, 18</t>
  </si>
  <si>
    <t>7, 8, 10, 15,  17,28</t>
  </si>
  <si>
    <t>7, 8, 12, 14, 22</t>
  </si>
  <si>
    <t>Planificación  y Gestión de audiencias</t>
  </si>
  <si>
    <t>5, 10</t>
  </si>
  <si>
    <t>8, 12</t>
  </si>
  <si>
    <t>7,8,17, 18,19</t>
  </si>
  <si>
    <t xml:space="preserve">Implementación de herramientas tecnológicas para la prestación del servicios de justicia.
</t>
  </si>
  <si>
    <t>7, 16</t>
  </si>
  <si>
    <t>6, 8, 9, 16, 18, 20, 22, 23, 24, 25, 30, 31,32, 36</t>
  </si>
  <si>
    <t>6, 13, 15, 16, 19, 20, 21, 24, 26, 27, 28</t>
  </si>
  <si>
    <t>Mapa  de riesgos 
Plan de acción</t>
  </si>
  <si>
    <t xml:space="preserve">Atención al usuario
</t>
  </si>
  <si>
    <t>9, 15</t>
  </si>
  <si>
    <t>15, 28</t>
  </si>
  <si>
    <t xml:space="preserve">Gestión  y mantenimiento del SIGCMA
</t>
  </si>
  <si>
    <t>1, 3, 37</t>
  </si>
  <si>
    <t>5, 10, 11, 28, 29, 30</t>
  </si>
  <si>
    <t>Capacitaciones en SIGCMA   y seguimiento a su cumplimiento</t>
  </si>
  <si>
    <t>19, 20, 21</t>
  </si>
  <si>
    <t>2, 4, 37</t>
  </si>
  <si>
    <t>1, 2,3,4, 11, 17, 29, 30</t>
  </si>
  <si>
    <t>Incumplimiento de los Objetivos de la Calidad</t>
  </si>
  <si>
    <t>Deterioro de Expedientes</t>
  </si>
  <si>
    <t>Incumplimiento de Términos Procesales</t>
  </si>
  <si>
    <t>Entrega Indebida de Depósitos Judiciales</t>
  </si>
  <si>
    <t>Rotación de los servidores judiciales</t>
  </si>
  <si>
    <t>Congestión</t>
  </si>
  <si>
    <t>Desmotivación de los servidores judiciales</t>
  </si>
  <si>
    <t>Modificación, Revocatoria, Nulidad de un Proceso Judicial o prosperidad de acción de tutela por vía de hecho</t>
  </si>
  <si>
    <t>Alteración de la competencia (Pérdida de competencia)</t>
  </si>
  <si>
    <t>Falta de insumos</t>
  </si>
  <si>
    <t>Cambio de normatividad</t>
  </si>
  <si>
    <t>Deterioro del Sistema de Gestión de la Calidad</t>
  </si>
  <si>
    <t>Peligro biologico - PANDEMIA</t>
  </si>
  <si>
    <t>Comités de Calidad</t>
  </si>
  <si>
    <t xml:space="preserve">Acompañamientos en capacitaciones generales y específicas de las herramientas del SGC
</t>
  </si>
  <si>
    <t xml:space="preserve">Estímulos o reconocimientos a  Líderes de los SGC en sedes certificadas. </t>
  </si>
  <si>
    <t>Revisiones trimestrales al Sistema de Gestión de la Calidad por parte de la alta dirección</t>
  </si>
  <si>
    <t>Registros de Q,R,S</t>
  </si>
  <si>
    <t>Consolidación de las encuestsa de satisfacción</t>
  </si>
  <si>
    <t>Escazo conocimiento de herramientas de administración documental
Desconocimiento del acervo documental y su importancia como parte de la evidencia institucional.</t>
  </si>
  <si>
    <t>Posibilidad de la afectación en la Prestación del Servicio de Justicia  al extravío de los expedientes por pérdida en el proceso de custodia y archivo definitivo de los mismos.</t>
  </si>
  <si>
    <t>Cuadro de oportunidad en el desarchivo de expedientes</t>
  </si>
  <si>
    <t>Formato de control de préstamos de piezas procesales</t>
  </si>
  <si>
    <t>Divulgación del procesomimiento de archivo y desarchivo.</t>
  </si>
  <si>
    <t>1- Falta de compromiso en la administración documental o desconocimiento de la misma. 
2- Salidas de los expedientes por fuera de la organización a otros ambientes donde no los cuidan. (Fotocopiadoras escáner, etc).</t>
  </si>
  <si>
    <t>Posibilidad de afectación del servicio de justicia debido a que los expedientes se deterioran en el uso y manipulación de los mismos.</t>
  </si>
  <si>
    <t>Congestión Judicial
Dilación en el trámite de manera injustificada
Investigaciones Disciplinarias</t>
  </si>
  <si>
    <t>Posibilidad de incumplimiento y observación a los tiempos establecidos en el procedimiento legal por parte de los despachos.</t>
  </si>
  <si>
    <t>Cuadro de seguimiento a términos</t>
  </si>
  <si>
    <t>En penal, cuadro de aplzamientos de audiencias</t>
  </si>
  <si>
    <t>Alertas en el cuadro de seguimiento a términos</t>
  </si>
  <si>
    <t>Desconocimiento de los lineamientos y controles establecidos para la administración de los depoósitos judiciales</t>
  </si>
  <si>
    <t>Posibilidad de entrega de dineros a quien no le asiste el derecho de reclamar los mismos.</t>
  </si>
  <si>
    <t>Revisión a los datos del proceso asociado en la constitución del título judicial</t>
  </si>
  <si>
    <t>Se verifica al momento de cargar el título en Siglo XXI que el número de depósito y número de orden sean los mismos.</t>
  </si>
  <si>
    <t xml:space="preserve">Se verifica la orden de pago que se suscribe  con el oficio del juzgado, para comprobar cuantos ordenan y cuantos se pueden generar </t>
  </si>
  <si>
    <t>Se firma solo la original de la orden de pag por parte de los servidores competentes que ordenan pago</t>
  </si>
  <si>
    <t>Indicador de rotación del personal</t>
  </si>
  <si>
    <t xml:space="preserve">Insatisfacción del Usuario
</t>
  </si>
  <si>
    <t>Falta de mantenimiento periódico del Sistema de Gestión de la Calidad</t>
  </si>
  <si>
    <t>Posibilidad de incumplimiento de los objetivos del sistema de gestión de la Calidad ante el no logro del nivel de referencia de los indicadores los procesos que lo conforman con la expectativa de cumplimiento en cada ejercicio (anual) y por falta de mantenimiento en del mismo.</t>
  </si>
  <si>
    <t xml:space="preserve">Incumplimiento al trámite judicial </t>
  </si>
  <si>
    <t>Posibilidad de insatsfacción de los usuarios ante la vulneración de los derechos fundamentales de los ciudadanos  por el  incumplimiento al trámite judicial.</t>
  </si>
  <si>
    <t>Publicación de INDIVISO</t>
  </si>
  <si>
    <t>Módulo de atención virtual a los usuarios</t>
  </si>
  <si>
    <t>Divulgación del procedimiento de archivo y desarchivo.</t>
  </si>
  <si>
    <t>Imposibilidad de provisión de los cargos por el sistema de carrera judicial y los ausentismos laborales.</t>
  </si>
  <si>
    <t>Posibilidad de afectación de la prestación del servicio de justicia ante la no incorporación a los cargos de carrera mediante el sistema méritos, lo que implica que la organización tenga que proveer cargos con personal nuevo que desconoce la labor o actividades judiciales.</t>
  </si>
  <si>
    <t>Capacitaciones y reinducciones en el Sistema de Gestión de la calidad.</t>
  </si>
  <si>
    <t>Capacitaciones específicas en la actividad judicial.</t>
  </si>
  <si>
    <t>Indicador del desempeño de los objetivos del Sistema de gestión de la Calidad</t>
  </si>
  <si>
    <t>Revisiones trimestrales al Sistema de Gestión de la Calidad por parte de la dirección</t>
  </si>
  <si>
    <t>Inducciones y reinducciones en el Sistema de Gestión de la Calidad</t>
  </si>
  <si>
    <t>Revisión por la Dirección (anual)</t>
  </si>
  <si>
    <t>El Desconocimiento de las políticas  institucionales y de las bondades para el fortalecimiento y consolidación de la cultura de gestión de la calidad y la apatía a nuevas formas de trabajo.</t>
  </si>
  <si>
    <t>Posibilidad de incumplimiento de las metas estabecidas en el Sistema de Gestión de la Calidad, debido al desconocimiento de las políticas institucionales y de las bondades para el fortalecimiento y consolidación de la cultura de gestión de la calidad y la apatía a nuevas formas de trabajo.</t>
  </si>
  <si>
    <t>Demanda superior a la capacidad jurisdiccional instalada para atenderla</t>
  </si>
  <si>
    <t>Posibilidad de afectación en la prestación del servicio de justicia debido a la  a la considerable  carga que deben atender los despachos judiciales y a la falta de diligencia en el trámite de los procesos.</t>
  </si>
  <si>
    <t>Indicador de congestión.</t>
  </si>
  <si>
    <t xml:space="preserve">1.Insuficientes programas de capacitación para la toma de conciencia debido al desconocimiento de l ley antisoborno (ISO 37001:2016) y   de los  valores y principios propios de la entidad.
2. Desconocimiento del Código de Etica y Buen Gobierno.    
3.Carencia de compromiso  y transparencia de los servidores judiciales con la entidad  
4.Deficiencia del control y seguimiento de la gestión ejercida por los servidores judiciales.
5.Obtención de beneficios propios </t>
  </si>
  <si>
    <t xml:space="preserve">Carencia en transparencia, etica y valores . </t>
  </si>
  <si>
    <t xml:space="preserve">Posibilidad de actos indebidos de  los servidores judiciales debido a  la carencia en transparencia, etica y valores </t>
  </si>
  <si>
    <t>Registro de datos sobre servidores que incurren en conductas. (Procuraduría)</t>
  </si>
  <si>
    <t>Monitoreo y control por medio de las Auditorias Internas, Externas de Control Interno y de entes de control</t>
  </si>
  <si>
    <t xml:space="preserve">Desconocimiento de la normatividad que regula el trámite judicial. </t>
  </si>
  <si>
    <t xml:space="preserve">Posibilidad que se vulneren los derechos fundamentales de los ciudadanos, ante el desconocimiento de la normatividad que regula el trámite judicial. </t>
  </si>
  <si>
    <t>No contar con programas de formación integral  para el crecimiento del servidor judicial y de su entorno.</t>
  </si>
  <si>
    <t>Posibilidad de afectación en la prestación del servicio de justicia ante la falta de programas de formación integral  para el crecimiento del servidor judicial y de su entorno.</t>
  </si>
  <si>
    <t>Indicador de Validación de sentencias</t>
  </si>
  <si>
    <t>1-Desatención en la ejecución de la actividad judicial.
2-Rotación del personal.
3-Falta de competencia del personal.
4-Aparato judicial insuficiente.</t>
  </si>
  <si>
    <t>Congestión juidcial</t>
  </si>
  <si>
    <t>Posibilidad de Vulneración de los derechos fundamentales de los ciudadanos ante la pérdida de la competencia como resultado de no ser resuelto la controversia jurídica por la congestión judicial.</t>
  </si>
  <si>
    <t>Control (alerta) de pérdida de la competencia en el cuadro de Seguimiento a Términos del Proceso</t>
  </si>
  <si>
    <t xml:space="preserve">1-Inaplicabilidad de la norma.
2- Demora en la expedición de las reglamantaciones
3-Desconocimiento de la nortividad y las reglamentación.
</t>
  </si>
  <si>
    <t>Cambios normativos  inaplicables o de difícil  reglamentación .</t>
  </si>
  <si>
    <t>Posibilidad de afectación  en la prestación del servicio de justicia con la aparición de nueva normatividad inaplicable o de difícil  reglamentación</t>
  </si>
  <si>
    <t>1-Desatención en cumplimiento de normas de bioseguridad implementadas.
2-Espacios reducidos de trabajo</t>
  </si>
  <si>
    <t>Aparición de agentes externos que lesionan la salud de los servidores judiciales</t>
  </si>
  <si>
    <t>Posibilidad de la afectación ambiental ante la aparición de agentes biológicos externos que lesionen el bienestar social y de la comunidad judicial</t>
  </si>
  <si>
    <t>Actas de Conversatorios por especialidades y listas de asistencia o videos</t>
  </si>
  <si>
    <t>Acta y listas de asistencia a las Reuniones internas de las oficinas - videos</t>
  </si>
  <si>
    <t>Programa de protección y autocuidado</t>
  </si>
  <si>
    <t>Dotación de elemntos de bioseguridad.</t>
  </si>
  <si>
    <t>Partidas presupuestales escasaz para el mantenimiento, dotaciòn y modernizaciòn de equipos</t>
  </si>
  <si>
    <t xml:space="preserve">Posibilidad de afectación en la prestación del servicio de justicia al no contar con partidas  presupuestales suficientes para el mantenimiento, dotaciòn y modernizaciòn de equipos  </t>
  </si>
  <si>
    <t>Actuaciones de los procesos de manera digitalizada</t>
  </si>
  <si>
    <t>Correos electrónicos institucionales</t>
  </si>
  <si>
    <t>Manual de presentaciòn de demandas y memoriales de manera digiltalizada.</t>
  </si>
  <si>
    <t>Back up de la iformación - copias de seguridad</t>
  </si>
  <si>
    <t>Adecuación del trámite a la normatividad Decreto 806 de 2020</t>
  </si>
  <si>
    <t>1-Congestiòn de los juzgados.
2-Mala elección de provvedores por el Comité de Compras.</t>
  </si>
  <si>
    <t xml:space="preserve">Partidas presupuestales escasaz para la compra de insumos para los despachos judiciales.
</t>
  </si>
  <si>
    <t>Posibilidad de afectación en la prestación del servicio de justicia al no contar con partidas  presupuestales suficientes para la compra de insumos para los despachos judiciales.</t>
  </si>
  <si>
    <t>Seguimiento a tabla de consumos</t>
  </si>
  <si>
    <t>Gestión de necesidades ante la Dirección Ejecutiva Seccional</t>
  </si>
  <si>
    <t>1- Congestión laboral.
2-Rotación de personal
3-Indebido control o falta de conciliación de sus cuentas y a raíz de la falta de reporte de títulos judiciales prescritos o en condición especial</t>
  </si>
  <si>
    <t>1-Congestión del aparto judicial
2-Rotación del personal
3-Falta de compromiso y diligencia (algunas audiencias se declaran fallidas por incumplimiento de laguna de los entes requeridos en su trámite Defensoría o Fiscalía)
4-indebido o inexistente registro y control de la información a través del sistema de información “Justicia XXI”</t>
  </si>
  <si>
    <t>1-Desatención en la ejecución de la actividad judicial.
2-Rotación del personal.
3-Falta de competencia del personal.
4.Demandas de repetición por privación injusta de la libertad o por la toma de decisiones sobre personas o bienes por fuera de las normas que regulan el procedimiento respectivo,</t>
  </si>
  <si>
    <t>1-Ausentismos por enfermedad-incapacidad o por sanciones disciplinarias
2-Renuncias a los cargos por la carga laboral o por falta de competencias.
3-Cargos de carrera provistos en provisionalidad (con posibilidad de solicitud de traslados)
4-Enfermedades y accidentes de origen laboral debido a la falta de promoción y participación en la formación y en actividades de seguridad y salud en el trabajo.</t>
  </si>
  <si>
    <t>1. Equipos desactualizados
2. Fluido eléctrico inestable
3. Falta de conocimiento al operar los equipos
4.Pérdida de documentos y archivos digitales a causa de una indebida gestión tecnológica y de la información</t>
  </si>
  <si>
    <t>1-Falta de comunicación institucional y/o medios idóneos
2-Rotación de los servidores judiciales
3-Ausencia de estímulos.
4- Falta de espacios para la capacitación
5-Trasgresión de las normas que regulan la carrera judicial en la toma de decisiones laborales administrativas
6-falta de promoción y participación en los procesos de formación y capacitación de la Escuela Judicial “Rodrigo Lara Bonilla”,</t>
  </si>
  <si>
    <t>1-Metas y estrategias poco objetivas frente  al desempeño real de la organización
 2. Apatía y omisión del cumplimiento de los objetivos
3. Falta de personal en los Despachos Judiciales para los temas de calidad
4.Falta de capacitación al personal existente el los Despachos</t>
  </si>
  <si>
    <t>1-Poca pedagogía sobre la importancia de su mantenimiento y mejora
2-Desconocimiento de las bondades en su aplicación
3-Escasez de recursos para su sostenimiento
4-Rotación del personal
5-Falta de personal en los Despachos Judiciales para los temas de calidad
6-Falta de capacitación al personal existente el los Despachos</t>
  </si>
  <si>
    <t>1-Trato inadecuado y orientación escaza al usuario
2-Aplazamiento de diligencias o audiencias
3-Estigmatización negativa del sector púbico en el ejercicio de su labor</t>
  </si>
  <si>
    <t>Pérdida de Expedientes físicos y/o digital</t>
  </si>
  <si>
    <t>1- Posibles pérdidas de piezas procesales
2-Falta de estanterías suficientes y/o adecuados
3- Descrédito de la actividad que se ejecuta
4-Afectación del trámite</t>
  </si>
  <si>
    <t>1-Servidores judiciales con capacitación precaria para atender la ejecución de las actividades judiciales y de trámite procesal.
2-Desórdenes sociales que generan conflictos que deben atenderse en los estrados judiciales.
3-Rotación del personal
4-Imposibilidad de asistencia de servidores al Despachos por enfermedades de base en tiempo de pandemia
5-No contar con equipos de cómputo y suficiente conexión remota de los servidores judiciales para trabajo virtual</t>
  </si>
  <si>
    <t>1- Extravío de piezas procesales.
2-Falta de espacios seguros en los Despachos Judiciales para almacenamiento de expedientes físicos
3-Traslado de expedientes por fuera de la sede Judicial, dada la pandemia y la necesidad de trabajo en casa
4-Eliminación de archivos digitales por error humano o daño tecnológico</t>
  </si>
  <si>
    <t>Pérdida e información del SGC, del reparto y de Justicia Siglo XXI, y demora lentitud en los procesos virtuales, por por falla técnica del equipo SERVIDOR o fallas de la TIC en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</si>
</sst>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3" x14ac:knownFonts="1">
    <font>
      <sz val="11"/>
      <color theme="1"/>
      <name val="Calibri"/>
      <family val="2"/>
      <scheme val="minor"/>
    </font>
    <font>
      <sz val="11"/>
      <color theme="1"/>
      <name val="Arial Narrow"/>
      <family val="2"/>
    </font>
    <font>
      <sz val="14"/>
      <color theme="1"/>
      <name val="Arial Narrow"/>
      <family val="2"/>
    </font>
    <font>
      <b/>
      <sz val="11"/>
      <color theme="1"/>
      <name val="Arial Narrow"/>
      <family val="2"/>
    </font>
    <font>
      <b/>
      <sz val="11"/>
      <color theme="0"/>
      <name val="Arial Narrow"/>
      <family val="2"/>
    </font>
    <font>
      <b/>
      <sz val="14"/>
      <color theme="0"/>
      <name val="Arial Narrow"/>
      <family val="2"/>
    </font>
    <font>
      <b/>
      <sz val="16"/>
      <color theme="0"/>
      <name val="Arial Narrow"/>
      <family val="2"/>
    </font>
    <font>
      <b/>
      <sz val="22"/>
      <color theme="1"/>
      <name val="Arial"/>
      <family val="2"/>
    </font>
    <font>
      <sz val="10"/>
      <name val="Arial"/>
      <family val="2"/>
    </font>
    <font>
      <sz val="10"/>
      <name val="Arial Narrow"/>
      <family val="2"/>
    </font>
    <font>
      <b/>
      <u/>
      <sz val="11"/>
      <name val="Arial Narrow"/>
      <family val="2"/>
    </font>
    <font>
      <b/>
      <sz val="11"/>
      <name val="Arial Narrow"/>
      <family val="2"/>
    </font>
    <font>
      <sz val="11"/>
      <name val="Arial Narrow"/>
      <family val="2"/>
    </font>
    <font>
      <b/>
      <sz val="10"/>
      <name val="Arial Narrow"/>
      <family val="2"/>
    </font>
    <font>
      <sz val="12"/>
      <name val="Times New Roman"/>
      <family val="1"/>
    </font>
    <font>
      <b/>
      <sz val="9"/>
      <name val="Arial Narrow"/>
      <family val="2"/>
    </font>
    <font>
      <sz val="9"/>
      <name val="Arial Narrow"/>
      <family val="2"/>
    </font>
    <font>
      <b/>
      <sz val="9"/>
      <color theme="9" tint="-0.249977111117893"/>
      <name val="Arial Narrow"/>
      <family val="2"/>
    </font>
    <font>
      <b/>
      <sz val="9"/>
      <color theme="0"/>
      <name val="Arial Narrow"/>
      <family val="2"/>
    </font>
    <font>
      <sz val="11"/>
      <color rgb="FFFF0000"/>
      <name val="Calibri"/>
      <family val="2"/>
      <scheme val="minor"/>
    </font>
    <font>
      <b/>
      <sz val="11"/>
      <color theme="1"/>
      <name val="Calibri"/>
      <family val="2"/>
      <scheme val="minor"/>
    </font>
    <font>
      <sz val="11"/>
      <color theme="0"/>
      <name val="Calibri"/>
      <family val="2"/>
      <scheme val="minor"/>
    </font>
    <font>
      <b/>
      <sz val="26"/>
      <color theme="1"/>
      <name val="Arial Narrow"/>
      <family val="2"/>
    </font>
    <font>
      <b/>
      <sz val="18"/>
      <color theme="1"/>
      <name val="Arial Narrow"/>
      <family val="2"/>
    </font>
    <font>
      <sz val="16"/>
      <color theme="1"/>
      <name val="Arial Narrow"/>
      <family val="2"/>
    </font>
    <font>
      <sz val="16"/>
      <color rgb="FF000000"/>
      <name val="Arial Narrow"/>
      <family val="2"/>
    </font>
    <font>
      <sz val="18"/>
      <name val="Arial"/>
      <family val="2"/>
    </font>
    <font>
      <sz val="11"/>
      <name val="Calibri"/>
      <family val="2"/>
      <scheme val="minor"/>
    </font>
    <font>
      <sz val="24"/>
      <name val="Arial"/>
      <family val="2"/>
    </font>
    <font>
      <sz val="16"/>
      <color rgb="FFFF0000"/>
      <name val="Arial Narrow"/>
      <family val="2"/>
    </font>
    <font>
      <sz val="16"/>
      <color rgb="FFFF0000"/>
      <name val="Calibri"/>
      <family val="2"/>
      <scheme val="minor"/>
    </font>
    <font>
      <b/>
      <sz val="14"/>
      <color rgb="FF000000"/>
      <name val="Arial Narrow"/>
      <family val="2"/>
    </font>
    <font>
      <sz val="10"/>
      <color theme="1"/>
      <name val="Calibri"/>
      <family val="2"/>
      <scheme val="minor"/>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2"/>
      <name val="Arial Narrow"/>
      <family val="2"/>
    </font>
    <font>
      <sz val="12"/>
      <color theme="1"/>
      <name val="Arial Narrow"/>
      <family val="2"/>
    </font>
    <font>
      <b/>
      <sz val="9"/>
      <color theme="1"/>
      <name val="Arial Narrow"/>
      <family val="2"/>
    </font>
    <font>
      <b/>
      <sz val="20"/>
      <color theme="1"/>
      <name val="Calibri"/>
      <family val="2"/>
      <scheme val="minor"/>
    </font>
    <font>
      <b/>
      <sz val="12"/>
      <color rgb="FF000000"/>
      <name val="Calibri"/>
      <family val="2"/>
    </font>
    <font>
      <b/>
      <sz val="18"/>
      <color rgb="FF000000"/>
      <name val="Calibri"/>
      <family val="2"/>
    </font>
    <font>
      <b/>
      <sz val="11"/>
      <color rgb="FF002060"/>
      <name val="Arial Narrow"/>
      <family val="2"/>
    </font>
    <font>
      <b/>
      <i/>
      <sz val="10"/>
      <color theme="1"/>
      <name val="Calibri"/>
      <family val="2"/>
      <scheme val="minor"/>
    </font>
    <font>
      <sz val="11"/>
      <color theme="1"/>
      <name val="Arial"/>
      <family val="2"/>
    </font>
    <font>
      <b/>
      <sz val="10"/>
      <color theme="1"/>
      <name val="Arial"/>
      <family val="2"/>
    </font>
    <font>
      <b/>
      <sz val="10"/>
      <color theme="0"/>
      <name val="Arial"/>
      <family val="2"/>
    </font>
    <font>
      <sz val="11"/>
      <color theme="0"/>
      <name val="Arial"/>
      <family val="2"/>
    </font>
    <font>
      <b/>
      <sz val="26"/>
      <color theme="1"/>
      <name val="Calibri"/>
      <family val="2"/>
      <scheme val="minor"/>
    </font>
    <font>
      <b/>
      <i/>
      <sz val="11"/>
      <name val="Arial"/>
      <family val="2"/>
    </font>
    <font>
      <b/>
      <i/>
      <sz val="14"/>
      <color theme="1"/>
      <name val="Calibri"/>
      <family val="2"/>
      <scheme val="minor"/>
    </font>
    <font>
      <b/>
      <sz val="14"/>
      <color theme="0"/>
      <name val="Calibri"/>
      <family val="2"/>
      <scheme val="minor"/>
    </font>
    <font>
      <b/>
      <sz val="14"/>
      <color theme="1"/>
      <name val="Calibri"/>
      <family val="2"/>
      <scheme val="minor"/>
    </font>
    <font>
      <sz val="14"/>
      <color theme="1"/>
      <name val="Calibri"/>
      <family val="2"/>
      <scheme val="minor"/>
    </font>
    <font>
      <sz val="14"/>
      <name val="Calibri"/>
      <family val="2"/>
      <scheme val="minor"/>
    </font>
    <font>
      <b/>
      <i/>
      <sz val="11"/>
      <color theme="1"/>
      <name val="Arial"/>
      <family val="2"/>
    </font>
    <font>
      <b/>
      <sz val="11"/>
      <color theme="1"/>
      <name val="Arial"/>
      <family val="2"/>
    </font>
    <font>
      <b/>
      <sz val="11"/>
      <color theme="0"/>
      <name val="Arial"/>
      <family val="2"/>
    </font>
    <font>
      <b/>
      <sz val="10"/>
      <color theme="0" tint="-4.9989318521683403E-2"/>
      <name val="Arial"/>
      <family val="2"/>
    </font>
    <font>
      <sz val="10"/>
      <color theme="1"/>
      <name val="Arial"/>
      <family val="2"/>
    </font>
    <font>
      <sz val="10"/>
      <color rgb="FF000000"/>
      <name val="Arial"/>
      <family val="2"/>
    </font>
    <font>
      <sz val="10"/>
      <name val="Calibri"/>
      <family val="2"/>
      <scheme val="minor"/>
    </font>
    <font>
      <b/>
      <sz val="10"/>
      <name val="Arial"/>
      <family val="2"/>
    </font>
    <font>
      <sz val="10"/>
      <color theme="0"/>
      <name val="Arial"/>
      <family val="2"/>
    </font>
    <font>
      <b/>
      <i/>
      <sz val="16"/>
      <name val="Calibri"/>
      <family val="2"/>
      <scheme val="minor"/>
    </font>
    <font>
      <b/>
      <sz val="26"/>
      <color theme="1"/>
      <name val="Arial"/>
      <family val="2"/>
    </font>
    <font>
      <b/>
      <sz val="24"/>
      <color rgb="FF000000"/>
      <name val="Arial"/>
      <family val="2"/>
    </font>
    <font>
      <sz val="26"/>
      <color rgb="FF000000"/>
      <name val="Arial"/>
      <family val="2"/>
    </font>
    <font>
      <sz val="26"/>
      <color rgb="FFFFFFFF"/>
      <name val="Arial"/>
      <family val="2"/>
    </font>
    <font>
      <b/>
      <sz val="18"/>
      <color theme="1"/>
      <name val="Arial"/>
      <family val="2"/>
    </font>
    <font>
      <b/>
      <sz val="18"/>
      <color rgb="FF000000"/>
      <name val="Arial"/>
      <family val="2"/>
    </font>
    <font>
      <sz val="18"/>
      <color rgb="FF000000"/>
      <name val="Arial"/>
      <family val="2"/>
    </font>
    <font>
      <sz val="18"/>
      <color rgb="FFFFFFFF"/>
      <name val="Arial"/>
      <family val="2"/>
    </font>
    <font>
      <sz val="10"/>
      <color theme="1"/>
      <name val="Roboto"/>
    </font>
    <font>
      <b/>
      <sz val="22"/>
      <color theme="0"/>
      <name val="Arial Narrow"/>
      <family val="2"/>
    </font>
    <font>
      <sz val="26"/>
      <color theme="1"/>
      <name val="Arial"/>
      <family val="2"/>
    </font>
    <font>
      <sz val="11"/>
      <color theme="0"/>
      <name val="Arial Narrow"/>
      <family val="2"/>
    </font>
    <font>
      <b/>
      <sz val="20"/>
      <color rgb="FF000000"/>
      <name val="Calibri"/>
      <family val="2"/>
    </font>
    <font>
      <b/>
      <sz val="16"/>
      <color theme="1"/>
      <name val="Calibri"/>
      <family val="2"/>
      <scheme val="minor"/>
    </font>
    <font>
      <b/>
      <sz val="16"/>
      <color rgb="FF000000"/>
      <name val="Calibri"/>
      <family val="2"/>
    </font>
    <font>
      <b/>
      <sz val="20"/>
      <color theme="0"/>
      <name val="Arial Narrow"/>
      <family val="2"/>
    </font>
    <font>
      <b/>
      <sz val="10"/>
      <color theme="0"/>
      <name val="Arial Narrow"/>
      <family val="2"/>
    </font>
    <font>
      <b/>
      <sz val="10"/>
      <color theme="2"/>
      <name val="Arial Narrow"/>
      <family val="2"/>
    </font>
    <font>
      <b/>
      <sz val="10"/>
      <color theme="1"/>
      <name val="Calibri"/>
      <family val="2"/>
      <scheme val="minor"/>
    </font>
    <font>
      <sz val="11"/>
      <color rgb="FF00B050"/>
      <name val="Calibri"/>
      <family val="2"/>
      <scheme val="minor"/>
    </font>
    <font>
      <sz val="10"/>
      <color theme="4"/>
      <name val="Calibri"/>
      <family val="2"/>
      <scheme val="minor"/>
    </font>
    <font>
      <sz val="9"/>
      <color theme="1"/>
      <name val="Arial Narrow"/>
      <family val="2"/>
    </font>
    <font>
      <sz val="10"/>
      <color theme="1"/>
      <name val="Calibri"/>
      <family val="2"/>
    </font>
    <font>
      <i/>
      <sz val="10"/>
      <name val="Calibri"/>
      <family val="2"/>
    </font>
    <font>
      <sz val="10"/>
      <name val="Calibri"/>
      <family val="2"/>
    </font>
    <font>
      <sz val="11"/>
      <name val="Calibri"/>
      <family val="2"/>
    </font>
    <font>
      <sz val="11"/>
      <color indexed="8"/>
      <name val="Calibri"/>
      <family val="2"/>
    </font>
  </fonts>
  <fills count="2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002060"/>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rgb="FFBFBFBF"/>
        <bgColor indexed="64"/>
      </patternFill>
    </fill>
    <fill>
      <patternFill patternType="solid">
        <fgColor rgb="FF92D050"/>
        <bgColor indexed="64"/>
      </patternFill>
    </fill>
    <fill>
      <patternFill patternType="solid">
        <fgColor rgb="FF00B050"/>
        <bgColor indexed="64"/>
      </patternFill>
    </fill>
    <fill>
      <patternFill patternType="solid">
        <fgColor rgb="FFFFFF66"/>
        <bgColor indexed="64"/>
      </patternFill>
    </fill>
    <fill>
      <patternFill patternType="solid">
        <fgColor rgb="FFFFC000"/>
        <bgColor indexed="64"/>
      </patternFill>
    </fill>
    <fill>
      <patternFill patternType="solid">
        <fgColor rgb="FFFF0000"/>
        <bgColor indexed="64"/>
      </patternFill>
    </fill>
    <fill>
      <patternFill patternType="solid">
        <fgColor theme="9" tint="0.79998168889431442"/>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4" tint="-0.499984740745262"/>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4" tint="0.39997558519241921"/>
        <bgColor indexed="64"/>
      </patternFill>
    </fill>
    <fill>
      <patternFill patternType="solid">
        <fgColor rgb="FF00B0F0"/>
        <bgColor indexed="64"/>
      </patternFill>
    </fill>
    <fill>
      <patternFill patternType="solid">
        <fgColor theme="9" tint="-0.249977111117893"/>
        <bgColor indexed="64"/>
      </patternFill>
    </fill>
    <fill>
      <patternFill patternType="solid">
        <fgColor theme="0" tint="-0.249977111117893"/>
        <bgColor indexed="64"/>
      </patternFill>
    </fill>
    <fill>
      <patternFill patternType="solid">
        <fgColor theme="7" tint="0.39997558519241921"/>
        <bgColor indexed="64"/>
      </patternFill>
    </fill>
  </fills>
  <borders count="104">
    <border>
      <left/>
      <right/>
      <top/>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style="dashed">
        <color theme="9" tint="-0.24994659260841701"/>
      </left>
      <right/>
      <top/>
      <bottom style="dashed">
        <color theme="9" tint="-0.24994659260841701"/>
      </bottom>
      <diagonal/>
    </border>
    <border>
      <left/>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right/>
      <top style="dashed">
        <color theme="9" tint="-0.24994659260841701"/>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rgb="FF000000"/>
      </right>
      <top/>
      <bottom style="medium">
        <color rgb="FF000000"/>
      </bottom>
      <diagonal/>
    </border>
    <border>
      <left/>
      <right/>
      <top/>
      <bottom style="medium">
        <color rgb="FF000000"/>
      </bottom>
      <diagonal/>
    </border>
    <border>
      <left style="dotted">
        <color rgb="FFF79646"/>
      </left>
      <right style="dotted">
        <color rgb="FFF79646"/>
      </right>
      <top/>
      <bottom style="dotted">
        <color rgb="FFF79646"/>
      </bottom>
      <diagonal/>
    </border>
    <border>
      <left style="dotted">
        <color rgb="FFF79646"/>
      </left>
      <right style="dotted">
        <color rgb="FFF79646"/>
      </right>
      <top style="dotted">
        <color rgb="FFF79646"/>
      </top>
      <bottom style="dotted">
        <color rgb="FFF79646"/>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diagonal/>
    </border>
    <border>
      <left/>
      <right style="thin">
        <color indexed="64"/>
      </right>
      <top style="dashed">
        <color theme="9" tint="-0.24994659260841701"/>
      </top>
      <bottom/>
      <diagonal/>
    </border>
    <border>
      <left style="thick">
        <color theme="0"/>
      </left>
      <right/>
      <top style="thick">
        <color theme="0"/>
      </top>
      <bottom style="thick">
        <color theme="0"/>
      </bottom>
      <diagonal/>
    </border>
    <border>
      <left/>
      <right/>
      <top style="thick">
        <color theme="0"/>
      </top>
      <bottom style="thick">
        <color theme="0"/>
      </bottom>
      <diagonal/>
    </border>
    <border>
      <left/>
      <right style="thick">
        <color theme="0"/>
      </right>
      <top style="thick">
        <color theme="0"/>
      </top>
      <bottom style="thick">
        <color theme="0"/>
      </bottom>
      <diagonal/>
    </border>
    <border>
      <left style="thick">
        <color theme="0"/>
      </left>
      <right style="thick">
        <color theme="0"/>
      </right>
      <top style="thick">
        <color theme="0"/>
      </top>
      <bottom style="thick">
        <color theme="0"/>
      </bottom>
      <diagonal/>
    </border>
    <border>
      <left style="thick">
        <color theme="0"/>
      </left>
      <right style="thick">
        <color theme="0"/>
      </right>
      <top style="thick">
        <color theme="0"/>
      </top>
      <bottom/>
      <diagonal/>
    </border>
    <border>
      <left style="thick">
        <color theme="0"/>
      </left>
      <right style="thick">
        <color theme="0"/>
      </right>
      <top/>
      <bottom style="thick">
        <color theme="0"/>
      </bottom>
      <diagonal/>
    </border>
    <border>
      <left style="medium">
        <color indexed="64"/>
      </left>
      <right/>
      <top style="thick">
        <color theme="0"/>
      </top>
      <bottom style="medium">
        <color indexed="64"/>
      </bottom>
      <diagonal/>
    </border>
    <border>
      <left/>
      <right/>
      <top style="thick">
        <color theme="0"/>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dashed">
        <color theme="9" tint="-0.24994659260841701"/>
      </left>
      <right style="dashed">
        <color theme="9" tint="-0.24994659260841701"/>
      </right>
      <top/>
      <bottom style="thin">
        <color indexed="64"/>
      </bottom>
      <diagonal/>
    </border>
    <border>
      <left style="dashed">
        <color theme="9" tint="-0.24994659260841701"/>
      </left>
      <right/>
      <top/>
      <bottom style="thin">
        <color indexed="64"/>
      </bottom>
      <diagonal/>
    </border>
  </borders>
  <cellStyleXfs count="3">
    <xf numFmtId="0" fontId="0" fillId="0" borderId="0"/>
    <xf numFmtId="0" fontId="8" fillId="0" borderId="0"/>
    <xf numFmtId="0" fontId="14" fillId="0" borderId="0"/>
  </cellStyleXfs>
  <cellXfs count="504">
    <xf numFmtId="0" fontId="0" fillId="0" borderId="0" xfId="0"/>
    <xf numFmtId="0" fontId="1" fillId="3" borderId="0" xfId="0" applyFont="1" applyFill="1"/>
    <xf numFmtId="0" fontId="1" fillId="3" borderId="0" xfId="0" applyFont="1" applyFill="1" applyAlignment="1">
      <alignment horizontal="center" vertical="center"/>
    </xf>
    <xf numFmtId="0" fontId="1" fillId="3" borderId="0" xfId="0" applyFont="1" applyFill="1" applyAlignment="1">
      <alignment horizontal="left" vertical="center"/>
    </xf>
    <xf numFmtId="0" fontId="0" fillId="5" borderId="0" xfId="0" applyFill="1"/>
    <xf numFmtId="0" fontId="0" fillId="0" borderId="0" xfId="0" applyAlignment="1">
      <alignment horizontal="left" wrapText="1"/>
    </xf>
    <xf numFmtId="0" fontId="0" fillId="5" borderId="0" xfId="0" applyFill="1" applyAlignment="1">
      <alignment horizontal="center"/>
    </xf>
    <xf numFmtId="0" fontId="0" fillId="3" borderId="0" xfId="0" applyFill="1"/>
    <xf numFmtId="0" fontId="10" fillId="3" borderId="17" xfId="1" quotePrefix="1" applyFont="1" applyFill="1" applyBorder="1" applyAlignment="1">
      <alignment horizontal="left" vertical="top" wrapText="1"/>
    </xf>
    <xf numFmtId="0" fontId="11" fillId="3" borderId="0" xfId="1" quotePrefix="1" applyFont="1" applyFill="1" applyAlignment="1">
      <alignment horizontal="left" vertical="top" wrapText="1"/>
    </xf>
    <xf numFmtId="0" fontId="11" fillId="3" borderId="18" xfId="1" quotePrefix="1" applyFont="1" applyFill="1" applyBorder="1" applyAlignment="1">
      <alignment horizontal="left" vertical="top" wrapText="1"/>
    </xf>
    <xf numFmtId="0" fontId="9" fillId="3" borderId="17" xfId="1" applyFont="1" applyFill="1" applyBorder="1"/>
    <xf numFmtId="0" fontId="9" fillId="3" borderId="0" xfId="1" applyFont="1" applyFill="1"/>
    <xf numFmtId="0" fontId="13" fillId="3" borderId="0" xfId="1" applyFont="1" applyFill="1" applyAlignment="1">
      <alignment horizontal="left" vertical="center" wrapText="1"/>
    </xf>
    <xf numFmtId="0" fontId="9" fillId="3" borderId="0" xfId="1" applyFont="1" applyFill="1" applyAlignment="1">
      <alignment horizontal="left" vertical="center" wrapText="1"/>
    </xf>
    <xf numFmtId="0" fontId="9" fillId="3" borderId="0" xfId="1" quotePrefix="1" applyFont="1" applyFill="1" applyAlignment="1">
      <alignment horizontal="left" vertical="center" wrapText="1"/>
    </xf>
    <xf numFmtId="0" fontId="9" fillId="3" borderId="18" xfId="1" applyFont="1" applyFill="1" applyBorder="1"/>
    <xf numFmtId="0" fontId="15" fillId="3" borderId="0" xfId="0" applyFont="1" applyFill="1" applyAlignment="1">
      <alignment horizontal="left" vertical="center" wrapText="1"/>
    </xf>
    <xf numFmtId="0" fontId="16" fillId="3" borderId="0" xfId="0" applyFont="1" applyFill="1" applyAlignment="1">
      <alignment horizontal="left" vertical="top" wrapText="1"/>
    </xf>
    <xf numFmtId="0" fontId="22" fillId="3" borderId="0" xfId="0" applyFont="1" applyFill="1" applyAlignment="1">
      <alignment horizontal="center" vertical="center"/>
    </xf>
    <xf numFmtId="0" fontId="24" fillId="3" borderId="46" xfId="0" applyFont="1" applyFill="1" applyBorder="1" applyAlignment="1">
      <alignment vertical="top" wrapText="1"/>
    </xf>
    <xf numFmtId="0" fontId="24" fillId="3" borderId="47" xfId="0" applyFont="1" applyFill="1" applyBorder="1" applyAlignment="1">
      <alignment vertical="top" wrapText="1"/>
    </xf>
    <xf numFmtId="0" fontId="26" fillId="0" borderId="0" xfId="0" applyFont="1" applyAlignment="1">
      <alignment horizontal="center" vertical="center" wrapText="1"/>
    </xf>
    <xf numFmtId="0" fontId="27" fillId="3" borderId="0" xfId="0" applyFont="1" applyFill="1"/>
    <xf numFmtId="0" fontId="3" fillId="3" borderId="0" xfId="0" applyFont="1" applyFill="1" applyAlignment="1">
      <alignment horizontal="left" vertical="center"/>
    </xf>
    <xf numFmtId="0" fontId="28" fillId="3" borderId="0" xfId="0" applyFont="1" applyFill="1" applyAlignment="1">
      <alignment horizontal="center" vertical="center" wrapText="1"/>
    </xf>
    <xf numFmtId="0" fontId="21" fillId="3" borderId="0" xfId="0" applyFont="1" applyFill="1"/>
    <xf numFmtId="0" fontId="25" fillId="3" borderId="0" xfId="0" applyFont="1" applyFill="1" applyAlignment="1">
      <alignment horizontal="justify" vertical="center" wrapText="1" readingOrder="1"/>
    </xf>
    <xf numFmtId="0" fontId="3" fillId="3" borderId="0" xfId="0" applyFont="1" applyFill="1" applyAlignment="1">
      <alignment vertical="center"/>
    </xf>
    <xf numFmtId="0" fontId="21" fillId="0" borderId="0" xfId="0" applyFont="1"/>
    <xf numFmtId="0" fontId="25" fillId="0" borderId="0" xfId="0" applyFont="1" applyAlignment="1">
      <alignment horizontal="justify" vertical="center" wrapText="1" readingOrder="1"/>
    </xf>
    <xf numFmtId="0" fontId="29" fillId="0" borderId="0" xfId="0" applyFont="1" applyAlignment="1">
      <alignment vertical="center"/>
    </xf>
    <xf numFmtId="0" fontId="30" fillId="0" borderId="0" xfId="0" applyFont="1"/>
    <xf numFmtId="0" fontId="19" fillId="0" borderId="0" xfId="0" applyFont="1"/>
    <xf numFmtId="0" fontId="27" fillId="0" borderId="0" xfId="0" applyFont="1"/>
    <xf numFmtId="0" fontId="32" fillId="3" borderId="0" xfId="0" applyFont="1" applyFill="1"/>
    <xf numFmtId="0" fontId="33" fillId="3" borderId="0" xfId="0" applyFont="1" applyFill="1"/>
    <xf numFmtId="0" fontId="34" fillId="13" borderId="54" xfId="0" applyFont="1" applyFill="1" applyBorder="1" applyAlignment="1">
      <alignment horizontal="center" vertical="center" wrapText="1" readingOrder="1"/>
    </xf>
    <xf numFmtId="0" fontId="34" fillId="13" borderId="55" xfId="0" applyFont="1" applyFill="1" applyBorder="1" applyAlignment="1">
      <alignment horizontal="center" vertical="center" wrapText="1" readingOrder="1"/>
    </xf>
    <xf numFmtId="0" fontId="34" fillId="3" borderId="57" xfId="0" applyFont="1" applyFill="1" applyBorder="1" applyAlignment="1">
      <alignment horizontal="center" vertical="center" wrapText="1" readingOrder="1"/>
    </xf>
    <xf numFmtId="0" fontId="35" fillId="3" borderId="57" xfId="0" applyFont="1" applyFill="1" applyBorder="1" applyAlignment="1">
      <alignment horizontal="justify" vertical="center" wrapText="1" readingOrder="1"/>
    </xf>
    <xf numFmtId="9" fontId="34" fillId="3" borderId="58" xfId="0" applyNumberFormat="1" applyFont="1" applyFill="1" applyBorder="1" applyAlignment="1">
      <alignment horizontal="center" vertical="center" wrapText="1" readingOrder="1"/>
    </xf>
    <xf numFmtId="0" fontId="34" fillId="3" borderId="10" xfId="0" applyFont="1" applyFill="1" applyBorder="1" applyAlignment="1">
      <alignment horizontal="center" vertical="center" wrapText="1" readingOrder="1"/>
    </xf>
    <xf numFmtId="0" fontId="35" fillId="3" borderId="10" xfId="0" applyFont="1" applyFill="1" applyBorder="1" applyAlignment="1">
      <alignment horizontal="justify" vertical="center" wrapText="1" readingOrder="1"/>
    </xf>
    <xf numFmtId="9" fontId="34" fillId="3" borderId="60" xfId="0" applyNumberFormat="1" applyFont="1" applyFill="1" applyBorder="1" applyAlignment="1">
      <alignment horizontal="center" vertical="center" wrapText="1" readingOrder="1"/>
    </xf>
    <xf numFmtId="0" fontId="35" fillId="3" borderId="60" xfId="0" applyFont="1" applyFill="1" applyBorder="1" applyAlignment="1">
      <alignment horizontal="center" vertical="center" wrapText="1" readingOrder="1"/>
    </xf>
    <xf numFmtId="0" fontId="34" fillId="3" borderId="62" xfId="0" applyFont="1" applyFill="1" applyBorder="1" applyAlignment="1">
      <alignment horizontal="center" vertical="center" wrapText="1" readingOrder="1"/>
    </xf>
    <xf numFmtId="0" fontId="35" fillId="3" borderId="62" xfId="0" applyFont="1" applyFill="1" applyBorder="1" applyAlignment="1">
      <alignment horizontal="justify" vertical="center" wrapText="1" readingOrder="1"/>
    </xf>
    <xf numFmtId="0" fontId="35" fillId="3" borderId="63" xfId="0" applyFont="1" applyFill="1" applyBorder="1" applyAlignment="1">
      <alignment horizontal="center" vertical="center" wrapText="1" readingOrder="1"/>
    </xf>
    <xf numFmtId="0" fontId="39" fillId="3" borderId="0" xfId="0" applyFont="1" applyFill="1"/>
    <xf numFmtId="0" fontId="41" fillId="15" borderId="64" xfId="0" applyFont="1" applyFill="1" applyBorder="1" applyAlignment="1" applyProtection="1">
      <alignment horizontal="center" vertical="center" wrapText="1" readingOrder="1"/>
      <protection hidden="1"/>
    </xf>
    <xf numFmtId="0" fontId="41" fillId="15" borderId="65" xfId="0" applyFont="1" applyFill="1" applyBorder="1" applyAlignment="1" applyProtection="1">
      <alignment horizontal="center" vertical="center" wrapText="1" readingOrder="1"/>
      <protection hidden="1"/>
    </xf>
    <xf numFmtId="0" fontId="41" fillId="15" borderId="66" xfId="0" applyFont="1" applyFill="1" applyBorder="1" applyAlignment="1" applyProtection="1">
      <alignment horizontal="center" vertical="center" wrapText="1" readingOrder="1"/>
      <protection hidden="1"/>
    </xf>
    <xf numFmtId="0" fontId="41" fillId="16" borderId="64" xfId="0" applyFont="1" applyFill="1" applyBorder="1" applyAlignment="1" applyProtection="1">
      <alignment horizontal="center" wrapText="1" readingOrder="1"/>
      <protection hidden="1"/>
    </xf>
    <xf numFmtId="0" fontId="41" fillId="16" borderId="65" xfId="0" applyFont="1" applyFill="1" applyBorder="1" applyAlignment="1" applyProtection="1">
      <alignment horizontal="center" wrapText="1" readingOrder="1"/>
      <protection hidden="1"/>
    </xf>
    <xf numFmtId="0" fontId="41" fillId="15" borderId="17" xfId="0" applyFont="1" applyFill="1" applyBorder="1" applyAlignment="1" applyProtection="1">
      <alignment horizontal="center" vertical="center" wrapText="1" readingOrder="1"/>
      <protection hidden="1"/>
    </xf>
    <xf numFmtId="0" fontId="41" fillId="15" borderId="0" xfId="0" applyFont="1" applyFill="1" applyAlignment="1" applyProtection="1">
      <alignment horizontal="center" vertical="center" wrapText="1" readingOrder="1"/>
      <protection hidden="1"/>
    </xf>
    <xf numFmtId="0" fontId="41" fillId="15" borderId="18" xfId="0" applyFont="1" applyFill="1" applyBorder="1" applyAlignment="1" applyProtection="1">
      <alignment horizontal="center" vertical="center" wrapText="1" readingOrder="1"/>
      <protection hidden="1"/>
    </xf>
    <xf numFmtId="0" fontId="41" fillId="16" borderId="17" xfId="0" applyFont="1" applyFill="1" applyBorder="1" applyAlignment="1" applyProtection="1">
      <alignment horizontal="center" wrapText="1" readingOrder="1"/>
      <protection hidden="1"/>
    </xf>
    <xf numFmtId="0" fontId="41" fillId="16" borderId="0" xfId="0" applyFont="1" applyFill="1" applyAlignment="1" applyProtection="1">
      <alignment horizontal="center" wrapText="1" readingOrder="1"/>
      <protection hidden="1"/>
    </xf>
    <xf numFmtId="0" fontId="41" fillId="15" borderId="40" xfId="0" applyFont="1" applyFill="1" applyBorder="1" applyAlignment="1" applyProtection="1">
      <alignment horizontal="center" vertical="center" wrapText="1" readingOrder="1"/>
      <protection hidden="1"/>
    </xf>
    <xf numFmtId="0" fontId="41" fillId="15" borderId="41" xfId="0" applyFont="1" applyFill="1" applyBorder="1" applyAlignment="1" applyProtection="1">
      <alignment horizontal="center" vertical="center" wrapText="1" readingOrder="1"/>
      <protection hidden="1"/>
    </xf>
    <xf numFmtId="0" fontId="41" fillId="15" borderId="42" xfId="0" applyFont="1" applyFill="1" applyBorder="1" applyAlignment="1" applyProtection="1">
      <alignment horizontal="center" vertical="center" wrapText="1" readingOrder="1"/>
      <protection hidden="1"/>
    </xf>
    <xf numFmtId="0" fontId="41" fillId="16" borderId="40" xfId="0" applyFont="1" applyFill="1" applyBorder="1" applyAlignment="1" applyProtection="1">
      <alignment horizontal="center" wrapText="1" readingOrder="1"/>
      <protection hidden="1"/>
    </xf>
    <xf numFmtId="0" fontId="41" fillId="16" borderId="41" xfId="0" applyFont="1" applyFill="1" applyBorder="1" applyAlignment="1" applyProtection="1">
      <alignment horizontal="center" wrapText="1" readingOrder="1"/>
      <protection hidden="1"/>
    </xf>
    <xf numFmtId="0" fontId="41" fillId="17" borderId="65" xfId="0" applyFont="1" applyFill="1" applyBorder="1" applyAlignment="1" applyProtection="1">
      <alignment horizontal="center" wrapText="1" readingOrder="1"/>
      <protection hidden="1"/>
    </xf>
    <xf numFmtId="0" fontId="41" fillId="17" borderId="66" xfId="0" applyFont="1" applyFill="1" applyBorder="1" applyAlignment="1" applyProtection="1">
      <alignment horizontal="center" wrapText="1" readingOrder="1"/>
      <protection hidden="1"/>
    </xf>
    <xf numFmtId="0" fontId="41" fillId="17" borderId="17" xfId="0" applyFont="1" applyFill="1" applyBorder="1" applyAlignment="1" applyProtection="1">
      <alignment horizontal="center" wrapText="1" readingOrder="1"/>
      <protection hidden="1"/>
    </xf>
    <xf numFmtId="0" fontId="41" fillId="17" borderId="0" xfId="0" applyFont="1" applyFill="1" applyAlignment="1" applyProtection="1">
      <alignment horizontal="center" wrapText="1" readingOrder="1"/>
      <protection hidden="1"/>
    </xf>
    <xf numFmtId="0" fontId="41" fillId="17" borderId="18" xfId="0" applyFont="1" applyFill="1" applyBorder="1" applyAlignment="1" applyProtection="1">
      <alignment horizontal="center" wrapText="1" readingOrder="1"/>
      <protection hidden="1"/>
    </xf>
    <xf numFmtId="0" fontId="41" fillId="17" borderId="40" xfId="0" applyFont="1" applyFill="1" applyBorder="1" applyAlignment="1" applyProtection="1">
      <alignment horizontal="center" wrapText="1" readingOrder="1"/>
      <protection hidden="1"/>
    </xf>
    <xf numFmtId="0" fontId="41" fillId="17" borderId="41" xfId="0" applyFont="1" applyFill="1" applyBorder="1" applyAlignment="1" applyProtection="1">
      <alignment horizontal="center" wrapText="1" readingOrder="1"/>
      <protection hidden="1"/>
    </xf>
    <xf numFmtId="0" fontId="41" fillId="17" borderId="42" xfId="0" applyFont="1" applyFill="1" applyBorder="1" applyAlignment="1" applyProtection="1">
      <alignment horizontal="center" wrapText="1" readingOrder="1"/>
      <protection hidden="1"/>
    </xf>
    <xf numFmtId="0" fontId="41" fillId="8" borderId="64" xfId="0" applyFont="1" applyFill="1" applyBorder="1" applyAlignment="1" applyProtection="1">
      <alignment horizontal="center" wrapText="1" readingOrder="1"/>
      <protection hidden="1"/>
    </xf>
    <xf numFmtId="0" fontId="41" fillId="8" borderId="65" xfId="0" applyFont="1" applyFill="1" applyBorder="1" applyAlignment="1" applyProtection="1">
      <alignment horizontal="center" wrapText="1" readingOrder="1"/>
      <protection hidden="1"/>
    </xf>
    <xf numFmtId="0" fontId="41" fillId="8" borderId="66" xfId="0" applyFont="1" applyFill="1" applyBorder="1" applyAlignment="1" applyProtection="1">
      <alignment horizontal="center" wrapText="1" readingOrder="1"/>
      <protection hidden="1"/>
    </xf>
    <xf numFmtId="0" fontId="41" fillId="8" borderId="17" xfId="0" applyFont="1" applyFill="1" applyBorder="1" applyAlignment="1" applyProtection="1">
      <alignment horizontal="center" wrapText="1" readingOrder="1"/>
      <protection hidden="1"/>
    </xf>
    <xf numFmtId="0" fontId="41" fillId="8" borderId="0" xfId="0" applyFont="1" applyFill="1" applyAlignment="1" applyProtection="1">
      <alignment horizontal="center" wrapText="1" readingOrder="1"/>
      <protection hidden="1"/>
    </xf>
    <xf numFmtId="0" fontId="41" fillId="8" borderId="18" xfId="0" applyFont="1" applyFill="1" applyBorder="1" applyAlignment="1" applyProtection="1">
      <alignment horizontal="center" wrapText="1" readingOrder="1"/>
      <protection hidden="1"/>
    </xf>
    <xf numFmtId="0" fontId="41" fillId="8" borderId="40" xfId="0" applyFont="1" applyFill="1" applyBorder="1" applyAlignment="1" applyProtection="1">
      <alignment horizontal="center" wrapText="1" readingOrder="1"/>
      <protection hidden="1"/>
    </xf>
    <xf numFmtId="0" fontId="41" fillId="8" borderId="41" xfId="0" applyFont="1" applyFill="1" applyBorder="1" applyAlignment="1" applyProtection="1">
      <alignment horizontal="center" wrapText="1" readingOrder="1"/>
      <protection hidden="1"/>
    </xf>
    <xf numFmtId="0" fontId="41" fillId="8" borderId="42" xfId="0" applyFont="1" applyFill="1" applyBorder="1" applyAlignment="1" applyProtection="1">
      <alignment horizontal="center" wrapText="1" readingOrder="1"/>
      <protection hidden="1"/>
    </xf>
    <xf numFmtId="0" fontId="0" fillId="0" borderId="0" xfId="0" applyAlignment="1">
      <alignment wrapText="1"/>
    </xf>
    <xf numFmtId="0" fontId="0" fillId="0" borderId="0" xfId="0" applyAlignment="1">
      <alignment vertical="top" wrapText="1"/>
    </xf>
    <xf numFmtId="0" fontId="6" fillId="18" borderId="44" xfId="0" applyFont="1" applyFill="1" applyBorder="1" applyAlignment="1">
      <alignment horizontal="center" vertical="center" wrapText="1"/>
    </xf>
    <xf numFmtId="0" fontId="6" fillId="18" borderId="44" xfId="0" applyFont="1" applyFill="1" applyBorder="1" applyAlignment="1">
      <alignment horizontal="center" vertical="center"/>
    </xf>
    <xf numFmtId="0" fontId="44" fillId="0" borderId="0" xfId="0" applyFont="1" applyAlignment="1">
      <alignment horizontal="center"/>
    </xf>
    <xf numFmtId="0" fontId="45" fillId="0" borderId="0" xfId="0" applyFont="1"/>
    <xf numFmtId="0" fontId="47" fillId="4" borderId="0" xfId="0" applyFont="1" applyFill="1" applyAlignment="1" applyProtection="1">
      <alignment horizontal="left" vertical="center" wrapText="1"/>
      <protection locked="0"/>
    </xf>
    <xf numFmtId="0" fontId="46" fillId="19" borderId="0" xfId="0" applyFont="1" applyFill="1" applyAlignment="1" applyProtection="1">
      <alignment vertical="center" wrapText="1"/>
      <protection locked="0"/>
    </xf>
    <xf numFmtId="0" fontId="47" fillId="4" borderId="0" xfId="0" applyFont="1" applyFill="1" applyAlignment="1" applyProtection="1">
      <alignment vertical="center" wrapText="1"/>
      <protection locked="0"/>
    </xf>
    <xf numFmtId="0" fontId="0" fillId="0" borderId="0" xfId="0" applyAlignment="1">
      <alignment horizontal="left"/>
    </xf>
    <xf numFmtId="0" fontId="48" fillId="0" borderId="0" xfId="0" applyFont="1" applyAlignment="1" applyProtection="1">
      <alignment horizontal="center" vertical="center"/>
      <protection locked="0"/>
    </xf>
    <xf numFmtId="0" fontId="46" fillId="0" borderId="0" xfId="0" applyFont="1" applyAlignment="1" applyProtection="1">
      <alignment horizontal="left" vertical="center"/>
      <protection locked="0"/>
    </xf>
    <xf numFmtId="0" fontId="47" fillId="0" borderId="0" xfId="0" applyFont="1" applyAlignment="1" applyProtection="1">
      <alignment horizontal="center" vertical="center"/>
      <protection locked="0"/>
    </xf>
    <xf numFmtId="0" fontId="20" fillId="0" borderId="0" xfId="0" applyFont="1" applyAlignment="1">
      <alignment horizontal="center"/>
    </xf>
    <xf numFmtId="0" fontId="53" fillId="5" borderId="10" xfId="0" applyFont="1" applyFill="1" applyBorder="1" applyAlignment="1">
      <alignment horizontal="center" vertical="center"/>
    </xf>
    <xf numFmtId="0" fontId="52" fillId="20" borderId="10" xfId="0" applyFont="1" applyFill="1" applyBorder="1" applyAlignment="1">
      <alignment horizontal="center"/>
    </xf>
    <xf numFmtId="0" fontId="52" fillId="20" borderId="10" xfId="0" applyFont="1" applyFill="1" applyBorder="1" applyAlignment="1">
      <alignment vertical="center" wrapText="1"/>
    </xf>
    <xf numFmtId="0" fontId="54" fillId="0" borderId="10" xfId="0" applyFont="1" applyBorder="1" applyAlignment="1">
      <alignment horizontal="center" vertical="center" wrapText="1"/>
    </xf>
    <xf numFmtId="0" fontId="20" fillId="0" borderId="0" xfId="0" applyFont="1"/>
    <xf numFmtId="0" fontId="54" fillId="0" borderId="0" xfId="0" applyFont="1" applyAlignment="1">
      <alignment horizontal="center"/>
    </xf>
    <xf numFmtId="0" fontId="54" fillId="0" borderId="0" xfId="0" applyFont="1" applyAlignment="1">
      <alignment horizontal="left"/>
    </xf>
    <xf numFmtId="0" fontId="55" fillId="0" borderId="0" xfId="0" applyFont="1" applyAlignment="1">
      <alignment horizontal="center" vertical="center"/>
    </xf>
    <xf numFmtId="0" fontId="54" fillId="0" borderId="0" xfId="0" applyFont="1" applyAlignment="1">
      <alignment horizontal="center" vertical="center"/>
    </xf>
    <xf numFmtId="0" fontId="55" fillId="0" borderId="0" xfId="0" applyFont="1" applyAlignment="1">
      <alignment horizontal="center"/>
    </xf>
    <xf numFmtId="0" fontId="45" fillId="0" borderId="0" xfId="0" applyFont="1" applyProtection="1">
      <protection locked="0"/>
    </xf>
    <xf numFmtId="0" fontId="57" fillId="0" borderId="0" xfId="0" applyFont="1" applyAlignment="1" applyProtection="1">
      <alignment vertical="center"/>
      <protection locked="0"/>
    </xf>
    <xf numFmtId="0" fontId="45" fillId="0" borderId="0" xfId="0" applyFont="1" applyAlignment="1">
      <alignment vertical="top"/>
    </xf>
    <xf numFmtId="0" fontId="56" fillId="0" borderId="0" xfId="0" applyFont="1" applyAlignment="1" applyProtection="1">
      <alignment horizontal="center" vertical="center"/>
      <protection locked="0"/>
    </xf>
    <xf numFmtId="0" fontId="46" fillId="21" borderId="0" xfId="0" applyFont="1" applyFill="1" applyAlignment="1" applyProtection="1">
      <alignment horizontal="left" vertical="center"/>
      <protection locked="0"/>
    </xf>
    <xf numFmtId="0" fontId="58" fillId="20" borderId="0" xfId="0" applyFont="1" applyFill="1" applyAlignment="1" applyProtection="1">
      <alignment horizontal="center" vertical="center" wrapText="1"/>
      <protection locked="0"/>
    </xf>
    <xf numFmtId="0" fontId="45" fillId="0" borderId="0" xfId="0" applyFont="1" applyAlignment="1">
      <alignment vertical="top" wrapText="1"/>
    </xf>
    <xf numFmtId="0" fontId="46" fillId="21" borderId="0" xfId="0" applyFont="1" applyFill="1" applyAlignment="1" applyProtection="1">
      <alignment horizontal="left" vertical="center" wrapText="1"/>
      <protection locked="0"/>
    </xf>
    <xf numFmtId="0" fontId="46" fillId="0" borderId="0" xfId="0" applyFont="1" applyAlignment="1" applyProtection="1">
      <alignment horizontal="left"/>
      <protection locked="0"/>
    </xf>
    <xf numFmtId="0" fontId="45" fillId="0" borderId="0" xfId="0" applyFont="1" applyAlignment="1" applyProtection="1">
      <alignment horizontal="center" vertical="center"/>
      <protection locked="0"/>
    </xf>
    <xf numFmtId="0" fontId="46" fillId="0" borderId="0" xfId="0" applyFont="1" applyAlignment="1" applyProtection="1">
      <alignment vertical="center"/>
      <protection locked="0"/>
    </xf>
    <xf numFmtId="0" fontId="60" fillId="0" borderId="0" xfId="0" applyFont="1"/>
    <xf numFmtId="0" fontId="46" fillId="21" borderId="10" xfId="0" applyFont="1" applyFill="1" applyBorder="1" applyAlignment="1">
      <alignment horizontal="center" vertical="top" wrapText="1" readingOrder="1"/>
    </xf>
    <xf numFmtId="0" fontId="46" fillId="21" borderId="10" xfId="0" applyFont="1" applyFill="1" applyBorder="1" applyAlignment="1">
      <alignment horizontal="center" vertical="center" wrapText="1" readingOrder="1"/>
    </xf>
    <xf numFmtId="0" fontId="62" fillId="0" borderId="10" xfId="0" applyFont="1" applyBorder="1" applyAlignment="1">
      <alignment vertical="center" wrapText="1"/>
    </xf>
    <xf numFmtId="0" fontId="62" fillId="0" borderId="10" xfId="0" applyFont="1" applyBorder="1" applyAlignment="1">
      <alignment vertical="top" wrapText="1"/>
    </xf>
    <xf numFmtId="0" fontId="62" fillId="0" borderId="10" xfId="0" applyFont="1" applyBorder="1" applyAlignment="1">
      <alignment horizontal="center" vertical="center" wrapText="1"/>
    </xf>
    <xf numFmtId="0" fontId="62" fillId="0" borderId="10" xfId="0" applyFont="1" applyBorder="1" applyAlignment="1">
      <alignment horizontal="center" vertical="top" wrapText="1"/>
    </xf>
    <xf numFmtId="0" fontId="60" fillId="0" borderId="10" xfId="0" applyFont="1" applyBorder="1" applyAlignment="1">
      <alignment horizontal="center" vertical="center" wrapText="1" readingOrder="1"/>
    </xf>
    <xf numFmtId="0" fontId="60" fillId="0" borderId="10" xfId="0" applyFont="1" applyBorder="1" applyAlignment="1">
      <alignment vertical="center" wrapText="1"/>
    </xf>
    <xf numFmtId="0" fontId="32" fillId="0" borderId="10" xfId="0" applyFont="1" applyBorder="1" applyAlignment="1">
      <alignment vertical="top" wrapText="1"/>
    </xf>
    <xf numFmtId="0" fontId="63" fillId="22" borderId="76" xfId="0" applyFont="1" applyFill="1" applyBorder="1" applyAlignment="1">
      <alignment horizontal="center" vertical="top" wrapText="1" readingOrder="1"/>
    </xf>
    <xf numFmtId="0" fontId="63" fillId="22" borderId="78" xfId="0" applyFont="1" applyFill="1" applyBorder="1" applyAlignment="1">
      <alignment horizontal="center" vertical="top" wrapText="1" readingOrder="1"/>
    </xf>
    <xf numFmtId="0" fontId="46" fillId="22" borderId="10" xfId="0" applyFont="1" applyFill="1" applyBorder="1" applyAlignment="1">
      <alignment horizontal="center" vertical="top" wrapText="1" readingOrder="1"/>
    </xf>
    <xf numFmtId="0" fontId="60" fillId="0" borderId="10" xfId="0" applyFont="1" applyBorder="1" applyAlignment="1">
      <alignment horizontal="center" vertical="center"/>
    </xf>
    <xf numFmtId="0" fontId="62" fillId="0" borderId="78" xfId="0" applyFont="1" applyBorder="1" applyAlignment="1">
      <alignment vertical="top" wrapText="1"/>
    </xf>
    <xf numFmtId="0" fontId="32" fillId="0" borderId="78" xfId="0" applyFont="1" applyBorder="1" applyAlignment="1">
      <alignment vertical="top" wrapText="1"/>
    </xf>
    <xf numFmtId="0" fontId="8" fillId="0" borderId="10" xfId="0" applyFont="1" applyBorder="1" applyAlignment="1">
      <alignment horizontal="center" vertical="top" wrapText="1" readingOrder="1"/>
    </xf>
    <xf numFmtId="0" fontId="64" fillId="0" borderId="0" xfId="0" applyFont="1"/>
    <xf numFmtId="0" fontId="47" fillId="0" borderId="10" xfId="0" applyFont="1" applyBorder="1" applyAlignment="1">
      <alignment horizontal="center" vertical="top" wrapText="1" readingOrder="1"/>
    </xf>
    <xf numFmtId="0" fontId="32" fillId="3" borderId="10" xfId="0" applyFont="1" applyFill="1" applyBorder="1" applyAlignment="1">
      <alignment vertical="top" wrapText="1"/>
    </xf>
    <xf numFmtId="0" fontId="8" fillId="0" borderId="10" xfId="0" applyFont="1" applyBorder="1" applyAlignment="1">
      <alignment horizontal="center" vertical="center" wrapText="1" readingOrder="1"/>
    </xf>
    <xf numFmtId="0" fontId="62" fillId="3" borderId="10" xfId="0" applyFont="1" applyFill="1" applyBorder="1" applyAlignment="1">
      <alignment vertical="top" wrapText="1"/>
    </xf>
    <xf numFmtId="0" fontId="61" fillId="0" borderId="10" xfId="0" applyFont="1" applyBorder="1" applyAlignment="1">
      <alignment horizontal="center" vertical="center" wrapText="1"/>
    </xf>
    <xf numFmtId="0" fontId="32" fillId="3" borderId="10" xfId="0" applyFont="1" applyFill="1" applyBorder="1" applyAlignment="1">
      <alignment horizontal="left" vertical="center" wrapText="1"/>
    </xf>
    <xf numFmtId="0" fontId="60" fillId="0" borderId="10" xfId="0" applyFont="1" applyBorder="1"/>
    <xf numFmtId="0" fontId="60" fillId="0" borderId="0" xfId="0" applyFont="1" applyAlignment="1">
      <alignment vertical="top" wrapText="1"/>
    </xf>
    <xf numFmtId="0" fontId="60" fillId="0" borderId="10" xfId="0" applyFont="1" applyBorder="1" applyAlignment="1">
      <alignment horizontal="center"/>
    </xf>
    <xf numFmtId="0" fontId="45" fillId="0" borderId="0" xfId="0" applyFont="1" applyAlignment="1">
      <alignment horizontal="left"/>
    </xf>
    <xf numFmtId="0" fontId="45" fillId="0" borderId="0" xfId="0" applyFont="1" applyAlignment="1">
      <alignment horizontal="center"/>
    </xf>
    <xf numFmtId="0" fontId="45" fillId="3" borderId="0" xfId="0" applyFont="1" applyFill="1"/>
    <xf numFmtId="0" fontId="67" fillId="7" borderId="0" xfId="0" applyFont="1" applyFill="1" applyAlignment="1">
      <alignment horizontal="center" vertical="center" wrapText="1" readingOrder="1"/>
    </xf>
    <xf numFmtId="0" fontId="68" fillId="8" borderId="48" xfId="0" applyFont="1" applyFill="1" applyBorder="1" applyAlignment="1">
      <alignment horizontal="center" vertical="center" wrapText="1" readingOrder="1"/>
    </xf>
    <xf numFmtId="0" fontId="68" fillId="0" borderId="48" xfId="0" applyFont="1" applyBorder="1" applyAlignment="1">
      <alignment horizontal="center" vertical="center" wrapText="1" readingOrder="1"/>
    </xf>
    <xf numFmtId="0" fontId="68" fillId="0" borderId="48" xfId="0" applyFont="1" applyBorder="1" applyAlignment="1">
      <alignment horizontal="justify" vertical="center" wrapText="1" readingOrder="1"/>
    </xf>
    <xf numFmtId="0" fontId="68" fillId="9" borderId="49" xfId="0" applyFont="1" applyFill="1" applyBorder="1" applyAlignment="1">
      <alignment horizontal="center" vertical="center" wrapText="1" readingOrder="1"/>
    </xf>
    <xf numFmtId="0" fontId="68" fillId="0" borderId="49" xfId="0" applyFont="1" applyBorder="1" applyAlignment="1">
      <alignment horizontal="center" vertical="center" wrapText="1" readingOrder="1"/>
    </xf>
    <xf numFmtId="0" fontId="68" fillId="0" borderId="49" xfId="0" applyFont="1" applyBorder="1" applyAlignment="1">
      <alignment horizontal="justify" vertical="center" wrapText="1" readingOrder="1"/>
    </xf>
    <xf numFmtId="0" fontId="68" fillId="10" borderId="49" xfId="0" applyFont="1" applyFill="1" applyBorder="1" applyAlignment="1">
      <alignment horizontal="center" vertical="center" wrapText="1" readingOrder="1"/>
    </xf>
    <xf numFmtId="0" fontId="68" fillId="11" borderId="49" xfId="0" applyFont="1" applyFill="1" applyBorder="1" applyAlignment="1">
      <alignment horizontal="center" vertical="center" wrapText="1" readingOrder="1"/>
    </xf>
    <xf numFmtId="0" fontId="69" fillId="12" borderId="49" xfId="0" applyFont="1" applyFill="1" applyBorder="1" applyAlignment="1">
      <alignment horizontal="center" vertical="center" wrapText="1" readingOrder="1"/>
    </xf>
    <xf numFmtId="0" fontId="0" fillId="3" borderId="0" xfId="0" applyFill="1" applyBorder="1"/>
    <xf numFmtId="0" fontId="21" fillId="3" borderId="0" xfId="0" applyFont="1" applyFill="1" applyBorder="1"/>
    <xf numFmtId="0" fontId="71" fillId="7" borderId="0" xfId="0" applyFont="1" applyFill="1" applyAlignment="1">
      <alignment horizontal="center" vertical="center" wrapText="1" readingOrder="1"/>
    </xf>
    <xf numFmtId="0" fontId="72" fillId="8" borderId="48" xfId="0" applyFont="1" applyFill="1" applyBorder="1" applyAlignment="1">
      <alignment horizontal="center" vertical="center" wrapText="1" readingOrder="1"/>
    </xf>
    <xf numFmtId="0" fontId="72" fillId="0" borderId="48" xfId="0" applyFont="1" applyBorder="1" applyAlignment="1">
      <alignment horizontal="justify" vertical="center" wrapText="1" readingOrder="1"/>
    </xf>
    <xf numFmtId="9" fontId="72" fillId="0" borderId="48" xfId="0" applyNumberFormat="1" applyFont="1" applyBorder="1" applyAlignment="1">
      <alignment horizontal="center" vertical="center" wrapText="1" readingOrder="1"/>
    </xf>
    <xf numFmtId="0" fontId="72" fillId="9" borderId="49" xfId="0" applyFont="1" applyFill="1" applyBorder="1" applyAlignment="1">
      <alignment horizontal="center" vertical="center" wrapText="1" readingOrder="1"/>
    </xf>
    <xf numFmtId="0" fontId="72" fillId="0" borderId="49" xfId="0" applyFont="1" applyBorder="1" applyAlignment="1">
      <alignment horizontal="justify" vertical="center" wrapText="1" readingOrder="1"/>
    </xf>
    <xf numFmtId="9" fontId="72" fillId="0" borderId="49" xfId="0" applyNumberFormat="1" applyFont="1" applyBorder="1" applyAlignment="1">
      <alignment horizontal="center" vertical="center" wrapText="1" readingOrder="1"/>
    </xf>
    <xf numFmtId="0" fontId="72" fillId="10" borderId="49" xfId="0" applyFont="1" applyFill="1" applyBorder="1" applyAlignment="1">
      <alignment horizontal="center" vertical="center" wrapText="1" readingOrder="1"/>
    </xf>
    <xf numFmtId="0" fontId="72" fillId="11" borderId="49" xfId="0" applyFont="1" applyFill="1" applyBorder="1" applyAlignment="1">
      <alignment horizontal="center" vertical="center" wrapText="1" readingOrder="1"/>
    </xf>
    <xf numFmtId="0" fontId="73" fillId="12" borderId="49" xfId="0" applyFont="1" applyFill="1" applyBorder="1" applyAlignment="1">
      <alignment horizontal="center" vertical="center" wrapText="1" readingOrder="1"/>
    </xf>
    <xf numFmtId="9" fontId="0" fillId="0" borderId="0" xfId="0" applyNumberFormat="1"/>
    <xf numFmtId="9" fontId="0" fillId="0" borderId="0" xfId="0" applyNumberFormat="1" applyAlignment="1">
      <alignment horizontal="center"/>
    </xf>
    <xf numFmtId="0" fontId="0" fillId="0" borderId="0" xfId="0" applyAlignment="1">
      <alignment horizontal="center"/>
    </xf>
    <xf numFmtId="0" fontId="0" fillId="0" borderId="0" xfId="0" applyAlignment="1">
      <alignment horizontal="left" vertical="center" wrapText="1"/>
    </xf>
    <xf numFmtId="0" fontId="4" fillId="4" borderId="8" xfId="0" applyFont="1" applyFill="1" applyBorder="1" applyAlignment="1">
      <alignment horizontal="center" vertical="center" textRotation="90"/>
    </xf>
    <xf numFmtId="9" fontId="0" fillId="3" borderId="0" xfId="0" applyNumberFormat="1" applyFill="1"/>
    <xf numFmtId="9" fontId="68" fillId="0" borderId="49" xfId="0" applyNumberFormat="1" applyFont="1" applyBorder="1" applyAlignment="1">
      <alignment horizontal="justify" vertical="center" wrapText="1" readingOrder="1"/>
    </xf>
    <xf numFmtId="0" fontId="0" fillId="0" borderId="10" xfId="0" applyBorder="1" applyAlignment="1">
      <alignment horizontal="left" vertical="center" wrapText="1"/>
    </xf>
    <xf numFmtId="0" fontId="0" fillId="0" borderId="0" xfId="0" applyFont="1" applyAlignment="1">
      <alignment horizontal="left" wrapText="1"/>
    </xf>
    <xf numFmtId="0" fontId="32" fillId="3" borderId="10" xfId="0" applyFont="1" applyFill="1" applyBorder="1"/>
    <xf numFmtId="9" fontId="32" fillId="3" borderId="0" xfId="0" applyNumberFormat="1" applyFont="1" applyFill="1"/>
    <xf numFmtId="0" fontId="4" fillId="4" borderId="8" xfId="0" applyFont="1" applyFill="1" applyBorder="1" applyAlignment="1">
      <alignment horizontal="center" vertical="center" textRotation="90" wrapText="1"/>
    </xf>
    <xf numFmtId="0" fontId="4" fillId="4" borderId="9" xfId="0" applyFont="1" applyFill="1" applyBorder="1" applyAlignment="1">
      <alignment horizontal="center" vertical="center" textRotation="90" wrapText="1"/>
    </xf>
    <xf numFmtId="9" fontId="32" fillId="3" borderId="10" xfId="0" applyNumberFormat="1" applyFont="1" applyFill="1" applyBorder="1"/>
    <xf numFmtId="0" fontId="76" fillId="0" borderId="10" xfId="0" applyFont="1" applyBorder="1" applyAlignment="1">
      <alignment horizontal="left" vertical="center" wrapText="1"/>
    </xf>
    <xf numFmtId="0" fontId="76" fillId="0" borderId="0" xfId="0" applyFont="1" applyAlignment="1">
      <alignment horizontal="left" vertical="center" wrapText="1"/>
    </xf>
    <xf numFmtId="0" fontId="0" fillId="0" borderId="0" xfId="0" applyAlignment="1">
      <alignment vertical="center" wrapText="1"/>
    </xf>
    <xf numFmtId="0" fontId="77" fillId="3" borderId="0" xfId="0" applyFont="1" applyFill="1" applyBorder="1"/>
    <xf numFmtId="0" fontId="77" fillId="0" borderId="0" xfId="0" applyFont="1" applyBorder="1"/>
    <xf numFmtId="0" fontId="4" fillId="3" borderId="0" xfId="0" applyFont="1" applyFill="1" applyBorder="1" applyAlignment="1">
      <alignment horizontal="center" vertical="center"/>
    </xf>
    <xf numFmtId="0" fontId="4" fillId="2" borderId="0" xfId="0" applyFont="1" applyFill="1" applyBorder="1" applyAlignment="1">
      <alignment horizontal="center" vertical="center"/>
    </xf>
    <xf numFmtId="0" fontId="21" fillId="0" borderId="0" xfId="0" applyFont="1" applyBorder="1"/>
    <xf numFmtId="0" fontId="34" fillId="5" borderId="57" xfId="0" applyFont="1" applyFill="1" applyBorder="1" applyAlignment="1">
      <alignment horizontal="center" vertical="center" wrapText="1" readingOrder="1"/>
    </xf>
    <xf numFmtId="0" fontId="34" fillId="5" borderId="10" xfId="0" applyFont="1" applyFill="1" applyBorder="1" applyAlignment="1">
      <alignment horizontal="center" vertical="center" wrapText="1" readingOrder="1"/>
    </xf>
    <xf numFmtId="0" fontId="6" fillId="18" borderId="50" xfId="0" applyFont="1" applyFill="1" applyBorder="1" applyAlignment="1">
      <alignment horizontal="center" vertical="center"/>
    </xf>
    <xf numFmtId="0" fontId="6" fillId="18" borderId="85" xfId="0" applyFont="1" applyFill="1" applyBorder="1" applyAlignment="1">
      <alignment horizontal="center" vertical="center" wrapText="1"/>
    </xf>
    <xf numFmtId="0" fontId="24" fillId="3" borderId="86" xfId="0" applyFont="1" applyFill="1" applyBorder="1" applyAlignment="1">
      <alignment vertical="top" wrapText="1"/>
    </xf>
    <xf numFmtId="0" fontId="0" fillId="0" borderId="0" xfId="0" applyFill="1" applyBorder="1" applyAlignment="1">
      <alignment horizontal="left" vertical="center" wrapText="1"/>
    </xf>
    <xf numFmtId="0" fontId="1" fillId="3" borderId="0" xfId="0" applyFont="1" applyFill="1" applyAlignment="1">
      <alignment horizontal="left" vertical="center"/>
    </xf>
    <xf numFmtId="0" fontId="24" fillId="3" borderId="45" xfId="0" applyFont="1" applyFill="1" applyBorder="1" applyAlignment="1">
      <alignment vertical="top" wrapText="1"/>
    </xf>
    <xf numFmtId="0" fontId="77" fillId="3" borderId="0" xfId="0" applyFont="1" applyFill="1"/>
    <xf numFmtId="0" fontId="77" fillId="0" borderId="0" xfId="0" applyFont="1"/>
    <xf numFmtId="0" fontId="82" fillId="4" borderId="92" xfId="0" applyFont="1" applyFill="1" applyBorder="1" applyAlignment="1">
      <alignment horizontal="center" vertical="center"/>
    </xf>
    <xf numFmtId="0" fontId="32" fillId="3" borderId="0" xfId="0" applyFont="1" applyFill="1" applyAlignment="1" applyProtection="1">
      <alignment vertical="center"/>
      <protection locked="0"/>
    </xf>
    <xf numFmtId="0" fontId="32" fillId="0" borderId="0" xfId="0" applyFont="1" applyAlignment="1" applyProtection="1">
      <alignment vertical="center"/>
      <protection locked="0"/>
    </xf>
    <xf numFmtId="0" fontId="82" fillId="4" borderId="92" xfId="0" applyFont="1" applyFill="1" applyBorder="1" applyAlignment="1" applyProtection="1">
      <alignment vertical="center" wrapText="1"/>
      <protection locked="0"/>
    </xf>
    <xf numFmtId="0" fontId="82" fillId="4" borderId="92" xfId="0" applyFont="1" applyFill="1" applyBorder="1" applyAlignment="1" applyProtection="1">
      <alignment vertical="center"/>
      <protection locked="0"/>
    </xf>
    <xf numFmtId="0" fontId="82" fillId="4" borderId="92" xfId="0" applyFont="1" applyFill="1" applyBorder="1" applyAlignment="1">
      <alignment horizontal="center" vertical="center" wrapText="1"/>
    </xf>
    <xf numFmtId="0" fontId="82" fillId="4" borderId="92" xfId="0" applyFont="1" applyFill="1" applyBorder="1" applyAlignment="1" applyProtection="1">
      <alignment horizontal="center" vertical="center" wrapText="1"/>
      <protection locked="0"/>
    </xf>
    <xf numFmtId="0" fontId="82" fillId="23" borderId="92" xfId="0" applyFont="1" applyFill="1" applyBorder="1" applyAlignment="1" applyProtection="1">
      <alignment horizontal="center" vertical="center" textRotation="90"/>
      <protection locked="0"/>
    </xf>
    <xf numFmtId="0" fontId="83" fillId="4" borderId="92" xfId="0" applyFont="1" applyFill="1" applyBorder="1" applyAlignment="1">
      <alignment horizontal="center" vertical="center" wrapText="1"/>
    </xf>
    <xf numFmtId="0" fontId="84" fillId="3" borderId="0" xfId="0" applyFont="1" applyFill="1" applyAlignment="1" applyProtection="1">
      <alignment horizontal="center" vertical="center"/>
      <protection locked="0"/>
    </xf>
    <xf numFmtId="0" fontId="84" fillId="0" borderId="0" xfId="0" applyFont="1" applyAlignment="1" applyProtection="1">
      <alignment horizontal="center" vertical="center"/>
      <protection locked="0"/>
    </xf>
    <xf numFmtId="0" fontId="85" fillId="0" borderId="0" xfId="0" applyFont="1"/>
    <xf numFmtId="0" fontId="85" fillId="24" borderId="0" xfId="0" applyFont="1" applyFill="1"/>
    <xf numFmtId="0" fontId="85" fillId="3" borderId="0" xfId="0" applyFont="1" applyFill="1"/>
    <xf numFmtId="0" fontId="32" fillId="0" borderId="0" xfId="0" applyFont="1"/>
    <xf numFmtId="0" fontId="0" fillId="0" borderId="0" xfId="0" applyAlignment="1">
      <alignment horizontal="center" wrapText="1"/>
    </xf>
    <xf numFmtId="0" fontId="0" fillId="0" borderId="0" xfId="0" applyProtection="1">
      <protection locked="0"/>
    </xf>
    <xf numFmtId="0" fontId="0" fillId="0" borderId="0" xfId="0" applyAlignment="1" applyProtection="1">
      <alignment vertical="top"/>
      <protection locked="0"/>
    </xf>
    <xf numFmtId="0" fontId="1" fillId="3" borderId="0" xfId="0" applyFont="1" applyFill="1" applyAlignment="1">
      <alignment horizontal="left" vertical="center"/>
    </xf>
    <xf numFmtId="0" fontId="81" fillId="4" borderId="87" xfId="0" applyFont="1" applyFill="1" applyBorder="1" applyAlignment="1">
      <alignment horizontal="center" vertical="center" wrapText="1"/>
    </xf>
    <xf numFmtId="0" fontId="41" fillId="25" borderId="64" xfId="0" applyFont="1" applyFill="1" applyBorder="1" applyAlignment="1" applyProtection="1">
      <alignment horizontal="center" wrapText="1" readingOrder="1"/>
      <protection hidden="1"/>
    </xf>
    <xf numFmtId="0" fontId="41" fillId="25" borderId="65" xfId="0" applyFont="1" applyFill="1" applyBorder="1" applyAlignment="1" applyProtection="1">
      <alignment horizontal="center" wrapText="1" readingOrder="1"/>
      <protection hidden="1"/>
    </xf>
    <xf numFmtId="0" fontId="41" fillId="25" borderId="66" xfId="0" applyFont="1" applyFill="1" applyBorder="1" applyAlignment="1" applyProtection="1">
      <alignment horizontal="center" wrapText="1" readingOrder="1"/>
      <protection hidden="1"/>
    </xf>
    <xf numFmtId="0" fontId="41" fillId="25" borderId="17" xfId="0" applyFont="1" applyFill="1" applyBorder="1" applyAlignment="1" applyProtection="1">
      <alignment horizontal="center" wrapText="1" readingOrder="1"/>
      <protection hidden="1"/>
    </xf>
    <xf numFmtId="0" fontId="41" fillId="25" borderId="0" xfId="0" applyFont="1" applyFill="1" applyAlignment="1" applyProtection="1">
      <alignment horizontal="center" wrapText="1" readingOrder="1"/>
      <protection hidden="1"/>
    </xf>
    <xf numFmtId="0" fontId="41" fillId="25" borderId="18" xfId="0" applyFont="1" applyFill="1" applyBorder="1" applyAlignment="1" applyProtection="1">
      <alignment horizontal="center" wrapText="1" readingOrder="1"/>
      <protection hidden="1"/>
    </xf>
    <xf numFmtId="0" fontId="41" fillId="25" borderId="40" xfId="0" applyFont="1" applyFill="1" applyBorder="1" applyAlignment="1" applyProtection="1">
      <alignment horizontal="center" wrapText="1" readingOrder="1"/>
      <protection hidden="1"/>
    </xf>
    <xf numFmtId="0" fontId="41" fillId="25" borderId="41" xfId="0" applyFont="1" applyFill="1" applyBorder="1" applyAlignment="1" applyProtection="1">
      <alignment horizontal="center" wrapText="1" readingOrder="1"/>
      <protection hidden="1"/>
    </xf>
    <xf numFmtId="0" fontId="41" fillId="25" borderId="42" xfId="0" applyFont="1" applyFill="1" applyBorder="1" applyAlignment="1" applyProtection="1">
      <alignment horizontal="center" wrapText="1" readingOrder="1"/>
      <protection hidden="1"/>
    </xf>
    <xf numFmtId="0" fontId="42" fillId="25" borderId="65" xfId="0" applyFont="1" applyFill="1" applyBorder="1" applyAlignment="1" applyProtection="1">
      <alignment horizontal="center" wrapText="1" readingOrder="1"/>
      <protection hidden="1"/>
    </xf>
    <xf numFmtId="0" fontId="61" fillId="0" borderId="10" xfId="0" applyFont="1" applyBorder="1" applyAlignment="1">
      <alignment horizontal="center" vertical="center" wrapText="1" readingOrder="1"/>
    </xf>
    <xf numFmtId="0" fontId="0" fillId="0" borderId="10" xfId="0" applyBorder="1" applyAlignment="1">
      <alignment horizontal="center" vertical="center" wrapText="1"/>
    </xf>
    <xf numFmtId="9" fontId="0" fillId="0" borderId="10" xfId="0" applyNumberFormat="1" applyBorder="1" applyAlignment="1">
      <alignment horizontal="center" vertical="center" wrapText="1"/>
    </xf>
    <xf numFmtId="0" fontId="4" fillId="4" borderId="9" xfId="0" applyFont="1" applyFill="1" applyBorder="1" applyAlignment="1">
      <alignment horizontal="center" vertical="center" textRotation="90" wrapText="1"/>
    </xf>
    <xf numFmtId="0" fontId="0" fillId="0" borderId="10" xfId="0" applyBorder="1" applyAlignment="1">
      <alignment horizontal="left" vertical="center" wrapText="1"/>
    </xf>
    <xf numFmtId="0" fontId="61" fillId="3" borderId="10" xfId="0" applyFont="1" applyFill="1" applyBorder="1" applyAlignment="1">
      <alignment horizontal="center" vertical="center" wrapText="1" readingOrder="1"/>
    </xf>
    <xf numFmtId="0" fontId="60" fillId="3" borderId="10" xfId="0" applyFont="1" applyFill="1" applyBorder="1" applyAlignment="1">
      <alignment horizontal="center" vertical="center" wrapText="1" readingOrder="1"/>
    </xf>
    <xf numFmtId="0" fontId="88" fillId="0" borderId="10" xfId="0" applyFont="1" applyBorder="1" applyAlignment="1">
      <alignment vertical="center" wrapText="1"/>
    </xf>
    <xf numFmtId="0" fontId="62" fillId="3" borderId="10" xfId="0" applyFont="1" applyFill="1" applyBorder="1" applyAlignment="1">
      <alignment horizontal="left" vertical="center" wrapText="1"/>
    </xf>
    <xf numFmtId="0" fontId="32" fillId="0" borderId="10" xfId="0" applyFont="1" applyBorder="1" applyAlignment="1">
      <alignment vertical="center" wrapText="1"/>
    </xf>
    <xf numFmtId="0" fontId="32" fillId="0" borderId="10" xfId="0" applyFont="1" applyBorder="1" applyAlignment="1">
      <alignment horizontal="left" vertical="center" wrapText="1"/>
    </xf>
    <xf numFmtId="0" fontId="61" fillId="3" borderId="10" xfId="0" applyFont="1" applyFill="1" applyBorder="1" applyAlignment="1">
      <alignment horizontal="center" vertical="center" wrapText="1"/>
    </xf>
    <xf numFmtId="0" fontId="32" fillId="0" borderId="0" xfId="0" applyFont="1" applyAlignment="1">
      <alignment vertical="center" wrapText="1"/>
    </xf>
    <xf numFmtId="0" fontId="60" fillId="3" borderId="10" xfId="0" applyFont="1" applyFill="1" applyBorder="1"/>
    <xf numFmtId="0" fontId="45" fillId="0" borderId="10" xfId="0" applyFont="1" applyBorder="1" applyAlignment="1">
      <alignment horizontal="center"/>
    </xf>
    <xf numFmtId="0" fontId="45" fillId="0" borderId="10" xfId="0" applyFont="1" applyBorder="1"/>
    <xf numFmtId="0" fontId="91" fillId="3" borderId="10" xfId="0" applyFont="1" applyFill="1" applyBorder="1" applyAlignment="1">
      <alignment horizontal="left" vertical="center" wrapText="1"/>
    </xf>
    <xf numFmtId="0" fontId="91" fillId="0" borderId="10" xfId="0" applyFont="1" applyBorder="1" applyAlignment="1">
      <alignment horizontal="left" vertical="center" wrapText="1"/>
    </xf>
    <xf numFmtId="0" fontId="92" fillId="0" borderId="10" xfId="0" applyFont="1" applyBorder="1" applyAlignment="1">
      <alignment horizontal="left" vertical="center" wrapText="1"/>
    </xf>
    <xf numFmtId="0" fontId="91" fillId="0" borderId="78" xfId="0" applyFont="1" applyBorder="1" applyAlignment="1">
      <alignment horizontal="left" vertical="center" wrapText="1"/>
    </xf>
    <xf numFmtId="0" fontId="92" fillId="3" borderId="10" xfId="0" applyFont="1" applyFill="1" applyBorder="1" applyAlignment="1">
      <alignment horizontal="left" vertical="center" wrapText="1"/>
    </xf>
    <xf numFmtId="0" fontId="0" fillId="0" borderId="10" xfId="0" applyBorder="1" applyAlignment="1">
      <alignment horizontal="center" vertical="center" wrapText="1"/>
    </xf>
    <xf numFmtId="9" fontId="0" fillId="0" borderId="10" xfId="0" applyNumberFormat="1" applyBorder="1" applyAlignment="1">
      <alignment horizontal="center" vertical="center" wrapText="1"/>
    </xf>
    <xf numFmtId="0" fontId="0" fillId="0" borderId="10" xfId="0" applyBorder="1" applyAlignment="1">
      <alignment vertical="center" wrapText="1"/>
    </xf>
    <xf numFmtId="0" fontId="0" fillId="0" borderId="10" xfId="0" applyBorder="1" applyAlignment="1">
      <alignment horizontal="center" vertical="center" wrapText="1"/>
    </xf>
    <xf numFmtId="9" fontId="0" fillId="0" borderId="79" xfId="0" applyNumberFormat="1" applyBorder="1" applyAlignment="1">
      <alignment horizontal="center" vertical="center" wrapText="1"/>
    </xf>
    <xf numFmtId="0" fontId="0" fillId="0" borderId="79" xfId="0" applyBorder="1" applyAlignment="1">
      <alignment horizontal="center" vertical="center" wrapText="1"/>
    </xf>
    <xf numFmtId="0" fontId="0" fillId="0" borderId="10" xfId="0" applyBorder="1" applyAlignment="1">
      <alignment horizontal="left" vertical="center" wrapText="1"/>
    </xf>
    <xf numFmtId="0" fontId="74" fillId="0" borderId="10" xfId="0" applyFont="1" applyBorder="1" applyAlignment="1">
      <alignment horizontal="center" vertical="center" wrapText="1"/>
    </xf>
    <xf numFmtId="9" fontId="0" fillId="0" borderId="10" xfId="0" applyNumberFormat="1" applyBorder="1" applyAlignment="1">
      <alignment horizontal="center" vertical="center" wrapText="1"/>
    </xf>
    <xf numFmtId="0" fontId="0" fillId="0" borderId="79" xfId="0" applyBorder="1" applyAlignment="1">
      <alignment horizontal="left" vertical="center" wrapText="1"/>
    </xf>
    <xf numFmtId="0" fontId="0" fillId="0" borderId="10" xfId="0" applyBorder="1" applyAlignment="1">
      <alignment horizontal="center" vertical="center" wrapText="1"/>
    </xf>
    <xf numFmtId="0" fontId="74" fillId="0" borderId="10" xfId="0" applyFont="1" applyBorder="1" applyAlignment="1">
      <alignment horizontal="center" vertical="center" wrapText="1"/>
    </xf>
    <xf numFmtId="9" fontId="0" fillId="0" borderId="10" xfId="0" applyNumberFormat="1" applyBorder="1" applyAlignment="1">
      <alignment horizontal="center" vertical="center" wrapText="1"/>
    </xf>
    <xf numFmtId="0" fontId="0" fillId="0" borderId="79" xfId="0" applyBorder="1" applyAlignment="1">
      <alignment horizontal="center" vertical="center" wrapText="1"/>
    </xf>
    <xf numFmtId="9" fontId="0" fillId="0" borderId="79" xfId="0" applyNumberFormat="1" applyBorder="1" applyAlignment="1">
      <alignment horizontal="center" vertical="center" wrapText="1"/>
    </xf>
    <xf numFmtId="0" fontId="0" fillId="0" borderId="79" xfId="0" applyBorder="1" applyAlignment="1">
      <alignment horizontal="left" vertical="center" wrapText="1"/>
    </xf>
    <xf numFmtId="0" fontId="27" fillId="0" borderId="10" xfId="0" applyFont="1" applyBorder="1" applyAlignment="1" applyProtection="1">
      <alignment vertical="center" wrapText="1"/>
      <protection locked="0"/>
    </xf>
    <xf numFmtId="0" fontId="27" fillId="0" borderId="10" xfId="0" applyFont="1" applyBorder="1" applyAlignment="1" applyProtection="1">
      <alignment horizontal="left" vertical="center" wrapText="1"/>
      <protection locked="0"/>
    </xf>
    <xf numFmtId="0" fontId="62" fillId="0" borderId="10" xfId="0" applyFont="1" applyBorder="1" applyAlignment="1" applyProtection="1">
      <alignment horizontal="left" vertical="center" wrapText="1"/>
      <protection locked="0"/>
    </xf>
    <xf numFmtId="9" fontId="0" fillId="0" borderId="10" xfId="0" applyNumberFormat="1" applyBorder="1" applyAlignment="1">
      <alignment horizontal="center" vertical="center" wrapText="1"/>
    </xf>
    <xf numFmtId="0" fontId="1" fillId="3" borderId="0" xfId="0" applyFont="1" applyFill="1" applyAlignment="1">
      <alignment horizontal="left" vertical="center"/>
    </xf>
    <xf numFmtId="0" fontId="82" fillId="4" borderId="92" xfId="0" applyFont="1" applyFill="1" applyBorder="1" applyAlignment="1" applyProtection="1">
      <alignment horizontal="center" vertical="center" wrapText="1"/>
      <protection locked="0"/>
    </xf>
    <xf numFmtId="0" fontId="81" fillId="4" borderId="87" xfId="0" applyFont="1" applyFill="1" applyBorder="1" applyAlignment="1">
      <alignment horizontal="center" vertical="center" wrapText="1"/>
    </xf>
    <xf numFmtId="1" fontId="86" fillId="0" borderId="10" xfId="0" applyNumberFormat="1" applyFont="1" applyBorder="1" applyAlignment="1" applyProtection="1">
      <alignment horizontal="center" vertical="center" wrapText="1"/>
      <protection locked="0"/>
    </xf>
    <xf numFmtId="0" fontId="32" fillId="0" borderId="10" xfId="0" applyFont="1" applyBorder="1" applyAlignment="1">
      <alignment horizontal="center"/>
    </xf>
    <xf numFmtId="14" fontId="46" fillId="19" borderId="0" xfId="0" applyNumberFormat="1" applyFont="1" applyFill="1" applyAlignment="1" applyProtection="1">
      <alignment horizontal="center" vertical="center" wrapText="1"/>
      <protection locked="0"/>
    </xf>
    <xf numFmtId="0" fontId="46" fillId="19" borderId="0" xfId="0" applyFont="1" applyFill="1" applyAlignment="1" applyProtection="1">
      <alignment horizontal="center" vertical="center" wrapText="1"/>
      <protection locked="0"/>
    </xf>
    <xf numFmtId="0" fontId="65" fillId="0" borderId="0" xfId="0" applyFont="1" applyAlignment="1">
      <alignment horizontal="center" wrapText="1"/>
    </xf>
    <xf numFmtId="0" fontId="49" fillId="0" borderId="0" xfId="0" applyFont="1" applyAlignment="1">
      <alignment horizontal="center"/>
    </xf>
    <xf numFmtId="0" fontId="46" fillId="19" borderId="0" xfId="0" applyFont="1" applyFill="1" applyAlignment="1" applyProtection="1">
      <alignment horizontal="center" vertical="center"/>
      <protection locked="0"/>
    </xf>
    <xf numFmtId="0" fontId="59" fillId="4" borderId="10" xfId="0" applyFont="1" applyFill="1" applyBorder="1" applyAlignment="1">
      <alignment horizontal="center" vertical="top" wrapText="1" readingOrder="1"/>
    </xf>
    <xf numFmtId="0" fontId="61" fillId="0" borderId="10" xfId="0" applyFont="1" applyBorder="1" applyAlignment="1">
      <alignment horizontal="center" vertical="center" wrapText="1" readingOrder="1"/>
    </xf>
    <xf numFmtId="0" fontId="61" fillId="0" borderId="79" xfId="0" applyFont="1" applyBorder="1" applyAlignment="1">
      <alignment horizontal="center" vertical="center" wrapText="1" readingOrder="1"/>
    </xf>
    <xf numFmtId="0" fontId="61" fillId="0" borderId="75" xfId="0" applyFont="1" applyBorder="1" applyAlignment="1">
      <alignment horizontal="center" vertical="center" wrapText="1" readingOrder="1"/>
    </xf>
    <xf numFmtId="0" fontId="61" fillId="0" borderId="57" xfId="0" applyFont="1" applyBorder="1" applyAlignment="1">
      <alignment horizontal="center" vertical="center" wrapText="1" readingOrder="1"/>
    </xf>
    <xf numFmtId="0" fontId="56" fillId="0" borderId="0" xfId="0" applyFont="1" applyAlignment="1" applyProtection="1">
      <alignment horizontal="center" vertical="center"/>
      <protection locked="0"/>
    </xf>
    <xf numFmtId="0" fontId="47" fillId="20" borderId="0" xfId="0" applyFont="1" applyFill="1" applyAlignment="1" applyProtection="1">
      <alignment horizontal="center" vertical="center" wrapText="1"/>
      <protection locked="0"/>
    </xf>
    <xf numFmtId="0" fontId="47" fillId="20" borderId="0" xfId="0" applyFont="1" applyFill="1" applyAlignment="1" applyProtection="1">
      <alignment horizontal="left" vertical="center"/>
      <protection locked="0"/>
    </xf>
    <xf numFmtId="0" fontId="47" fillId="20" borderId="0" xfId="0" applyFont="1" applyFill="1" applyAlignment="1" applyProtection="1">
      <alignment vertical="center" wrapText="1"/>
      <protection locked="0"/>
    </xf>
    <xf numFmtId="0" fontId="61" fillId="0" borderId="82" xfId="0" applyFont="1" applyBorder="1" applyAlignment="1">
      <alignment horizontal="center" vertical="center" wrapText="1" readingOrder="1"/>
    </xf>
    <xf numFmtId="0" fontId="61" fillId="0" borderId="83" xfId="0" applyFont="1" applyBorder="1" applyAlignment="1">
      <alignment horizontal="center" vertical="center" wrapText="1" readingOrder="1"/>
    </xf>
    <xf numFmtId="0" fontId="61" fillId="0" borderId="84" xfId="0" applyFont="1" applyBorder="1" applyAlignment="1">
      <alignment horizontal="center" vertical="center" wrapText="1" readingOrder="1"/>
    </xf>
    <xf numFmtId="0" fontId="59" fillId="4" borderId="76" xfId="0" applyFont="1" applyFill="1" applyBorder="1" applyAlignment="1">
      <alignment horizontal="center" vertical="top" wrapText="1" readingOrder="1"/>
    </xf>
    <xf numFmtId="0" fontId="59" fillId="4" borderId="77" xfId="0" applyFont="1" applyFill="1" applyBorder="1" applyAlignment="1">
      <alignment horizontal="center" vertical="top" wrapText="1" readingOrder="1"/>
    </xf>
    <xf numFmtId="0" fontId="59" fillId="4" borderId="78" xfId="0" applyFont="1" applyFill="1" applyBorder="1" applyAlignment="1">
      <alignment horizontal="center" vertical="top" wrapText="1" readingOrder="1"/>
    </xf>
    <xf numFmtId="0" fontId="8" fillId="0" borderId="79" xfId="0" applyFont="1" applyBorder="1" applyAlignment="1">
      <alignment horizontal="center" vertical="center" wrapText="1" readingOrder="1"/>
    </xf>
    <xf numFmtId="0" fontId="8" fillId="0" borderId="75" xfId="0" applyFont="1" applyBorder="1" applyAlignment="1">
      <alignment horizontal="center" vertical="center" wrapText="1" readingOrder="1"/>
    </xf>
    <xf numFmtId="0" fontId="8" fillId="0" borderId="57" xfId="0" applyFont="1" applyBorder="1" applyAlignment="1">
      <alignment horizontal="center" vertical="center" wrapText="1" readingOrder="1"/>
    </xf>
    <xf numFmtId="0" fontId="61" fillId="0" borderId="80" xfId="0" applyFont="1" applyBorder="1" applyAlignment="1">
      <alignment horizontal="center" vertical="center" wrapText="1" readingOrder="1"/>
    </xf>
    <xf numFmtId="0" fontId="61" fillId="0" borderId="81" xfId="0" applyFont="1" applyBorder="1" applyAlignment="1">
      <alignment horizontal="center" vertical="center" wrapText="1" readingOrder="1"/>
    </xf>
    <xf numFmtId="0" fontId="61" fillId="0" borderId="15" xfId="0" applyFont="1" applyBorder="1" applyAlignment="1">
      <alignment horizontal="center" vertical="center" wrapText="1" readingOrder="1"/>
    </xf>
    <xf numFmtId="0" fontId="61" fillId="0" borderId="20" xfId="0" applyFont="1" applyBorder="1" applyAlignment="1">
      <alignment horizontal="center" vertical="center" wrapText="1" readingOrder="1"/>
    </xf>
    <xf numFmtId="0" fontId="61" fillId="0" borderId="87" xfId="0" applyFont="1" applyBorder="1" applyAlignment="1">
      <alignment horizontal="center" vertical="center" wrapText="1" readingOrder="1"/>
    </xf>
    <xf numFmtId="0" fontId="50" fillId="0" borderId="0" xfId="0" applyFont="1" applyAlignment="1">
      <alignment horizontal="center" wrapText="1"/>
    </xf>
    <xf numFmtId="0" fontId="51" fillId="0" borderId="0" xfId="0" applyFont="1" applyAlignment="1">
      <alignment horizontal="center"/>
    </xf>
    <xf numFmtId="0" fontId="52" fillId="4" borderId="76" xfId="0" applyFont="1" applyFill="1" applyBorder="1" applyAlignment="1">
      <alignment horizontal="center"/>
    </xf>
    <xf numFmtId="0" fontId="52" fillId="4" borderId="77" xfId="0" applyFont="1" applyFill="1" applyBorder="1" applyAlignment="1">
      <alignment horizontal="center"/>
    </xf>
    <xf numFmtId="0" fontId="52" fillId="4" borderId="78" xfId="0" applyFont="1" applyFill="1" applyBorder="1" applyAlignment="1">
      <alignment horizontal="center"/>
    </xf>
    <xf numFmtId="0" fontId="53" fillId="5" borderId="79" xfId="0" applyFont="1" applyFill="1" applyBorder="1" applyAlignment="1">
      <alignment horizontal="center" vertical="center" wrapText="1"/>
    </xf>
    <xf numFmtId="0" fontId="53" fillId="5" borderId="57" xfId="0" applyFont="1" applyFill="1" applyBorder="1" applyAlignment="1">
      <alignment horizontal="center" vertical="center" wrapText="1"/>
    </xf>
    <xf numFmtId="0" fontId="53" fillId="5" borderId="76" xfId="0" applyFont="1" applyFill="1" applyBorder="1" applyAlignment="1">
      <alignment horizontal="center" vertical="center"/>
    </xf>
    <xf numFmtId="0" fontId="53" fillId="5" borderId="77" xfId="0" applyFont="1" applyFill="1" applyBorder="1" applyAlignment="1">
      <alignment horizontal="center" vertical="center"/>
    </xf>
    <xf numFmtId="0" fontId="53" fillId="5" borderId="78" xfId="0" applyFont="1" applyFill="1" applyBorder="1" applyAlignment="1">
      <alignment horizontal="center" vertical="center"/>
    </xf>
    <xf numFmtId="0" fontId="9" fillId="3" borderId="17" xfId="1" applyFont="1" applyFill="1" applyBorder="1" applyAlignment="1">
      <alignment horizontal="left" vertical="top" wrapText="1"/>
    </xf>
    <xf numFmtId="0" fontId="9" fillId="3" borderId="0" xfId="1" applyFont="1" applyFill="1" applyAlignment="1">
      <alignment horizontal="left" vertical="top" wrapText="1"/>
    </xf>
    <xf numFmtId="0" fontId="9" fillId="3" borderId="18" xfId="1" applyFont="1" applyFill="1" applyBorder="1" applyAlignment="1">
      <alignment horizontal="left" vertical="top" wrapText="1"/>
    </xf>
    <xf numFmtId="0" fontId="9" fillId="3" borderId="40" xfId="1" applyFont="1" applyFill="1" applyBorder="1" applyAlignment="1">
      <alignment horizontal="left" vertical="top" wrapText="1"/>
    </xf>
    <xf numFmtId="0" fontId="9" fillId="3" borderId="41" xfId="1" applyFont="1" applyFill="1" applyBorder="1" applyAlignment="1">
      <alignment horizontal="left" vertical="top" wrapText="1"/>
    </xf>
    <xf numFmtId="0" fontId="9" fillId="3" borderId="42" xfId="1" applyFont="1" applyFill="1" applyBorder="1" applyAlignment="1">
      <alignment horizontal="left" vertical="top" wrapText="1"/>
    </xf>
    <xf numFmtId="0" fontId="15" fillId="3" borderId="36" xfId="0" applyFont="1" applyFill="1" applyBorder="1" applyAlignment="1">
      <alignment horizontal="left" vertical="center" wrapText="1"/>
    </xf>
    <xf numFmtId="0" fontId="15" fillId="3" borderId="37" xfId="0" applyFont="1" applyFill="1" applyBorder="1" applyAlignment="1">
      <alignment horizontal="left" vertical="center" wrapText="1"/>
    </xf>
    <xf numFmtId="0" fontId="16" fillId="3" borderId="38" xfId="0" applyFont="1" applyFill="1" applyBorder="1" applyAlignment="1">
      <alignment horizontal="justify" vertical="center" wrapText="1"/>
    </xf>
    <xf numFmtId="0" fontId="16" fillId="3" borderId="39" xfId="0" applyFont="1" applyFill="1" applyBorder="1" applyAlignment="1">
      <alignment horizontal="justify" vertical="center" wrapText="1"/>
    </xf>
    <xf numFmtId="0" fontId="15" fillId="3" borderId="34" xfId="0" applyFont="1" applyFill="1" applyBorder="1" applyAlignment="1">
      <alignment horizontal="left" vertical="center" wrapText="1"/>
    </xf>
    <xf numFmtId="0" fontId="15" fillId="3" borderId="35" xfId="0" applyFont="1" applyFill="1" applyBorder="1" applyAlignment="1">
      <alignment horizontal="left" vertical="center" wrapText="1"/>
    </xf>
    <xf numFmtId="0" fontId="16" fillId="3" borderId="32" xfId="1" applyFont="1" applyFill="1" applyBorder="1" applyAlignment="1">
      <alignment horizontal="justify" vertical="center" wrapText="1"/>
    </xf>
    <xf numFmtId="0" fontId="16" fillId="3" borderId="33" xfId="1" applyFont="1" applyFill="1" applyBorder="1" applyAlignment="1">
      <alignment horizontal="justify" vertical="center" wrapText="1"/>
    </xf>
    <xf numFmtId="0" fontId="15" fillId="3" borderId="30" xfId="0" applyFont="1" applyFill="1" applyBorder="1" applyAlignment="1">
      <alignment horizontal="left" vertical="center" wrapText="1"/>
    </xf>
    <xf numFmtId="0" fontId="15" fillId="3" borderId="31" xfId="0" applyFont="1" applyFill="1" applyBorder="1" applyAlignment="1">
      <alignment horizontal="left" vertical="center" wrapText="1"/>
    </xf>
    <xf numFmtId="0" fontId="15" fillId="3" borderId="26" xfId="2" applyFont="1" applyFill="1" applyBorder="1" applyAlignment="1">
      <alignment horizontal="left" vertical="top" wrapText="1" readingOrder="1"/>
    </xf>
    <xf numFmtId="0" fontId="15" fillId="3" borderId="27" xfId="2" applyFont="1" applyFill="1" applyBorder="1" applyAlignment="1">
      <alignment horizontal="left" vertical="top" wrapText="1" readingOrder="1"/>
    </xf>
    <xf numFmtId="0" fontId="16" fillId="3" borderId="28" xfId="1" applyFont="1" applyFill="1" applyBorder="1" applyAlignment="1">
      <alignment horizontal="justify" vertical="center" wrapText="1"/>
    </xf>
    <xf numFmtId="0" fontId="16" fillId="3" borderId="29" xfId="1" applyFont="1" applyFill="1" applyBorder="1" applyAlignment="1">
      <alignment horizontal="justify" vertical="center" wrapText="1"/>
    </xf>
    <xf numFmtId="0" fontId="5" fillId="4" borderId="11" xfId="1" applyFont="1" applyFill="1" applyBorder="1" applyAlignment="1">
      <alignment horizontal="center" vertical="center" wrapText="1"/>
    </xf>
    <xf numFmtId="0" fontId="5" fillId="4" borderId="12" xfId="1" applyFont="1" applyFill="1" applyBorder="1" applyAlignment="1">
      <alignment horizontal="center" vertical="center" wrapText="1"/>
    </xf>
    <xf numFmtId="0" fontId="5" fillId="4" borderId="13" xfId="1" applyFont="1" applyFill="1" applyBorder="1" applyAlignment="1">
      <alignment horizontal="center" vertical="center" wrapText="1"/>
    </xf>
    <xf numFmtId="0" fontId="10" fillId="3" borderId="14" xfId="1" quotePrefix="1" applyFont="1" applyFill="1" applyBorder="1" applyAlignment="1">
      <alignment horizontal="left" vertical="top" wrapText="1"/>
    </xf>
    <xf numFmtId="0" fontId="11" fillId="3" borderId="15" xfId="1" quotePrefix="1" applyFont="1" applyFill="1" applyBorder="1" applyAlignment="1">
      <alignment horizontal="left" vertical="top" wrapText="1"/>
    </xf>
    <xf numFmtId="0" fontId="11" fillId="3" borderId="16" xfId="1" quotePrefix="1" applyFont="1" applyFill="1" applyBorder="1" applyAlignment="1">
      <alignment horizontal="left" vertical="top" wrapText="1"/>
    </xf>
    <xf numFmtId="0" fontId="12" fillId="3" borderId="19" xfId="1" quotePrefix="1" applyFont="1" applyFill="1" applyBorder="1" applyAlignment="1">
      <alignment horizontal="justify" vertical="center" wrapText="1"/>
    </xf>
    <xf numFmtId="0" fontId="12" fillId="3" borderId="20" xfId="1" quotePrefix="1" applyFont="1" applyFill="1" applyBorder="1" applyAlignment="1">
      <alignment horizontal="justify" vertical="center" wrapText="1"/>
    </xf>
    <xf numFmtId="0" fontId="12" fillId="3" borderId="21" xfId="1" quotePrefix="1" applyFont="1" applyFill="1" applyBorder="1" applyAlignment="1">
      <alignment horizontal="justify" vertical="center" wrapText="1"/>
    </xf>
    <xf numFmtId="0" fontId="9" fillId="0" borderId="17" xfId="1" quotePrefix="1" applyFont="1" applyBorder="1" applyAlignment="1">
      <alignment horizontal="left" vertical="top" wrapText="1"/>
    </xf>
    <xf numFmtId="0" fontId="9" fillId="0" borderId="0" xfId="1" quotePrefix="1" applyFont="1" applyAlignment="1">
      <alignment horizontal="left" vertical="top" wrapText="1"/>
    </xf>
    <xf numFmtId="0" fontId="9" fillId="0" borderId="18" xfId="1" quotePrefix="1" applyFont="1" applyBorder="1" applyAlignment="1">
      <alignment horizontal="left" vertical="top" wrapText="1"/>
    </xf>
    <xf numFmtId="0" fontId="18" fillId="4" borderId="22" xfId="2" applyFont="1" applyFill="1" applyBorder="1" applyAlignment="1">
      <alignment horizontal="center" vertical="center" wrapText="1"/>
    </xf>
    <xf numFmtId="0" fontId="18" fillId="4" borderId="23" xfId="2" applyFont="1" applyFill="1" applyBorder="1" applyAlignment="1">
      <alignment horizontal="center" vertical="center" wrapText="1"/>
    </xf>
    <xf numFmtId="0" fontId="18" fillId="4" borderId="24" xfId="1" applyFont="1" applyFill="1" applyBorder="1" applyAlignment="1">
      <alignment horizontal="center" vertical="center"/>
    </xf>
    <xf numFmtId="0" fontId="18" fillId="4" borderId="25" xfId="1" applyFont="1" applyFill="1" applyBorder="1" applyAlignment="1">
      <alignment horizontal="center" vertical="center"/>
    </xf>
    <xf numFmtId="0" fontId="0" fillId="0" borderId="10" xfId="0" applyBorder="1" applyAlignment="1">
      <alignment horizontal="center" vertical="center" wrapText="1"/>
    </xf>
    <xf numFmtId="0" fontId="0" fillId="0" borderId="79" xfId="0" applyBorder="1" applyAlignment="1">
      <alignment horizontal="left" vertical="center" wrapText="1"/>
    </xf>
    <xf numFmtId="0" fontId="0" fillId="0" borderId="75" xfId="0" applyBorder="1" applyAlignment="1">
      <alignment horizontal="left" vertical="center" wrapText="1"/>
    </xf>
    <xf numFmtId="0" fontId="74" fillId="0" borderId="10" xfId="0" applyFont="1" applyBorder="1" applyAlignment="1">
      <alignment horizontal="center" vertical="center" wrapText="1"/>
    </xf>
    <xf numFmtId="9" fontId="0" fillId="0" borderId="10" xfId="0" applyNumberFormat="1" applyBorder="1" applyAlignment="1">
      <alignment horizontal="center" vertical="center" wrapText="1"/>
    </xf>
    <xf numFmtId="0" fontId="0" fillId="0" borderId="79" xfId="0" applyBorder="1" applyAlignment="1">
      <alignment horizontal="center" vertical="center" wrapText="1"/>
    </xf>
    <xf numFmtId="0" fontId="0" fillId="0" borderId="75" xfId="0" applyBorder="1" applyAlignment="1">
      <alignment horizontal="center" vertical="center" wrapText="1"/>
    </xf>
    <xf numFmtId="0" fontId="0" fillId="0" borderId="57" xfId="0" applyBorder="1" applyAlignment="1">
      <alignment horizontal="center" vertical="center" wrapText="1"/>
    </xf>
    <xf numFmtId="0" fontId="0" fillId="0" borderId="57" xfId="0" applyBorder="1" applyAlignment="1">
      <alignment horizontal="left" vertical="center" wrapText="1"/>
    </xf>
    <xf numFmtId="0" fontId="74" fillId="0" borderId="79" xfId="0" applyFont="1" applyBorder="1" applyAlignment="1">
      <alignment horizontal="center" vertical="center" wrapText="1"/>
    </xf>
    <xf numFmtId="0" fontId="74" fillId="0" borderId="75" xfId="0" applyFont="1" applyBorder="1" applyAlignment="1">
      <alignment horizontal="center" vertical="center" wrapText="1"/>
    </xf>
    <xf numFmtId="0" fontId="74" fillId="0" borderId="57" xfId="0" applyFont="1" applyBorder="1" applyAlignment="1">
      <alignment horizontal="center" vertical="center" wrapText="1"/>
    </xf>
    <xf numFmtId="9" fontId="0" fillId="0" borderId="79" xfId="0" applyNumberFormat="1" applyBorder="1" applyAlignment="1">
      <alignment horizontal="center" vertical="center" wrapText="1"/>
    </xf>
    <xf numFmtId="9" fontId="0" fillId="0" borderId="75" xfId="0" applyNumberFormat="1" applyBorder="1" applyAlignment="1">
      <alignment horizontal="center" vertical="center" wrapText="1"/>
    </xf>
    <xf numFmtId="9" fontId="0" fillId="0" borderId="57" xfId="0" applyNumberFormat="1" applyBorder="1" applyAlignment="1">
      <alignment horizontal="center" vertical="center" wrapText="1"/>
    </xf>
    <xf numFmtId="0" fontId="0" fillId="0" borderId="10" xfId="0" applyBorder="1" applyAlignment="1">
      <alignment horizontal="left" vertical="center" wrapText="1"/>
    </xf>
    <xf numFmtId="0" fontId="4" fillId="4" borderId="8" xfId="0" applyFont="1" applyFill="1" applyBorder="1" applyAlignment="1">
      <alignment horizontal="center" vertical="center" textRotation="90" wrapText="1"/>
    </xf>
    <xf numFmtId="0" fontId="4" fillId="4" borderId="102" xfId="0" applyFont="1" applyFill="1" applyBorder="1" applyAlignment="1">
      <alignment horizontal="center" vertical="center" textRotation="90" wrapText="1"/>
    </xf>
    <xf numFmtId="0" fontId="4" fillId="4" borderId="8" xfId="0" applyFont="1" applyFill="1" applyBorder="1" applyAlignment="1">
      <alignment horizontal="center" vertical="center" wrapText="1"/>
    </xf>
    <xf numFmtId="0" fontId="4" fillId="4" borderId="102" xfId="0" applyFont="1" applyFill="1" applyBorder="1" applyAlignment="1">
      <alignment horizontal="center" vertical="center" wrapText="1"/>
    </xf>
    <xf numFmtId="0" fontId="4" fillId="4" borderId="8" xfId="0" applyFont="1" applyFill="1" applyBorder="1" applyAlignment="1">
      <alignment horizontal="center" vertical="center"/>
    </xf>
    <xf numFmtId="0" fontId="4" fillId="4" borderId="102" xfId="0" applyFont="1" applyFill="1" applyBorder="1" applyAlignment="1">
      <alignment horizontal="center" vertical="center"/>
    </xf>
    <xf numFmtId="0" fontId="4" fillId="4" borderId="8" xfId="0" applyFont="1" applyFill="1" applyBorder="1" applyAlignment="1">
      <alignment horizontal="center" vertical="center" textRotation="1"/>
    </xf>
    <xf numFmtId="0" fontId="4" fillId="4" borderId="102" xfId="0" applyFont="1" applyFill="1" applyBorder="1" applyAlignment="1">
      <alignment horizontal="center" vertical="center" textRotation="1"/>
    </xf>
    <xf numFmtId="0" fontId="0" fillId="0" borderId="10" xfId="0" applyBorder="1" applyAlignment="1">
      <alignment horizontal="left" wrapText="1"/>
    </xf>
    <xf numFmtId="0" fontId="0" fillId="0" borderId="10" xfId="0" applyBorder="1" applyAlignment="1">
      <alignment horizontal="center" vertical="center"/>
    </xf>
    <xf numFmtId="0" fontId="4" fillId="4" borderId="5" xfId="0" applyFont="1" applyFill="1" applyBorder="1" applyAlignment="1">
      <alignment horizontal="center" vertical="center"/>
    </xf>
    <xf numFmtId="0" fontId="4" fillId="4" borderId="7" xfId="0" applyFont="1" applyFill="1" applyBorder="1" applyAlignment="1">
      <alignment horizontal="center" vertical="center"/>
    </xf>
    <xf numFmtId="0" fontId="4" fillId="4" borderId="6" xfId="0" applyFont="1" applyFill="1" applyBorder="1" applyAlignment="1">
      <alignment horizontal="center" vertical="center"/>
    </xf>
    <xf numFmtId="0" fontId="4" fillId="4" borderId="1" xfId="0" applyFont="1" applyFill="1" applyBorder="1" applyAlignment="1">
      <alignment horizontal="center" vertical="center" wrapText="1"/>
    </xf>
    <xf numFmtId="0" fontId="4" fillId="4" borderId="103"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75" fillId="4" borderId="2" xfId="0" applyFont="1" applyFill="1" applyBorder="1" applyAlignment="1">
      <alignment horizontal="center" vertical="center"/>
    </xf>
    <xf numFmtId="0" fontId="75" fillId="4" borderId="0" xfId="0" applyFont="1" applyFill="1" applyBorder="1" applyAlignment="1">
      <alignment horizontal="center" vertical="center"/>
    </xf>
    <xf numFmtId="0" fontId="7" fillId="3" borderId="10" xfId="0" applyFont="1" applyFill="1" applyBorder="1" applyAlignment="1">
      <alignment horizontal="center" vertical="center"/>
    </xf>
    <xf numFmtId="0" fontId="5" fillId="4" borderId="5" xfId="0" applyFont="1" applyFill="1" applyBorder="1" applyAlignment="1">
      <alignment horizontal="left" vertical="center"/>
    </xf>
    <xf numFmtId="0" fontId="5" fillId="4" borderId="7" xfId="0" applyFont="1" applyFill="1" applyBorder="1" applyAlignment="1">
      <alignment horizontal="left" vertical="center"/>
    </xf>
    <xf numFmtId="0" fontId="5" fillId="4" borderId="6" xfId="0" applyFont="1" applyFill="1" applyBorder="1" applyAlignment="1">
      <alignment horizontal="left" vertical="center"/>
    </xf>
    <xf numFmtId="0" fontId="2" fillId="3" borderId="5" xfId="0" applyFont="1" applyFill="1" applyBorder="1" applyAlignment="1" applyProtection="1">
      <alignment horizontal="left" vertical="center"/>
      <protection locked="0"/>
    </xf>
    <xf numFmtId="0" fontId="2" fillId="3" borderId="7" xfId="0" applyFont="1" applyFill="1" applyBorder="1" applyAlignment="1" applyProtection="1">
      <alignment horizontal="left" vertical="center"/>
      <protection locked="0"/>
    </xf>
    <xf numFmtId="0" fontId="2" fillId="3" borderId="6" xfId="0" applyFont="1" applyFill="1" applyBorder="1" applyAlignment="1" applyProtection="1">
      <alignment horizontal="left" vertical="center"/>
      <protection locked="0"/>
    </xf>
    <xf numFmtId="0" fontId="1" fillId="3" borderId="0" xfId="0" applyFont="1" applyFill="1" applyAlignment="1">
      <alignment horizontal="left" vertical="center"/>
    </xf>
    <xf numFmtId="0" fontId="6" fillId="3" borderId="1"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2" fillId="3" borderId="5" xfId="0" applyFont="1" applyFill="1" applyBorder="1" applyAlignment="1" applyProtection="1">
      <alignment horizontal="left" vertical="center" wrapText="1"/>
      <protection locked="0"/>
    </xf>
    <xf numFmtId="0" fontId="2" fillId="3" borderId="7" xfId="0" applyFont="1" applyFill="1" applyBorder="1" applyAlignment="1" applyProtection="1">
      <alignment horizontal="left" vertical="center" wrapText="1"/>
      <protection locked="0"/>
    </xf>
    <xf numFmtId="0" fontId="2" fillId="3" borderId="6" xfId="0" applyFont="1" applyFill="1" applyBorder="1" applyAlignment="1" applyProtection="1">
      <alignment horizontal="left" vertical="center" wrapText="1"/>
      <protection locked="0"/>
    </xf>
    <xf numFmtId="0" fontId="22" fillId="0" borderId="0" xfId="0" applyFont="1" applyAlignment="1">
      <alignment horizontal="center" vertical="center"/>
    </xf>
    <xf numFmtId="0" fontId="23" fillId="6" borderId="43" xfId="0" applyFont="1" applyFill="1" applyBorder="1" applyAlignment="1">
      <alignment horizontal="center" vertical="center" wrapText="1"/>
    </xf>
    <xf numFmtId="0" fontId="23" fillId="6" borderId="45" xfId="0" applyFont="1" applyFill="1" applyBorder="1" applyAlignment="1">
      <alignment horizontal="center" vertical="center" wrapText="1"/>
    </xf>
    <xf numFmtId="0" fontId="70" fillId="0" borderId="0" xfId="0" applyFont="1" applyAlignment="1">
      <alignment horizontal="center" vertical="center"/>
    </xf>
    <xf numFmtId="0" fontId="66" fillId="0" borderId="0" xfId="0" applyFont="1" applyAlignment="1">
      <alignment horizontal="center" vertical="center"/>
    </xf>
    <xf numFmtId="0" fontId="38" fillId="3" borderId="0" xfId="0" applyFont="1" applyFill="1" applyAlignment="1">
      <alignment horizontal="justify" vertical="center" wrapText="1"/>
    </xf>
    <xf numFmtId="0" fontId="31" fillId="13" borderId="50" xfId="0" applyFont="1" applyFill="1" applyBorder="1" applyAlignment="1">
      <alignment horizontal="center" vertical="center" wrapText="1" readingOrder="1"/>
    </xf>
    <xf numFmtId="0" fontId="31" fillId="13" borderId="51" xfId="0" applyFont="1" applyFill="1" applyBorder="1" applyAlignment="1">
      <alignment horizontal="center" vertical="center" wrapText="1" readingOrder="1"/>
    </xf>
    <xf numFmtId="0" fontId="31" fillId="13" borderId="52" xfId="0" applyFont="1" applyFill="1" applyBorder="1" applyAlignment="1">
      <alignment horizontal="center" vertical="center" wrapText="1" readingOrder="1"/>
    </xf>
    <xf numFmtId="0" fontId="34" fillId="13" borderId="53" xfId="0" applyFont="1" applyFill="1" applyBorder="1" applyAlignment="1">
      <alignment horizontal="center" vertical="center" wrapText="1" readingOrder="1"/>
    </xf>
    <xf numFmtId="0" fontId="34" fillId="13" borderId="54" xfId="0" applyFont="1" applyFill="1" applyBorder="1" applyAlignment="1">
      <alignment horizontal="center" vertical="center" wrapText="1" readingOrder="1"/>
    </xf>
    <xf numFmtId="0" fontId="34" fillId="3" borderId="56" xfId="0" applyFont="1" applyFill="1" applyBorder="1" applyAlignment="1">
      <alignment horizontal="center" vertical="center" wrapText="1" readingOrder="1"/>
    </xf>
    <xf numFmtId="0" fontId="34" fillId="3" borderId="59" xfId="0" applyFont="1" applyFill="1" applyBorder="1" applyAlignment="1">
      <alignment horizontal="center" vertical="center" wrapText="1" readingOrder="1"/>
    </xf>
    <xf numFmtId="0" fontId="34" fillId="3" borderId="57" xfId="0" applyFont="1" applyFill="1" applyBorder="1" applyAlignment="1">
      <alignment horizontal="center" vertical="center" wrapText="1" readingOrder="1"/>
    </xf>
    <xf numFmtId="0" fontId="34" fillId="3" borderId="10" xfId="0" applyFont="1" applyFill="1" applyBorder="1" applyAlignment="1">
      <alignment horizontal="center" vertical="center" wrapText="1" readingOrder="1"/>
    </xf>
    <xf numFmtId="0" fontId="34" fillId="3" borderId="61" xfId="0" applyFont="1" applyFill="1" applyBorder="1" applyAlignment="1">
      <alignment horizontal="center" vertical="center" wrapText="1" readingOrder="1"/>
    </xf>
    <xf numFmtId="0" fontId="34" fillId="3" borderId="62" xfId="0" applyFont="1" applyFill="1" applyBorder="1" applyAlignment="1">
      <alignment horizontal="center" vertical="center" wrapText="1" readingOrder="1"/>
    </xf>
    <xf numFmtId="0" fontId="2" fillId="0" borderId="0" xfId="0" applyFont="1" applyAlignment="1">
      <alignment horizontal="center" vertical="center" wrapText="1"/>
    </xf>
    <xf numFmtId="0" fontId="78" fillId="14" borderId="0" xfId="0" applyFont="1" applyFill="1" applyAlignment="1">
      <alignment horizontal="center" vertical="center" wrapText="1" readingOrder="1"/>
    </xf>
    <xf numFmtId="0" fontId="40" fillId="5" borderId="0" xfId="0" applyFont="1" applyFill="1" applyAlignment="1">
      <alignment horizontal="center" vertical="center" wrapText="1"/>
    </xf>
    <xf numFmtId="0" fontId="78" fillId="14" borderId="0" xfId="0" applyFont="1" applyFill="1" applyAlignment="1">
      <alignment horizontal="center" vertical="center" textRotation="90" wrapText="1" readingOrder="1"/>
    </xf>
    <xf numFmtId="0" fontId="78" fillId="14" borderId="18" xfId="0" applyFont="1" applyFill="1" applyBorder="1" applyAlignment="1">
      <alignment horizontal="center" vertical="center" textRotation="90" wrapText="1" readingOrder="1"/>
    </xf>
    <xf numFmtId="0" fontId="79" fillId="0" borderId="64" xfId="0" applyFont="1" applyBorder="1" applyAlignment="1">
      <alignment horizontal="center" vertical="center" wrapText="1"/>
    </xf>
    <xf numFmtId="0" fontId="79" fillId="0" borderId="65" xfId="0" applyFont="1" applyBorder="1" applyAlignment="1">
      <alignment horizontal="center" vertical="center"/>
    </xf>
    <xf numFmtId="0" fontId="79" fillId="0" borderId="66" xfId="0" applyFont="1" applyBorder="1" applyAlignment="1">
      <alignment horizontal="center" vertical="center"/>
    </xf>
    <xf numFmtId="0" fontId="79" fillId="0" borderId="17" xfId="0" applyFont="1" applyBorder="1" applyAlignment="1">
      <alignment horizontal="center" vertical="center"/>
    </xf>
    <xf numFmtId="0" fontId="79" fillId="0" borderId="0" xfId="0" applyFont="1" applyAlignment="1">
      <alignment horizontal="center" vertical="center"/>
    </xf>
    <xf numFmtId="0" fontId="79" fillId="0" borderId="18" xfId="0" applyFont="1" applyBorder="1" applyAlignment="1">
      <alignment horizontal="center" vertical="center"/>
    </xf>
    <xf numFmtId="0" fontId="79" fillId="0" borderId="40" xfId="0" applyFont="1" applyBorder="1" applyAlignment="1">
      <alignment horizontal="center" vertical="center"/>
    </xf>
    <xf numFmtId="0" fontId="79" fillId="0" borderId="41" xfId="0" applyFont="1" applyBorder="1" applyAlignment="1">
      <alignment horizontal="center" vertical="center"/>
    </xf>
    <xf numFmtId="0" fontId="79" fillId="0" borderId="42" xfId="0" applyFont="1" applyBorder="1" applyAlignment="1">
      <alignment horizontal="center" vertical="center"/>
    </xf>
    <xf numFmtId="0" fontId="80" fillId="16" borderId="67" xfId="0" applyFont="1" applyFill="1" applyBorder="1" applyAlignment="1">
      <alignment horizontal="center" vertical="center" wrapText="1" readingOrder="1"/>
    </xf>
    <xf numFmtId="0" fontId="80" fillId="16" borderId="68" xfId="0" applyFont="1" applyFill="1" applyBorder="1" applyAlignment="1">
      <alignment horizontal="center" vertical="center" wrapText="1" readingOrder="1"/>
    </xf>
    <xf numFmtId="0" fontId="80" fillId="16" borderId="69" xfId="0" applyFont="1" applyFill="1" applyBorder="1" applyAlignment="1">
      <alignment horizontal="center" vertical="center" wrapText="1" readingOrder="1"/>
    </xf>
    <xf numFmtId="0" fontId="80" fillId="16" borderId="70" xfId="0" applyFont="1" applyFill="1" applyBorder="1" applyAlignment="1">
      <alignment horizontal="center" vertical="center" wrapText="1" readingOrder="1"/>
    </xf>
    <xf numFmtId="0" fontId="80" fillId="16" borderId="0" xfId="0" applyFont="1" applyFill="1" applyAlignment="1">
      <alignment horizontal="center" vertical="center" wrapText="1" readingOrder="1"/>
    </xf>
    <xf numFmtId="0" fontId="80" fillId="16" borderId="71" xfId="0" applyFont="1" applyFill="1" applyBorder="1" applyAlignment="1">
      <alignment horizontal="center" vertical="center" wrapText="1" readingOrder="1"/>
    </xf>
    <xf numFmtId="0" fontId="80" fillId="16" borderId="72" xfId="0" applyFont="1" applyFill="1" applyBorder="1" applyAlignment="1">
      <alignment horizontal="center" vertical="center" wrapText="1" readingOrder="1"/>
    </xf>
    <xf numFmtId="0" fontId="80" fillId="16" borderId="73" xfId="0" applyFont="1" applyFill="1" applyBorder="1" applyAlignment="1">
      <alignment horizontal="center" vertical="center" wrapText="1" readingOrder="1"/>
    </xf>
    <xf numFmtId="0" fontId="80" fillId="16" borderId="74" xfId="0" applyFont="1" applyFill="1" applyBorder="1" applyAlignment="1">
      <alignment horizontal="center" vertical="center" wrapText="1" readingOrder="1"/>
    </xf>
    <xf numFmtId="0" fontId="33" fillId="3" borderId="10" xfId="0" applyFont="1" applyFill="1" applyBorder="1" applyAlignment="1">
      <alignment horizontal="center" vertical="center" wrapText="1"/>
    </xf>
    <xf numFmtId="0" fontId="79" fillId="0" borderId="17" xfId="0" applyFont="1" applyBorder="1" applyAlignment="1">
      <alignment horizontal="center" vertical="center" wrapText="1"/>
    </xf>
    <xf numFmtId="0" fontId="80" fillId="15" borderId="67" xfId="0" applyFont="1" applyFill="1" applyBorder="1" applyAlignment="1">
      <alignment horizontal="center" vertical="center" wrapText="1" readingOrder="1"/>
    </xf>
    <xf numFmtId="0" fontId="80" fillId="15" borderId="68" xfId="0" applyFont="1" applyFill="1" applyBorder="1" applyAlignment="1">
      <alignment horizontal="center" vertical="center" wrapText="1" readingOrder="1"/>
    </xf>
    <xf numFmtId="0" fontId="80" fillId="15" borderId="70" xfId="0" applyFont="1" applyFill="1" applyBorder="1" applyAlignment="1">
      <alignment horizontal="center" vertical="center" wrapText="1" readingOrder="1"/>
    </xf>
    <xf numFmtId="0" fontId="80" fillId="15" borderId="0" xfId="0" applyFont="1" applyFill="1" applyAlignment="1">
      <alignment horizontal="center" vertical="center" wrapText="1" readingOrder="1"/>
    </xf>
    <xf numFmtId="0" fontId="80" fillId="15" borderId="72" xfId="0" applyFont="1" applyFill="1" applyBorder="1" applyAlignment="1">
      <alignment horizontal="center" vertical="center" wrapText="1" readingOrder="1"/>
    </xf>
    <xf numFmtId="0" fontId="80" fillId="15" borderId="73" xfId="0" applyFont="1" applyFill="1" applyBorder="1" applyAlignment="1">
      <alignment horizontal="center" vertical="center" wrapText="1" readingOrder="1"/>
    </xf>
    <xf numFmtId="0" fontId="33" fillId="3" borderId="82" xfId="0" applyFont="1" applyFill="1" applyBorder="1" applyAlignment="1">
      <alignment horizontal="center" vertical="center" wrapText="1"/>
    </xf>
    <xf numFmtId="0" fontId="33" fillId="3" borderId="80" xfId="0" applyFont="1" applyFill="1" applyBorder="1" applyAlignment="1">
      <alignment horizontal="center" vertical="center" wrapText="1"/>
    </xf>
    <xf numFmtId="0" fontId="33" fillId="3" borderId="83" xfId="0" applyFont="1" applyFill="1" applyBorder="1" applyAlignment="1">
      <alignment horizontal="center" vertical="center" wrapText="1"/>
    </xf>
    <xf numFmtId="0" fontId="33" fillId="3" borderId="87" xfId="0" applyFont="1" applyFill="1" applyBorder="1" applyAlignment="1">
      <alignment horizontal="center" vertical="center" wrapText="1"/>
    </xf>
    <xf numFmtId="0" fontId="33" fillId="3" borderId="84" xfId="0" applyFont="1" applyFill="1" applyBorder="1" applyAlignment="1">
      <alignment horizontal="center" vertical="center" wrapText="1"/>
    </xf>
    <xf numFmtId="0" fontId="33" fillId="3" borderId="81" xfId="0" applyFont="1" applyFill="1" applyBorder="1" applyAlignment="1">
      <alignment horizontal="center" vertical="center" wrapText="1"/>
    </xf>
    <xf numFmtId="0" fontId="79" fillId="0" borderId="0" xfId="0" applyFont="1" applyBorder="1" applyAlignment="1">
      <alignment horizontal="center" vertical="center"/>
    </xf>
    <xf numFmtId="0" fontId="80" fillId="25" borderId="67" xfId="0" applyFont="1" applyFill="1" applyBorder="1" applyAlignment="1">
      <alignment horizontal="center" vertical="center" wrapText="1" readingOrder="1"/>
    </xf>
    <xf numFmtId="0" fontId="80" fillId="25" borderId="68" xfId="0" applyFont="1" applyFill="1" applyBorder="1" applyAlignment="1">
      <alignment horizontal="center" vertical="center" wrapText="1" readingOrder="1"/>
    </xf>
    <xf numFmtId="0" fontId="80" fillId="25" borderId="70" xfId="0" applyFont="1" applyFill="1" applyBorder="1" applyAlignment="1">
      <alignment horizontal="center" vertical="center" wrapText="1" readingOrder="1"/>
    </xf>
    <xf numFmtId="0" fontId="80" fillId="25" borderId="0" xfId="0" applyFont="1" applyFill="1" applyAlignment="1">
      <alignment horizontal="center" vertical="center" wrapText="1" readingOrder="1"/>
    </xf>
    <xf numFmtId="0" fontId="80" fillId="25" borderId="71" xfId="0" applyFont="1" applyFill="1" applyBorder="1" applyAlignment="1">
      <alignment horizontal="center" vertical="center" wrapText="1" readingOrder="1"/>
    </xf>
    <xf numFmtId="0" fontId="80" fillId="25" borderId="72" xfId="0" applyFont="1" applyFill="1" applyBorder="1" applyAlignment="1">
      <alignment horizontal="center" vertical="center" wrapText="1" readingOrder="1"/>
    </xf>
    <xf numFmtId="0" fontId="80" fillId="25" borderId="73" xfId="0" applyFont="1" applyFill="1" applyBorder="1" applyAlignment="1">
      <alignment horizontal="center" vertical="center" wrapText="1" readingOrder="1"/>
    </xf>
    <xf numFmtId="0" fontId="80" fillId="25" borderId="74" xfId="0" applyFont="1" applyFill="1" applyBorder="1" applyAlignment="1">
      <alignment horizontal="center" vertical="center" wrapText="1" readingOrder="1"/>
    </xf>
    <xf numFmtId="0" fontId="80" fillId="8" borderId="67" xfId="0" applyFont="1" applyFill="1" applyBorder="1" applyAlignment="1">
      <alignment horizontal="center" vertical="center" wrapText="1" readingOrder="1"/>
    </xf>
    <xf numFmtId="0" fontId="80" fillId="8" borderId="68" xfId="0" applyFont="1" applyFill="1" applyBorder="1" applyAlignment="1">
      <alignment horizontal="center" vertical="center" wrapText="1" readingOrder="1"/>
    </xf>
    <xf numFmtId="0" fontId="80" fillId="8" borderId="70" xfId="0" applyFont="1" applyFill="1" applyBorder="1" applyAlignment="1">
      <alignment horizontal="center" vertical="center" wrapText="1" readingOrder="1"/>
    </xf>
    <xf numFmtId="0" fontId="80" fillId="8" borderId="0" xfId="0" applyFont="1" applyFill="1" applyAlignment="1">
      <alignment horizontal="center" vertical="center" wrapText="1" readingOrder="1"/>
    </xf>
    <xf numFmtId="0" fontId="80" fillId="8" borderId="71" xfId="0" applyFont="1" applyFill="1" applyBorder="1" applyAlignment="1">
      <alignment horizontal="center" vertical="center" wrapText="1" readingOrder="1"/>
    </xf>
    <xf numFmtId="0" fontId="80" fillId="8" borderId="72" xfId="0" applyFont="1" applyFill="1" applyBorder="1" applyAlignment="1">
      <alignment horizontal="center" vertical="center" wrapText="1" readingOrder="1"/>
    </xf>
    <xf numFmtId="0" fontId="80" fillId="8" borderId="73" xfId="0" applyFont="1" applyFill="1" applyBorder="1" applyAlignment="1">
      <alignment horizontal="center" vertical="center" wrapText="1" readingOrder="1"/>
    </xf>
    <xf numFmtId="0" fontId="80" fillId="8" borderId="74" xfId="0" applyFont="1" applyFill="1" applyBorder="1" applyAlignment="1">
      <alignment horizontal="center" vertical="center" wrapText="1" readingOrder="1"/>
    </xf>
    <xf numFmtId="0" fontId="33" fillId="0" borderId="10" xfId="0" applyFont="1" applyBorder="1" applyAlignment="1">
      <alignment horizontal="center" vertical="center" wrapText="1"/>
    </xf>
    <xf numFmtId="0" fontId="79" fillId="0" borderId="65" xfId="0" applyFont="1" applyBorder="1" applyAlignment="1">
      <alignment horizontal="center" vertical="center" wrapText="1"/>
    </xf>
    <xf numFmtId="0" fontId="32" fillId="0" borderId="98" xfId="0" applyFont="1" applyBorder="1" applyAlignment="1">
      <alignment horizontal="center"/>
    </xf>
    <xf numFmtId="0" fontId="32" fillId="0" borderId="75" xfId="0" applyFont="1" applyBorder="1" applyAlignment="1">
      <alignment horizontal="center"/>
    </xf>
    <xf numFmtId="0" fontId="32" fillId="0" borderId="101" xfId="0" applyFont="1" applyBorder="1" applyAlignment="1">
      <alignment horizontal="center"/>
    </xf>
    <xf numFmtId="0" fontId="86" fillId="0" borderId="98" xfId="0" applyFont="1" applyBorder="1" applyAlignment="1" applyProtection="1">
      <alignment horizontal="center" vertical="center" wrapText="1"/>
      <protection locked="0"/>
    </xf>
    <xf numFmtId="0" fontId="86" fillId="0" borderId="75" xfId="0" applyFont="1" applyBorder="1" applyAlignment="1" applyProtection="1">
      <alignment horizontal="center" vertical="center" wrapText="1"/>
      <protection locked="0"/>
    </xf>
    <xf numFmtId="0" fontId="86" fillId="0" borderId="101" xfId="0" applyFont="1" applyBorder="1" applyAlignment="1" applyProtection="1">
      <alignment horizontal="center" vertical="center" wrapText="1"/>
      <protection locked="0"/>
    </xf>
    <xf numFmtId="9" fontId="86" fillId="0" borderId="98" xfId="0" applyNumberFormat="1" applyFont="1" applyBorder="1" applyAlignment="1" applyProtection="1">
      <alignment horizontal="center" vertical="center" wrapText="1"/>
      <protection locked="0"/>
    </xf>
    <xf numFmtId="0" fontId="82" fillId="4" borderId="89" xfId="0" applyFont="1" applyFill="1" applyBorder="1" applyAlignment="1">
      <alignment horizontal="center" vertical="center"/>
    </xf>
    <xf numFmtId="0" fontId="82" fillId="4" borderId="90" xfId="0" applyFont="1" applyFill="1" applyBorder="1" applyAlignment="1">
      <alignment horizontal="center" vertical="center"/>
    </xf>
    <xf numFmtId="0" fontId="82" fillId="4" borderId="91" xfId="0" applyFont="1" applyFill="1" applyBorder="1" applyAlignment="1">
      <alignment horizontal="center" vertical="center"/>
    </xf>
    <xf numFmtId="0" fontId="82" fillId="23" borderId="92" xfId="0" applyFont="1" applyFill="1" applyBorder="1" applyAlignment="1" applyProtection="1">
      <alignment horizontal="center" vertical="center" wrapText="1"/>
      <protection locked="0"/>
    </xf>
    <xf numFmtId="0" fontId="82" fillId="4" borderId="92" xfId="0" applyFont="1" applyFill="1" applyBorder="1" applyAlignment="1" applyProtection="1">
      <alignment horizontal="center" vertical="center" wrapText="1"/>
      <protection locked="0"/>
    </xf>
    <xf numFmtId="0" fontId="81" fillId="4" borderId="2" xfId="0" applyFont="1" applyFill="1" applyBorder="1" applyAlignment="1">
      <alignment horizontal="center" vertical="center" wrapText="1"/>
    </xf>
    <xf numFmtId="0" fontId="81" fillId="4" borderId="88" xfId="0" applyFont="1" applyFill="1" applyBorder="1" applyAlignment="1">
      <alignment horizontal="center" vertical="center" wrapText="1"/>
    </xf>
    <xf numFmtId="0" fontId="81" fillId="4" borderId="0" xfId="0" applyFont="1" applyFill="1" applyAlignment="1">
      <alignment horizontal="center" vertical="center" wrapText="1"/>
    </xf>
    <xf numFmtId="0" fontId="81" fillId="4" borderId="87" xfId="0" applyFont="1" applyFill="1" applyBorder="1" applyAlignment="1">
      <alignment horizontal="center" vertical="center" wrapText="1"/>
    </xf>
    <xf numFmtId="0" fontId="83" fillId="4" borderId="93" xfId="0" applyFont="1" applyFill="1" applyBorder="1" applyAlignment="1">
      <alignment horizontal="center" vertical="center" wrapText="1"/>
    </xf>
    <xf numFmtId="0" fontId="83" fillId="4" borderId="94" xfId="0" applyFont="1" applyFill="1" applyBorder="1" applyAlignment="1">
      <alignment horizontal="center" vertical="center" wrapText="1"/>
    </xf>
    <xf numFmtId="0" fontId="83" fillId="4" borderId="89" xfId="0" applyFont="1" applyFill="1" applyBorder="1" applyAlignment="1">
      <alignment horizontal="center" vertical="center" wrapText="1"/>
    </xf>
    <xf numFmtId="0" fontId="83" fillId="4" borderId="91" xfId="0" applyFont="1" applyFill="1" applyBorder="1" applyAlignment="1">
      <alignment horizontal="center" vertical="center" wrapText="1"/>
    </xf>
    <xf numFmtId="0" fontId="82" fillId="4" borderId="89" xfId="0" applyFont="1" applyFill="1" applyBorder="1" applyAlignment="1" applyProtection="1">
      <alignment horizontal="center" vertical="center" wrapText="1"/>
      <protection locked="0"/>
    </xf>
    <xf numFmtId="0" fontId="83" fillId="4" borderId="90" xfId="0" applyFont="1" applyFill="1" applyBorder="1" applyAlignment="1">
      <alignment horizontal="center" vertical="center" wrapText="1"/>
    </xf>
    <xf numFmtId="0" fontId="85" fillId="24" borderId="95" xfId="0" applyFont="1" applyFill="1" applyBorder="1" applyAlignment="1">
      <alignment horizontal="center"/>
    </xf>
    <xf numFmtId="0" fontId="85" fillId="24" borderId="96" xfId="0" applyFont="1" applyFill="1" applyBorder="1" applyAlignment="1">
      <alignment horizontal="center"/>
    </xf>
    <xf numFmtId="1" fontId="86" fillId="0" borderId="97" xfId="0" applyNumberFormat="1" applyFont="1" applyBorder="1" applyAlignment="1" applyProtection="1">
      <alignment horizontal="center" vertical="center" wrapText="1"/>
      <protection locked="0"/>
    </xf>
    <xf numFmtId="1" fontId="86" fillId="0" borderId="99" xfId="0" applyNumberFormat="1" applyFont="1" applyBorder="1" applyAlignment="1" applyProtection="1">
      <alignment horizontal="center" vertical="center" wrapText="1"/>
      <protection locked="0"/>
    </xf>
    <xf numFmtId="1" fontId="86" fillId="0" borderId="100" xfId="0" applyNumberFormat="1" applyFont="1" applyBorder="1" applyAlignment="1" applyProtection="1">
      <alignment horizontal="center" vertical="center" wrapText="1"/>
      <protection locked="0"/>
    </xf>
    <xf numFmtId="0" fontId="32" fillId="0" borderId="10" xfId="0" applyFont="1" applyBorder="1" applyAlignment="1">
      <alignment horizontal="center"/>
    </xf>
    <xf numFmtId="1" fontId="86" fillId="0" borderId="10" xfId="0" applyNumberFormat="1" applyFont="1" applyBorder="1" applyAlignment="1" applyProtection="1">
      <alignment horizontal="center" vertical="center" wrapText="1"/>
      <protection locked="0"/>
    </xf>
  </cellXfs>
  <cellStyles count="3">
    <cellStyle name="Normal" xfId="0" builtinId="0"/>
    <cellStyle name="Normal - Style1 2" xfId="1" xr:uid="{00000000-0005-0000-0000-000001000000}"/>
    <cellStyle name="Normal 2 2" xfId="2" xr:uid="{00000000-0005-0000-0000-000002000000}"/>
  </cellStyles>
  <dxfs count="1784">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numFmt numFmtId="13" formatCode="0%"/>
    </dxf>
    <dxf>
      <numFmt numFmtId="13" formatCode="0%"/>
    </dxf>
    <dxf>
      <numFmt numFmtId="13" formatCode="0%"/>
    </dxf>
    <dxf>
      <numFmt numFmtId="13" formatCode="0%"/>
    </dxf>
    <dxf>
      <numFmt numFmtId="13" formatCode="0%"/>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eetMetadata" Target="metadata.xml"/><Relationship Id="rId10" Type="http://schemas.openxmlformats.org/officeDocument/2006/relationships/worksheet" Target="worksheets/sheet10.xml"/><Relationship Id="rId19"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4.jpeg"/><Relationship Id="rId5" Type="http://schemas.openxmlformats.org/officeDocument/2006/relationships/image" Target="../media/image6.pn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7.jpeg"/><Relationship Id="rId4"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8.png"/></Relationships>
</file>

<file path=xl/drawings/_rels/drawing5.xml.rels><?xml version="1.0" encoding="UTF-8" standalone="yes"?>
<Relationships xmlns="http://schemas.openxmlformats.org/package/2006/relationships"><Relationship Id="rId1" Type="http://schemas.openxmlformats.org/officeDocument/2006/relationships/image" Target="../media/image8.png"/></Relationships>
</file>

<file path=xl/drawings/_rels/drawing6.xml.rels><?xml version="1.0" encoding="UTF-8" standalone="yes"?>
<Relationships xmlns="http://schemas.openxmlformats.org/package/2006/relationships"><Relationship Id="rId1" Type="http://schemas.openxmlformats.org/officeDocument/2006/relationships/image" Target="../media/image8.png"/></Relationships>
</file>

<file path=xl/drawings/_rels/drawing7.xml.rels><?xml version="1.0" encoding="UTF-8" standalone="yes"?>
<Relationships xmlns="http://schemas.openxmlformats.org/package/2006/relationships"><Relationship Id="rId1" Type="http://schemas.openxmlformats.org/officeDocument/2006/relationships/image" Target="../media/image8.png"/></Relationships>
</file>

<file path=xl/drawings/_rels/drawing8.xml.rels><?xml version="1.0" encoding="UTF-8" standalone="yes"?>
<Relationships xmlns="http://schemas.openxmlformats.org/package/2006/relationships"><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139700</xdr:rowOff>
    </xdr:from>
    <xdr:ext cx="2505074" cy="914400"/>
    <xdr:pic>
      <xdr:nvPicPr>
        <xdr:cNvPr id="4" name="Imagen 3">
          <a:extLst>
            <a:ext uri="{FF2B5EF4-FFF2-40B4-BE49-F238E27FC236}">
              <a16:creationId xmlns:a16="http://schemas.microsoft.com/office/drawing/2014/main" id="{07949EE5-0DFE-4F23-9EBB-8C1281065AFD}"/>
            </a:ext>
          </a:extLst>
        </xdr:cNvPr>
        <xdr:cNvPicPr>
          <a:picLocks noChangeAspect="1"/>
        </xdr:cNvPicPr>
      </xdr:nvPicPr>
      <xdr:blipFill>
        <a:blip xmlns:r="http://schemas.openxmlformats.org/officeDocument/2006/relationships" r:embed="rId1"/>
        <a:stretch>
          <a:fillRect/>
        </a:stretch>
      </xdr:blipFill>
      <xdr:spPr>
        <a:xfrm>
          <a:off x="0" y="139700"/>
          <a:ext cx="2505074" cy="914400"/>
        </a:xfrm>
        <a:prstGeom prst="rect">
          <a:avLst/>
        </a:prstGeom>
      </xdr:spPr>
    </xdr:pic>
    <xdr:clientData/>
  </xdr:oneCellAnchor>
  <xdr:twoCellAnchor>
    <xdr:from>
      <xdr:col>6</xdr:col>
      <xdr:colOff>482600</xdr:colOff>
      <xdr:row>0</xdr:row>
      <xdr:rowOff>260350</xdr:rowOff>
    </xdr:from>
    <xdr:to>
      <xdr:col>7</xdr:col>
      <xdr:colOff>327024</xdr:colOff>
      <xdr:row>2</xdr:row>
      <xdr:rowOff>127000</xdr:rowOff>
    </xdr:to>
    <xdr:grpSp>
      <xdr:nvGrpSpPr>
        <xdr:cNvPr id="5" name="Group 8">
          <a:extLst>
            <a:ext uri="{FF2B5EF4-FFF2-40B4-BE49-F238E27FC236}">
              <a16:creationId xmlns:a16="http://schemas.microsoft.com/office/drawing/2014/main" id="{DD77865D-3137-4C44-9888-338E7CAD30E8}"/>
            </a:ext>
          </a:extLst>
        </xdr:cNvPr>
        <xdr:cNvGrpSpPr>
          <a:grpSpLocks/>
        </xdr:cNvGrpSpPr>
      </xdr:nvGrpSpPr>
      <xdr:grpSpPr bwMode="auto">
        <a:xfrm>
          <a:off x="7172960" y="260350"/>
          <a:ext cx="697864" cy="582930"/>
          <a:chOff x="2381" y="720"/>
          <a:chExt cx="3154" cy="65"/>
        </a:xfrm>
      </xdr:grpSpPr>
      <xdr:pic>
        <xdr:nvPicPr>
          <xdr:cNvPr id="6" name="6 Imagen">
            <a:extLst>
              <a:ext uri="{FF2B5EF4-FFF2-40B4-BE49-F238E27FC236}">
                <a16:creationId xmlns:a16="http://schemas.microsoft.com/office/drawing/2014/main" id="{53517378-D0AE-4161-BFC6-F13AFA85398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7 Imagen">
            <a:extLst>
              <a:ext uri="{FF2B5EF4-FFF2-40B4-BE49-F238E27FC236}">
                <a16:creationId xmlns:a16="http://schemas.microsoft.com/office/drawing/2014/main" id="{443C74A5-02A7-43D4-B226-A7DD9D5A217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7</xdr:col>
      <xdr:colOff>31750</xdr:colOff>
      <xdr:row>0</xdr:row>
      <xdr:rowOff>273050</xdr:rowOff>
    </xdr:from>
    <xdr:to>
      <xdr:col>9</xdr:col>
      <xdr:colOff>104775</xdr:colOff>
      <xdr:row>3</xdr:row>
      <xdr:rowOff>31749</xdr:rowOff>
    </xdr:to>
    <xdr:sp macro="" textlink="">
      <xdr:nvSpPr>
        <xdr:cNvPr id="8" name="CuadroTexto 4">
          <a:extLst>
            <a:ext uri="{FF2B5EF4-FFF2-40B4-BE49-F238E27FC236}">
              <a16:creationId xmlns:a16="http://schemas.microsoft.com/office/drawing/2014/main" id="{3B1E5441-8259-47DB-9280-D42B635243B3}"/>
            </a:ext>
          </a:extLst>
        </xdr:cNvPr>
        <xdr:cNvSpPr txBox="1"/>
      </xdr:nvSpPr>
      <xdr:spPr>
        <a:xfrm>
          <a:off x="5365750" y="187325"/>
          <a:ext cx="1597025" cy="415924"/>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0</xdr:row>
      <xdr:rowOff>19051</xdr:rowOff>
    </xdr:from>
    <xdr:to>
      <xdr:col>0</xdr:col>
      <xdr:colOff>2409824</xdr:colOff>
      <xdr:row>3</xdr:row>
      <xdr:rowOff>0</xdr:rowOff>
    </xdr:to>
    <xdr:pic>
      <xdr:nvPicPr>
        <xdr:cNvPr id="2" name="18 Imagen" descr="Logo CSJ RGB_01">
          <a:extLst>
            <a:ext uri="{FF2B5EF4-FFF2-40B4-BE49-F238E27FC236}">
              <a16:creationId xmlns:a16="http://schemas.microsoft.com/office/drawing/2014/main" id="{7D867A4A-FF37-40CA-8185-CD33A72F94E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9051"/>
          <a:ext cx="2381249" cy="46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0</xdr:row>
      <xdr:rowOff>57150</xdr:rowOff>
    </xdr:from>
    <xdr:to>
      <xdr:col>4</xdr:col>
      <xdr:colOff>2828925</xdr:colOff>
      <xdr:row>2</xdr:row>
      <xdr:rowOff>152399</xdr:rowOff>
    </xdr:to>
    <xdr:sp macro="" textlink="">
      <xdr:nvSpPr>
        <xdr:cNvPr id="3" name="CuadroTexto 4">
          <a:extLst>
            <a:ext uri="{FF2B5EF4-FFF2-40B4-BE49-F238E27FC236}">
              <a16:creationId xmlns:a16="http://schemas.microsoft.com/office/drawing/2014/main" id="{0B83AC58-898F-4AD0-92AD-9600EB0714A7}"/>
            </a:ext>
          </a:extLst>
        </xdr:cNvPr>
        <xdr:cNvSpPr txBox="1"/>
      </xdr:nvSpPr>
      <xdr:spPr>
        <a:xfrm>
          <a:off x="9324975" y="5715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85725</xdr:colOff>
      <xdr:row>2</xdr:row>
      <xdr:rowOff>123825</xdr:rowOff>
    </xdr:from>
    <xdr:to>
      <xdr:col>4</xdr:col>
      <xdr:colOff>2971799</xdr:colOff>
      <xdr:row>4</xdr:row>
      <xdr:rowOff>38100</xdr:rowOff>
    </xdr:to>
    <xdr:grpSp>
      <xdr:nvGrpSpPr>
        <xdr:cNvPr id="4" name="Group 8">
          <a:extLst>
            <a:ext uri="{FF2B5EF4-FFF2-40B4-BE49-F238E27FC236}">
              <a16:creationId xmlns:a16="http://schemas.microsoft.com/office/drawing/2014/main" id="{947140C6-FDFF-4981-BEC4-1D14C8B3D53F}"/>
            </a:ext>
          </a:extLst>
        </xdr:cNvPr>
        <xdr:cNvGrpSpPr>
          <a:grpSpLocks/>
        </xdr:cNvGrpSpPr>
      </xdr:nvGrpSpPr>
      <xdr:grpSpPr bwMode="auto">
        <a:xfrm>
          <a:off x="8562975" y="447675"/>
          <a:ext cx="2886074" cy="238125"/>
          <a:chOff x="2381" y="720"/>
          <a:chExt cx="3154" cy="65"/>
        </a:xfrm>
      </xdr:grpSpPr>
      <xdr:pic>
        <xdr:nvPicPr>
          <xdr:cNvPr id="5" name="6 Imagen">
            <a:extLst>
              <a:ext uri="{FF2B5EF4-FFF2-40B4-BE49-F238E27FC236}">
                <a16:creationId xmlns:a16="http://schemas.microsoft.com/office/drawing/2014/main" id="{2F07407D-BC0B-4F6B-9C1B-BB1BB595F45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B4F33A69-4D37-42B9-9368-12CA7F67D6B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1266825</xdr:colOff>
      <xdr:row>2</xdr:row>
      <xdr:rowOff>47625</xdr:rowOff>
    </xdr:from>
    <xdr:to>
      <xdr:col>4</xdr:col>
      <xdr:colOff>2800351</xdr:colOff>
      <xdr:row>3</xdr:row>
      <xdr:rowOff>156754</xdr:rowOff>
    </xdr:to>
    <xdr:pic>
      <xdr:nvPicPr>
        <xdr:cNvPr id="7" name="Imagen 6">
          <a:extLst>
            <a:ext uri="{FF2B5EF4-FFF2-40B4-BE49-F238E27FC236}">
              <a16:creationId xmlns:a16="http://schemas.microsoft.com/office/drawing/2014/main" id="{6A1156D8-864E-4945-8DBA-2D7C3B24FB45}"/>
            </a:ext>
          </a:extLst>
        </xdr:cNvPr>
        <xdr:cNvPicPr>
          <a:picLocks noChangeAspect="1"/>
        </xdr:cNvPicPr>
      </xdr:nvPicPr>
      <xdr:blipFill>
        <a:blip xmlns:r="http://schemas.openxmlformats.org/officeDocument/2006/relationships" r:embed="rId4"/>
        <a:stretch>
          <a:fillRect/>
        </a:stretch>
      </xdr:blipFill>
      <xdr:spPr>
        <a:xfrm>
          <a:off x="9505950" y="371475"/>
          <a:ext cx="1533526" cy="271054"/>
        </a:xfrm>
        <a:prstGeom prst="rect">
          <a:avLst/>
        </a:prstGeom>
      </xdr:spPr>
    </xdr:pic>
    <xdr:clientData/>
  </xdr:twoCellAnchor>
  <xdr:oneCellAnchor>
    <xdr:from>
      <xdr:col>5</xdr:col>
      <xdr:colOff>441960</xdr:colOff>
      <xdr:row>9</xdr:row>
      <xdr:rowOff>243840</xdr:rowOff>
    </xdr:from>
    <xdr:ext cx="1539240" cy="1508760"/>
    <xdr:sp macro="" textlink="">
      <xdr:nvSpPr>
        <xdr:cNvPr id="8" name="CuadroTexto 7">
          <a:extLst>
            <a:ext uri="{FF2B5EF4-FFF2-40B4-BE49-F238E27FC236}">
              <a16:creationId xmlns:a16="http://schemas.microsoft.com/office/drawing/2014/main" id="{0E64692D-DBDA-4362-ABEB-006F5BF6F812}"/>
            </a:ext>
          </a:extLst>
        </xdr:cNvPr>
        <xdr:cNvSpPr txBox="1"/>
      </xdr:nvSpPr>
      <xdr:spPr>
        <a:xfrm>
          <a:off x="11786235" y="3425190"/>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endParaRPr lang="es-CO" sz="1100" baseline="0"/>
        </a:p>
      </xdr:txBody>
    </xdr:sp>
    <xdr:clientData/>
  </xdr:oneCellAnchor>
  <xdr:oneCellAnchor>
    <xdr:from>
      <xdr:col>5</xdr:col>
      <xdr:colOff>455295</xdr:colOff>
      <xdr:row>9</xdr:row>
      <xdr:rowOff>259080</xdr:rowOff>
    </xdr:from>
    <xdr:ext cx="1554184" cy="1493634"/>
    <xdr:sp macro="" textlink="">
      <xdr:nvSpPr>
        <xdr:cNvPr id="9" name="CuadroTexto 8">
          <a:extLst>
            <a:ext uri="{FF2B5EF4-FFF2-40B4-BE49-F238E27FC236}">
              <a16:creationId xmlns:a16="http://schemas.microsoft.com/office/drawing/2014/main" id="{737E4A5E-DD26-4F4E-BE30-05403361F70A}"/>
            </a:ext>
          </a:extLst>
        </xdr:cNvPr>
        <xdr:cNvSpPr txBox="1"/>
      </xdr:nvSpPr>
      <xdr:spPr>
        <a:xfrm>
          <a:off x="12121515" y="3429000"/>
          <a:ext cx="1554184" cy="1493634"/>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pPr>
            <a:lnSpc>
              <a:spcPts val="1100"/>
            </a:lnSpc>
          </a:pPr>
          <a:endParaRPr lang="es-CO" sz="1100" baseline="0"/>
        </a:p>
      </xdr:txBody>
    </xdr:sp>
    <xdr:clientData/>
  </xdr:oneCellAnchor>
  <xdr:twoCellAnchor>
    <xdr:from>
      <xdr:col>3</xdr:col>
      <xdr:colOff>1466850</xdr:colOff>
      <xdr:row>0</xdr:row>
      <xdr:rowOff>19050</xdr:rowOff>
    </xdr:from>
    <xdr:to>
      <xdr:col>4</xdr:col>
      <xdr:colOff>579120</xdr:colOff>
      <xdr:row>4</xdr:row>
      <xdr:rowOff>11206</xdr:rowOff>
    </xdr:to>
    <xdr:pic>
      <xdr:nvPicPr>
        <xdr:cNvPr id="10" name="Imagen 8">
          <a:extLst>
            <a:ext uri="{FF2B5EF4-FFF2-40B4-BE49-F238E27FC236}">
              <a16:creationId xmlns:a16="http://schemas.microsoft.com/office/drawing/2014/main" id="{2C400B87-94DF-4B3B-A601-047203440BC6}"/>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8286750" y="19050"/>
          <a:ext cx="769620" cy="6398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a16="http://schemas.microsoft.com/office/drawing/2014/main" id="{31290B81-3269-4859-B552-DE295F497DB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3" name="CuadroTexto 4">
          <a:extLst>
            <a:ext uri="{FF2B5EF4-FFF2-40B4-BE49-F238E27FC236}">
              <a16:creationId xmlns:a16="http://schemas.microsoft.com/office/drawing/2014/main" id="{74361DEA-DFAF-4396-A650-7ED75E5F3797}"/>
            </a:ext>
          </a:extLst>
        </xdr:cNvPr>
        <xdr:cNvSpPr txBox="1"/>
      </xdr:nvSpPr>
      <xdr:spPr>
        <a:xfrm>
          <a:off x="7734300" y="3810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4" name="Group 8">
          <a:extLst>
            <a:ext uri="{FF2B5EF4-FFF2-40B4-BE49-F238E27FC236}">
              <a16:creationId xmlns:a16="http://schemas.microsoft.com/office/drawing/2014/main" id="{F6680BB3-E237-4B6E-B97A-22C080D9850D}"/>
            </a:ext>
          </a:extLst>
        </xdr:cNvPr>
        <xdr:cNvGrpSpPr>
          <a:grpSpLocks/>
        </xdr:cNvGrpSpPr>
      </xdr:nvGrpSpPr>
      <xdr:grpSpPr bwMode="auto">
        <a:xfrm>
          <a:off x="6797041" y="443865"/>
          <a:ext cx="2886074" cy="66675"/>
          <a:chOff x="2381" y="720"/>
          <a:chExt cx="3154" cy="65"/>
        </a:xfrm>
      </xdr:grpSpPr>
      <xdr:pic>
        <xdr:nvPicPr>
          <xdr:cNvPr id="5" name="6 Imagen">
            <a:extLst>
              <a:ext uri="{FF2B5EF4-FFF2-40B4-BE49-F238E27FC236}">
                <a16:creationId xmlns:a16="http://schemas.microsoft.com/office/drawing/2014/main" id="{71EB3C33-8E72-4A5D-8DEA-1644E2CADE9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C9E94A85-E526-4745-9B87-DB947E73493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2</xdr:row>
      <xdr:rowOff>90079</xdr:rowOff>
    </xdr:to>
    <xdr:pic>
      <xdr:nvPicPr>
        <xdr:cNvPr id="7" name="Imagen 6">
          <a:extLst>
            <a:ext uri="{FF2B5EF4-FFF2-40B4-BE49-F238E27FC236}">
              <a16:creationId xmlns:a16="http://schemas.microsoft.com/office/drawing/2014/main" id="{F973822D-275F-4543-8A71-47C6876830E1}"/>
            </a:ext>
          </a:extLst>
        </xdr:cNvPr>
        <xdr:cNvPicPr>
          <a:picLocks noChangeAspect="1"/>
        </xdr:cNvPicPr>
      </xdr:nvPicPr>
      <xdr:blipFill>
        <a:blip xmlns:r="http://schemas.openxmlformats.org/officeDocument/2006/relationships" r:embed="rId4"/>
        <a:stretch>
          <a:fillRect/>
        </a:stretch>
      </xdr:blipFill>
      <xdr:spPr>
        <a:xfrm>
          <a:off x="7839074" y="342900"/>
          <a:ext cx="1533526" cy="271054"/>
        </a:xfrm>
        <a:prstGeom prst="rect">
          <a:avLst/>
        </a:prstGeom>
      </xdr:spPr>
    </xdr:pic>
    <xdr:clientData/>
  </xdr:twoCellAnchor>
  <xdr:oneCellAnchor>
    <xdr:from>
      <xdr:col>6</xdr:col>
      <xdr:colOff>375284</xdr:colOff>
      <xdr:row>3</xdr:row>
      <xdr:rowOff>200026</xdr:rowOff>
    </xdr:from>
    <xdr:ext cx="3920491" cy="3962400"/>
    <xdr:sp macro="" textlink="">
      <xdr:nvSpPr>
        <xdr:cNvPr id="8" name="CuadroTexto 7">
          <a:extLst>
            <a:ext uri="{FF2B5EF4-FFF2-40B4-BE49-F238E27FC236}">
              <a16:creationId xmlns:a16="http://schemas.microsoft.com/office/drawing/2014/main" id="{118213E6-83A5-4005-906E-C04C7596A750}"/>
            </a:ext>
          </a:extLst>
        </xdr:cNvPr>
        <xdr:cNvSpPr txBox="1"/>
      </xdr:nvSpPr>
      <xdr:spPr>
        <a:xfrm>
          <a:off x="9909809" y="962026"/>
          <a:ext cx="3920491" cy="396240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a:t>
          </a:r>
        </a:p>
        <a:p>
          <a:r>
            <a:rPr lang="es-CO" sz="1100" baseline="0"/>
            <a:t> ( contexto externo).</a:t>
          </a:r>
        </a:p>
        <a:p>
          <a:endParaRPr lang="es-CO" sz="1100" baseline="0"/>
        </a:p>
        <a:p>
          <a:r>
            <a:rPr lang="es-CO" sz="1100" baseline="0"/>
            <a:t>2. Columnas (B,C;D;E)</a:t>
          </a:r>
        </a:p>
        <a:p>
          <a:r>
            <a:rPr lang="es-CO" sz="1100" baseline="0"/>
            <a:t>Copiar el numero que corresponde, segun la debilidad , oportunidad, fortaleza o amenaza identificada.</a:t>
          </a:r>
        </a:p>
        <a:p>
          <a:r>
            <a:rPr lang="es-CO" sz="1100" baseline="0"/>
            <a:t> </a:t>
          </a:r>
        </a:p>
        <a:p>
          <a:r>
            <a:rPr lang="es-CO" sz="1100"/>
            <a:t>3.</a:t>
          </a:r>
          <a:r>
            <a:rPr lang="es-CO" sz="1100" baseline="0"/>
            <a:t> Las </a:t>
          </a:r>
          <a:r>
            <a:rPr lang="es-CO" sz="1100" u="sng" baseline="0"/>
            <a:t>oportunidades y fortalezas</a:t>
          </a:r>
          <a:r>
            <a:rPr lang="es-CO" sz="1100" baseline="0"/>
            <a:t> se pueden gestionar  a traves de acciónes o proyectos  que se incluyen </a:t>
          </a:r>
          <a:r>
            <a:rPr lang="es-CO" sz="1100" b="1" u="sng" baseline="0"/>
            <a:t>en el plan de accion </a:t>
          </a:r>
          <a:r>
            <a:rPr lang="es-CO" sz="1100" baseline="0"/>
            <a:t>( mejoras), </a:t>
          </a:r>
          <a:r>
            <a:rPr lang="es-CO" sz="1100" b="1" u="sng" baseline="0"/>
            <a:t>si se considera que aportan valor </a:t>
          </a:r>
        </a:p>
        <a:p>
          <a:endParaRPr lang="es-CO" sz="1100" b="1" u="sng" baseline="0"/>
        </a:p>
        <a:p>
          <a:r>
            <a:rPr lang="es-CO" sz="1100" baseline="0">
              <a:solidFill>
                <a:srgbClr val="FF0000"/>
              </a:solidFill>
            </a:rPr>
            <a:t>Las debilidades y amenazas si  a</a:t>
          </a:r>
          <a:r>
            <a:rPr lang="es-CO" sz="1100" u="sng" baseline="0">
              <a:solidFill>
                <a:srgbClr val="FF0000"/>
              </a:solidFill>
            </a:rPr>
            <a:t>fectan los objetivos estrategicos y requieren recursos </a:t>
          </a:r>
          <a:r>
            <a:rPr lang="es-CO" sz="1100" baseline="0">
              <a:solidFill>
                <a:srgbClr val="FF0000"/>
              </a:solidFill>
            </a:rPr>
            <a:t>se documentan en </a:t>
          </a:r>
          <a:r>
            <a:rPr lang="es-CO" sz="1100" b="1" u="sng" baseline="0">
              <a:solidFill>
                <a:srgbClr val="FF0000"/>
              </a:solidFill>
            </a:rPr>
            <a:t>este plan de acción  .</a:t>
          </a:r>
        </a:p>
        <a:p>
          <a:endParaRPr lang="es-CO" sz="1100" baseline="0"/>
        </a:p>
        <a:p>
          <a:r>
            <a:rPr lang="es-CO" sz="1100" baseline="0">
              <a:solidFill>
                <a:schemeClr val="tx1"/>
              </a:solidFill>
            </a:rPr>
            <a:t>Si la </a:t>
          </a:r>
          <a:r>
            <a:rPr lang="es-CO" sz="1100" b="1" u="sng" baseline="0">
              <a:solidFill>
                <a:srgbClr val="FF0000"/>
              </a:solidFill>
            </a:rPr>
            <a:t>debiidad o amenaza </a:t>
          </a:r>
          <a:r>
            <a:rPr lang="es-CO" sz="1100" baseline="0">
              <a:solidFill>
                <a:schemeClr val="tx1"/>
              </a:solidFill>
            </a:rPr>
            <a:t>afecta la parte </a:t>
          </a:r>
          <a:r>
            <a:rPr lang="es-CO" sz="1100" baseline="0">
              <a:solidFill>
                <a:srgbClr val="FF0000"/>
              </a:solidFill>
            </a:rPr>
            <a:t>operativa</a:t>
          </a:r>
          <a:r>
            <a:rPr lang="es-CO" sz="1100" baseline="0">
              <a:solidFill>
                <a:schemeClr val="tx1"/>
              </a:solidFill>
            </a:rPr>
            <a:t> ( errores, demoras, etc)</a:t>
          </a:r>
          <a:r>
            <a:rPr lang="es-CO" sz="1100" baseline="0">
              <a:solidFill>
                <a:srgbClr val="FF0000"/>
              </a:solidFill>
            </a:rPr>
            <a:t> </a:t>
          </a:r>
          <a:r>
            <a:rPr lang="es-CO" sz="1100" b="1" u="sng" baseline="0">
              <a:solidFill>
                <a:schemeClr val="accent6">
                  <a:lumMod val="50000"/>
                </a:schemeClr>
              </a:solidFill>
            </a:rPr>
            <a:t>se llevan como causa  de los riesgos, en el mapa de riesgos respectivo.</a:t>
          </a: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1266128</xdr:colOff>
      <xdr:row>3</xdr:row>
      <xdr:rowOff>0</xdr:rowOff>
    </xdr:to>
    <xdr:pic>
      <xdr:nvPicPr>
        <xdr:cNvPr id="2" name="Imagen 1">
          <a:extLst>
            <a:ext uri="{FF2B5EF4-FFF2-40B4-BE49-F238E27FC236}">
              <a16:creationId xmlns:a16="http://schemas.microsoft.com/office/drawing/2014/main" id="{7AF4E8B7-25BB-4C6F-801A-10714F59FBE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438293" cy="91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866775</xdr:colOff>
      <xdr:row>2</xdr:row>
      <xdr:rowOff>15875</xdr:rowOff>
    </xdr:to>
    <xdr:pic>
      <xdr:nvPicPr>
        <xdr:cNvPr id="2" name="Imagen 1">
          <a:extLst>
            <a:ext uri="{FF2B5EF4-FFF2-40B4-BE49-F238E27FC236}">
              <a16:creationId xmlns:a16="http://schemas.microsoft.com/office/drawing/2014/main" id="{EE5B3E38-0035-4C9C-9872-38F71F0C4CA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5500"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866775</xdr:colOff>
      <xdr:row>2</xdr:row>
      <xdr:rowOff>15875</xdr:rowOff>
    </xdr:to>
    <xdr:pic>
      <xdr:nvPicPr>
        <xdr:cNvPr id="2" name="Imagen 1">
          <a:extLst>
            <a:ext uri="{FF2B5EF4-FFF2-40B4-BE49-F238E27FC236}">
              <a16:creationId xmlns:a16="http://schemas.microsoft.com/office/drawing/2014/main" id="{233E61E8-254F-44FA-8B1E-529F0093BE8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131695" cy="7245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866775</xdr:colOff>
      <xdr:row>2</xdr:row>
      <xdr:rowOff>15875</xdr:rowOff>
    </xdr:to>
    <xdr:pic>
      <xdr:nvPicPr>
        <xdr:cNvPr id="2" name="Imagen 1">
          <a:extLst>
            <a:ext uri="{FF2B5EF4-FFF2-40B4-BE49-F238E27FC236}">
              <a16:creationId xmlns:a16="http://schemas.microsoft.com/office/drawing/2014/main" id="{F5112791-9B77-47ED-8CC5-4094C012897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131695" cy="7245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866775</xdr:colOff>
      <xdr:row>2</xdr:row>
      <xdr:rowOff>15875</xdr:rowOff>
    </xdr:to>
    <xdr:pic>
      <xdr:nvPicPr>
        <xdr:cNvPr id="2" name="Imagen 1">
          <a:extLst>
            <a:ext uri="{FF2B5EF4-FFF2-40B4-BE49-F238E27FC236}">
              <a16:creationId xmlns:a16="http://schemas.microsoft.com/office/drawing/2014/main" id="{08539C4B-ADC6-46E8-8E72-41FFCE7CFE6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131695" cy="7245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uario\Documents\ARCHIVOS%20COMPUTADOR%20SANDRA\CALIDAD\PLAN%20DE%20ACCI&#211;N%20Y%20RIESGOS%20PALOQUEMAO\Documentos%20finales\Formato%20Riesgos%20Despachos%20Judiciales%20Certificados%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
      <sheetName val="Análisis de Contexto "/>
      <sheetName val="Estrategias"/>
      <sheetName val="3. Identificación de Riesgos "/>
      <sheetName val="4. Valoración Controles"/>
      <sheetName val="5. Mapa de Riesgo"/>
      <sheetName val="Tabla de Valoración"/>
      <sheetName val="Valoración Probabilidad"/>
      <sheetName val="Valoración del Impacto"/>
      <sheetName val="Seguimiento 1 trimestre"/>
      <sheetName val="Seguimiento 2 trimestre"/>
      <sheetName val="Seguimiento 3 trimestre "/>
      <sheetName val="Seguimiento 4 trimestre"/>
      <sheetName val="Seguimiento 1 trimestre (2)"/>
    </sheetNames>
    <sheetDataSet>
      <sheetData sheetId="0"/>
      <sheetData sheetId="1"/>
      <sheetData sheetId="2"/>
      <sheetData sheetId="3"/>
      <sheetData sheetId="4"/>
      <sheetData sheetId="5"/>
      <sheetData sheetId="6">
        <row r="2">
          <cell r="J2" t="str">
            <v>Fuerte (siempre se ejecuta)</v>
          </cell>
          <cell r="K2" t="str">
            <v>Moderado (algunas veces)</v>
          </cell>
          <cell r="L2" t="str">
            <v>Débil (no se ejecuta)</v>
          </cell>
        </row>
        <row r="3">
          <cell r="I3" t="str">
            <v>Fuerte</v>
          </cell>
          <cell r="J3" t="str">
            <v>Fuerte</v>
          </cell>
          <cell r="K3" t="str">
            <v>Moderado</v>
          </cell>
          <cell r="L3" t="str">
            <v>Débil</v>
          </cell>
        </row>
        <row r="4">
          <cell r="I4" t="str">
            <v>Moderado</v>
          </cell>
          <cell r="J4" t="str">
            <v>Moderado</v>
          </cell>
          <cell r="K4" t="str">
            <v>Moderado</v>
          </cell>
          <cell r="L4" t="str">
            <v>Débil</v>
          </cell>
        </row>
        <row r="5">
          <cell r="I5" t="str">
            <v>Débil</v>
          </cell>
          <cell r="J5" t="str">
            <v>Débil</v>
          </cell>
          <cell r="K5" t="str">
            <v>Débil</v>
          </cell>
          <cell r="L5" t="str">
            <v>Débil</v>
          </cell>
        </row>
      </sheetData>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row r="3">
          <cell r="F3">
            <v>1</v>
          </cell>
          <cell r="H3" t="str">
            <v>1-Rara vez</v>
          </cell>
        </row>
        <row r="4">
          <cell r="H4" t="str">
            <v>2-Improbable</v>
          </cell>
        </row>
        <row r="5">
          <cell r="H5" t="str">
            <v>3-Posible</v>
          </cell>
        </row>
        <row r="6">
          <cell r="H6" t="str">
            <v>4-Probable</v>
          </cell>
        </row>
        <row r="7">
          <cell r="H7" t="str">
            <v>5-Casi seguro</v>
          </cell>
        </row>
      </sheetData>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C:\Users\Usuario\Desktop\Nueva%20Metodologia%20Riesgos\Caja%20de%20Herramientas%20Guia%20DAPF\1.%20Matriz_mapa_riesgo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0000000}">
  <cacheSource type="worksheet">
    <worksheetSource name="Tabla1" r:id="rId2"/>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700-000000000000}"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37:E249"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formats count="5">
    <format dxfId="656">
      <pivotArea field="1" type="button" dataOnly="0" labelOnly="1" outline="0" axis="axisRow" fieldPosition="1"/>
    </format>
    <format dxfId="655">
      <pivotArea dataOnly="0" labelOnly="1" outline="0" fieldPosition="0">
        <references count="1">
          <reference field="0" count="1">
            <x v="0"/>
          </reference>
        </references>
      </pivotArea>
    </format>
    <format dxfId="654">
      <pivotArea dataOnly="0" labelOnly="1" outline="0" fieldPosition="0">
        <references count="1">
          <reference field="0" count="1">
            <x v="1"/>
          </reference>
        </references>
      </pivotArea>
    </format>
    <format dxfId="653">
      <pivotArea dataOnly="0" labelOnly="1" outline="0" fieldPosition="0">
        <references count="2">
          <reference field="0" count="1" selected="0">
            <x v="0"/>
          </reference>
          <reference field="1" count="5">
            <x v="0"/>
            <x v="6"/>
            <x v="7"/>
            <x v="8"/>
            <x v="9"/>
          </reference>
        </references>
      </pivotArea>
    </format>
    <format dxfId="652">
      <pivotArea dataOnly="0" labelOnly="1" outline="0" fieldPosition="0">
        <references count="2">
          <reference field="0" count="1" selected="0">
            <x v="1"/>
          </reference>
          <reference field="1" count="5">
            <x v="1"/>
            <x v="2"/>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a13" displayName="Tabla13" ref="B237:C247" totalsRowShown="0" headerRowDxfId="651" dataDxfId="650">
  <autoFilter ref="B237:C247" xr:uid="{00000000-0009-0000-0100-000002000000}"/>
  <tableColumns count="2">
    <tableColumn id="1" xr3:uid="{00000000-0010-0000-0000-000001000000}" name="Criterios" dataDxfId="649"/>
    <tableColumn id="2" xr3:uid="{00000000-0010-0000-0000-000002000000}" name="Subcriterios" dataDxfId="648"/>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249977111117893"/>
  </sheetPr>
  <dimension ref="A1:I18"/>
  <sheetViews>
    <sheetView showGridLines="0" topLeftCell="A13" workbookViewId="0">
      <selection activeCell="C6" sqref="C6"/>
    </sheetView>
  </sheetViews>
  <sheetFormatPr baseColWidth="10" defaultColWidth="11.44140625" defaultRowHeight="14.4" x14ac:dyDescent="0.3"/>
  <cols>
    <col min="1" max="1" width="28.109375" customWidth="1"/>
    <col min="2" max="2" width="18" customWidth="1"/>
    <col min="3" max="3" width="14.109375" style="86" customWidth="1"/>
    <col min="4" max="8" width="12.44140625" customWidth="1"/>
  </cols>
  <sheetData>
    <row r="1" spans="1:9" ht="42" customHeight="1" x14ac:dyDescent="0.4">
      <c r="A1" s="279" t="s">
        <v>187</v>
      </c>
      <c r="B1" s="279"/>
      <c r="C1" s="279"/>
      <c r="D1" s="279"/>
      <c r="E1" s="279"/>
      <c r="F1" s="279"/>
    </row>
    <row r="5" spans="1:9" x14ac:dyDescent="0.3">
      <c r="D5" s="95"/>
      <c r="E5" s="95"/>
      <c r="F5" s="95"/>
      <c r="G5" s="95"/>
      <c r="H5" s="95"/>
    </row>
    <row r="6" spans="1:9" x14ac:dyDescent="0.3">
      <c r="D6" s="95"/>
      <c r="E6" s="95"/>
      <c r="F6" s="95"/>
      <c r="G6" s="95"/>
      <c r="H6" s="95"/>
    </row>
    <row r="7" spans="1:9" ht="33.6" x14ac:dyDescent="0.65">
      <c r="A7" s="280" t="s">
        <v>266</v>
      </c>
      <c r="B7" s="280"/>
      <c r="C7" s="280"/>
      <c r="D7" s="280"/>
      <c r="E7" s="280"/>
      <c r="F7" s="280"/>
      <c r="G7" s="280"/>
      <c r="H7" s="280"/>
      <c r="I7" s="280"/>
    </row>
    <row r="9" spans="1:9" s="87" customFormat="1" ht="81.75" customHeight="1" x14ac:dyDescent="0.25">
      <c r="A9" s="88" t="s">
        <v>267</v>
      </c>
      <c r="B9" s="281" t="s">
        <v>186</v>
      </c>
      <c r="C9" s="281"/>
      <c r="D9" s="281"/>
      <c r="E9" s="281"/>
      <c r="F9" s="281"/>
      <c r="G9" s="281"/>
      <c r="H9" s="281"/>
      <c r="I9" s="281"/>
    </row>
    <row r="10" spans="1:9" s="87" customFormat="1" ht="16.649999999999999" customHeight="1" x14ac:dyDescent="0.25">
      <c r="A10" s="93"/>
      <c r="B10" s="94"/>
      <c r="C10" s="94"/>
      <c r="D10" s="93"/>
      <c r="E10" s="92"/>
    </row>
    <row r="11" spans="1:9" s="87" customFormat="1" ht="84" customHeight="1" x14ac:dyDescent="0.25">
      <c r="A11" s="88" t="s">
        <v>185</v>
      </c>
      <c r="B11" s="89" t="s">
        <v>184</v>
      </c>
      <c r="C11" s="278" t="s">
        <v>183</v>
      </c>
      <c r="D11" s="278"/>
      <c r="E11" s="278"/>
      <c r="F11" s="278"/>
      <c r="G11" s="278"/>
      <c r="H11" s="278"/>
      <c r="I11" s="278"/>
    </row>
    <row r="12" spans="1:9" ht="32.25" customHeight="1" x14ac:dyDescent="0.3">
      <c r="A12" s="91"/>
    </row>
    <row r="13" spans="1:9" ht="32.25" customHeight="1" x14ac:dyDescent="0.3">
      <c r="A13" s="90" t="s">
        <v>186</v>
      </c>
      <c r="B13" s="278"/>
      <c r="C13" s="278"/>
      <c r="D13" s="278"/>
      <c r="E13" s="278"/>
      <c r="F13" s="278"/>
      <c r="G13" s="278"/>
      <c r="H13" s="278"/>
      <c r="I13" s="278"/>
    </row>
    <row r="14" spans="1:9" s="87" customFormat="1" ht="69" customHeight="1" x14ac:dyDescent="0.25">
      <c r="A14" s="90" t="s">
        <v>182</v>
      </c>
      <c r="B14" s="278"/>
      <c r="C14" s="278"/>
      <c r="D14" s="278"/>
      <c r="E14" s="278"/>
      <c r="F14" s="278"/>
      <c r="G14" s="278"/>
      <c r="H14" s="278"/>
      <c r="I14" s="278"/>
    </row>
    <row r="15" spans="1:9" s="87" customFormat="1" ht="54" customHeight="1" x14ac:dyDescent="0.25">
      <c r="A15" s="90" t="s">
        <v>181</v>
      </c>
      <c r="B15" s="278"/>
      <c r="C15" s="278"/>
      <c r="D15" s="278"/>
      <c r="E15" s="278"/>
      <c r="F15" s="278"/>
      <c r="G15" s="278"/>
      <c r="H15" s="278"/>
      <c r="I15" s="278"/>
    </row>
    <row r="16" spans="1:9" s="87" customFormat="1" ht="54" customHeight="1" x14ac:dyDescent="0.25">
      <c r="A16" s="88" t="s">
        <v>180</v>
      </c>
      <c r="B16" s="278" t="s">
        <v>179</v>
      </c>
      <c r="C16" s="278"/>
      <c r="D16" s="278"/>
      <c r="E16" s="278"/>
      <c r="F16" s="278"/>
      <c r="G16" s="278"/>
      <c r="H16" s="278"/>
      <c r="I16" s="278"/>
    </row>
    <row r="18" spans="1:9" s="87" customFormat="1" ht="54.75" customHeight="1" x14ac:dyDescent="0.25">
      <c r="A18" s="88" t="s">
        <v>178</v>
      </c>
      <c r="B18" s="277" t="s">
        <v>403</v>
      </c>
      <c r="C18" s="277"/>
      <c r="D18" s="277"/>
      <c r="E18" s="277"/>
      <c r="F18" s="277"/>
      <c r="G18" s="277"/>
      <c r="H18" s="277"/>
      <c r="I18" s="277"/>
    </row>
  </sheetData>
  <mergeCells count="9">
    <mergeCell ref="B18:I18"/>
    <mergeCell ref="B13:I13"/>
    <mergeCell ref="B15:I15"/>
    <mergeCell ref="B16:I16"/>
    <mergeCell ref="A1:F1"/>
    <mergeCell ref="A7:I7"/>
    <mergeCell ref="B9:I9"/>
    <mergeCell ref="C11:I11"/>
    <mergeCell ref="B14:I14"/>
  </mergeCells>
  <dataValidations count="2">
    <dataValidation allowBlank="1" showInputMessage="1" showErrorMessage="1" prompt="Proponer y escribir en una frase la estrategia para gestionar la debilidad, la oportunidad, la amenaza o la fortaleza.Usar verbo de acción en infinitivo._x000a_" sqref="G1" xr:uid="{00000000-0002-0000-0000-000000000000}"/>
    <dataValidation type="list" allowBlank="1" showInputMessage="1" showErrorMessage="1" sqref="B11" xr:uid="{00000000-0002-0000-0000-000001000000}">
      <formula1>"Estrategicos, Misionales, Apoyo, Evaluacion y Mejora"</formula1>
    </dataValidation>
  </dataValidations>
  <pageMargins left="0.7" right="0.7" top="0.75" bottom="0.75" header="0.3" footer="0.3"/>
  <pageSetup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K31"/>
  <sheetViews>
    <sheetView topLeftCell="A26" workbookViewId="0">
      <selection activeCell="D19" sqref="D19"/>
    </sheetView>
  </sheetViews>
  <sheetFormatPr baseColWidth="10" defaultRowHeight="14.4" x14ac:dyDescent="0.3"/>
  <cols>
    <col min="2" max="2" width="30.88671875" customWidth="1"/>
    <col min="3" max="3" width="38.109375" customWidth="1"/>
    <col min="4" max="4" width="32.5546875" customWidth="1"/>
    <col min="5" max="5" width="20.44140625" customWidth="1"/>
    <col min="6" max="6" width="22.33203125" customWidth="1"/>
    <col min="7" max="7" width="21.88671875" customWidth="1"/>
    <col min="11" max="11" width="16.44140625" customWidth="1"/>
  </cols>
  <sheetData>
    <row r="2" spans="2:11" x14ac:dyDescent="0.3">
      <c r="B2" s="4" t="s">
        <v>38</v>
      </c>
      <c r="C2" s="4" t="s">
        <v>39</v>
      </c>
      <c r="D2" s="4" t="s">
        <v>46</v>
      </c>
      <c r="E2" s="6" t="s">
        <v>51</v>
      </c>
      <c r="F2" s="4" t="s">
        <v>55</v>
      </c>
      <c r="G2" s="4" t="s">
        <v>58</v>
      </c>
      <c r="H2" s="4" t="s">
        <v>61</v>
      </c>
      <c r="I2" s="4" t="s">
        <v>64</v>
      </c>
      <c r="J2" s="4" t="s">
        <v>175</v>
      </c>
      <c r="K2" s="4" t="s">
        <v>341</v>
      </c>
    </row>
    <row r="3" spans="2:11" ht="28.8" x14ac:dyDescent="0.3">
      <c r="B3" t="s">
        <v>40</v>
      </c>
      <c r="C3" s="82" t="s">
        <v>41</v>
      </c>
      <c r="D3" s="5" t="s">
        <v>47</v>
      </c>
      <c r="E3" t="s">
        <v>52</v>
      </c>
      <c r="F3" t="s">
        <v>56</v>
      </c>
      <c r="G3" t="s">
        <v>59</v>
      </c>
      <c r="H3" t="s">
        <v>62</v>
      </c>
      <c r="I3" t="s">
        <v>65</v>
      </c>
      <c r="J3" t="s">
        <v>176</v>
      </c>
      <c r="K3" t="s">
        <v>342</v>
      </c>
    </row>
    <row r="4" spans="2:11" ht="72" x14ac:dyDescent="0.3">
      <c r="B4" s="185" t="s">
        <v>347</v>
      </c>
      <c r="C4" t="s">
        <v>42</v>
      </c>
      <c r="D4" s="5" t="s">
        <v>48</v>
      </c>
      <c r="E4" t="s">
        <v>53</v>
      </c>
      <c r="F4" t="s">
        <v>57</v>
      </c>
      <c r="G4" t="s">
        <v>60</v>
      </c>
      <c r="H4" t="s">
        <v>63</v>
      </c>
      <c r="I4" t="s">
        <v>66</v>
      </c>
      <c r="J4" t="s">
        <v>177</v>
      </c>
      <c r="K4" t="s">
        <v>343</v>
      </c>
    </row>
    <row r="5" spans="2:11" ht="57.6" x14ac:dyDescent="0.3">
      <c r="B5" s="185" t="s">
        <v>363</v>
      </c>
      <c r="C5" t="s">
        <v>43</v>
      </c>
      <c r="D5" s="5" t="s">
        <v>129</v>
      </c>
      <c r="E5" t="s">
        <v>54</v>
      </c>
      <c r="K5" t="s">
        <v>344</v>
      </c>
    </row>
    <row r="6" spans="2:11" ht="43.2" x14ac:dyDescent="0.3">
      <c r="B6" s="185" t="s">
        <v>346</v>
      </c>
      <c r="C6" t="s">
        <v>44</v>
      </c>
      <c r="D6" s="5" t="s">
        <v>366</v>
      </c>
      <c r="K6" t="s">
        <v>345</v>
      </c>
    </row>
    <row r="7" spans="2:11" ht="43.2" x14ac:dyDescent="0.3">
      <c r="B7" s="185" t="s">
        <v>377</v>
      </c>
      <c r="C7" t="s">
        <v>45</v>
      </c>
      <c r="D7" s="83" t="s">
        <v>50</v>
      </c>
    </row>
    <row r="8" spans="2:11" ht="28.8" x14ac:dyDescent="0.3">
      <c r="B8" s="185" t="s">
        <v>451</v>
      </c>
      <c r="C8" t="s">
        <v>364</v>
      </c>
      <c r="D8" s="177" t="s">
        <v>353</v>
      </c>
    </row>
    <row r="9" spans="2:11" ht="28.8" x14ac:dyDescent="0.3">
      <c r="B9" t="s">
        <v>382</v>
      </c>
      <c r="C9" t="s">
        <v>174</v>
      </c>
      <c r="D9" s="177" t="s">
        <v>354</v>
      </c>
    </row>
    <row r="10" spans="2:11" ht="28.8" x14ac:dyDescent="0.3">
      <c r="C10" t="s">
        <v>402</v>
      </c>
      <c r="D10" s="177" t="s">
        <v>355</v>
      </c>
    </row>
    <row r="11" spans="2:11" ht="28.8" x14ac:dyDescent="0.3">
      <c r="D11" s="177" t="s">
        <v>356</v>
      </c>
    </row>
    <row r="12" spans="2:11" ht="28.8" x14ac:dyDescent="0.3">
      <c r="D12" s="177" t="s">
        <v>357</v>
      </c>
    </row>
    <row r="13" spans="2:11" ht="28.8" x14ac:dyDescent="0.3">
      <c r="D13" s="176" t="s">
        <v>348</v>
      </c>
    </row>
    <row r="14" spans="2:11" ht="28.8" x14ac:dyDescent="0.3">
      <c r="D14" s="176" t="s">
        <v>349</v>
      </c>
    </row>
    <row r="15" spans="2:11" ht="28.8" x14ac:dyDescent="0.3">
      <c r="D15" s="176" t="s">
        <v>350</v>
      </c>
    </row>
    <row r="16" spans="2:11" ht="28.8" x14ac:dyDescent="0.3">
      <c r="D16" s="176" t="s">
        <v>351</v>
      </c>
    </row>
    <row r="17" spans="4:4" ht="28.8" x14ac:dyDescent="0.3">
      <c r="D17" s="176" t="s">
        <v>352</v>
      </c>
    </row>
    <row r="18" spans="4:4" ht="43.2" x14ac:dyDescent="0.3">
      <c r="D18" s="82" t="s">
        <v>452</v>
      </c>
    </row>
    <row r="19" spans="4:4" ht="57.6" x14ac:dyDescent="0.3">
      <c r="D19" s="82" t="s">
        <v>453</v>
      </c>
    </row>
    <row r="20" spans="4:4" ht="28.8" x14ac:dyDescent="0.3">
      <c r="D20" s="196" t="s">
        <v>369</v>
      </c>
    </row>
    <row r="21" spans="4:4" ht="28.8" x14ac:dyDescent="0.3">
      <c r="D21" s="196" t="s">
        <v>373</v>
      </c>
    </row>
    <row r="22" spans="4:4" ht="28.8" x14ac:dyDescent="0.3">
      <c r="D22" s="196" t="s">
        <v>374</v>
      </c>
    </row>
    <row r="23" spans="4:4" ht="28.8" x14ac:dyDescent="0.3">
      <c r="D23" s="196" t="s">
        <v>375</v>
      </c>
    </row>
    <row r="24" spans="4:4" ht="43.2" x14ac:dyDescent="0.3">
      <c r="D24" s="196" t="s">
        <v>376</v>
      </c>
    </row>
    <row r="25" spans="4:4" ht="43.2" x14ac:dyDescent="0.3">
      <c r="D25" s="196" t="s">
        <v>367</v>
      </c>
    </row>
    <row r="26" spans="4:4" ht="57.6" x14ac:dyDescent="0.3">
      <c r="D26" s="196" t="s">
        <v>368</v>
      </c>
    </row>
    <row r="27" spans="4:4" ht="43.2" x14ac:dyDescent="0.3">
      <c r="D27" s="196" t="s">
        <v>385</v>
      </c>
    </row>
    <row r="28" spans="4:4" ht="43.2" x14ac:dyDescent="0.3">
      <c r="D28" s="196" t="s">
        <v>386</v>
      </c>
    </row>
    <row r="29" spans="4:4" ht="43.2" x14ac:dyDescent="0.3">
      <c r="D29" s="196" t="s">
        <v>387</v>
      </c>
    </row>
    <row r="30" spans="4:4" ht="43.2" x14ac:dyDescent="0.3">
      <c r="D30" s="196" t="s">
        <v>384</v>
      </c>
    </row>
    <row r="31" spans="4:4" ht="43.2" x14ac:dyDescent="0.3">
      <c r="D31" s="196" t="s">
        <v>388</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7" tint="-0.249977111117893"/>
  </sheetPr>
  <dimension ref="B1:K16"/>
  <sheetViews>
    <sheetView topLeftCell="B1" workbookViewId="0">
      <selection activeCell="I7" sqref="I7"/>
    </sheetView>
  </sheetViews>
  <sheetFormatPr baseColWidth="10" defaultColWidth="14.33203125" defaultRowHeight="13.8" x14ac:dyDescent="0.3"/>
  <cols>
    <col min="1" max="2" width="14.33203125" style="35"/>
    <col min="3" max="3" width="17" style="35" customWidth="1"/>
    <col min="4" max="4" width="14.33203125" style="35"/>
    <col min="5" max="5" width="46" style="35" customWidth="1"/>
    <col min="6" max="16384" width="14.33203125" style="35"/>
  </cols>
  <sheetData>
    <row r="1" spans="2:11" ht="24" customHeight="1" thickBot="1" x14ac:dyDescent="0.35">
      <c r="B1" s="408" t="s">
        <v>140</v>
      </c>
      <c r="C1" s="409"/>
      <c r="D1" s="409"/>
      <c r="E1" s="409"/>
      <c r="F1" s="410"/>
    </row>
    <row r="2" spans="2:11" ht="16.2" thickBot="1" x14ac:dyDescent="0.35">
      <c r="B2" s="36"/>
      <c r="C2" s="36"/>
      <c r="D2" s="36"/>
      <c r="E2" s="36"/>
      <c r="F2" s="36"/>
      <c r="I2" s="178"/>
      <c r="J2" s="192" t="s">
        <v>56</v>
      </c>
      <c r="K2" s="192" t="s">
        <v>57</v>
      </c>
    </row>
    <row r="3" spans="2:11" ht="16.2" thickBot="1" x14ac:dyDescent="0.35">
      <c r="B3" s="411" t="s">
        <v>141</v>
      </c>
      <c r="C3" s="412"/>
      <c r="D3" s="412"/>
      <c r="E3" s="37" t="s">
        <v>142</v>
      </c>
      <c r="F3" s="38" t="s">
        <v>143</v>
      </c>
      <c r="I3" s="191" t="s">
        <v>52</v>
      </c>
      <c r="J3" s="182">
        <v>0.5</v>
      </c>
      <c r="K3" s="182">
        <v>0.45</v>
      </c>
    </row>
    <row r="4" spans="2:11" ht="31.2" x14ac:dyDescent="0.3">
      <c r="B4" s="413" t="s">
        <v>144</v>
      </c>
      <c r="C4" s="415" t="s">
        <v>31</v>
      </c>
      <c r="D4" s="39" t="s">
        <v>52</v>
      </c>
      <c r="E4" s="40" t="s">
        <v>145</v>
      </c>
      <c r="F4" s="41">
        <v>0.25</v>
      </c>
      <c r="I4" s="192" t="s">
        <v>53</v>
      </c>
      <c r="J4" s="182">
        <v>0.4</v>
      </c>
      <c r="K4" s="182">
        <v>0.35</v>
      </c>
    </row>
    <row r="5" spans="2:11" ht="46.8" x14ac:dyDescent="0.3">
      <c r="B5" s="414"/>
      <c r="C5" s="416"/>
      <c r="D5" s="42" t="s">
        <v>53</v>
      </c>
      <c r="E5" s="43" t="s">
        <v>146</v>
      </c>
      <c r="F5" s="44">
        <v>0.15</v>
      </c>
      <c r="I5" s="192" t="s">
        <v>54</v>
      </c>
      <c r="J5" s="182">
        <v>0.35</v>
      </c>
      <c r="K5" s="182">
        <v>0.3</v>
      </c>
    </row>
    <row r="6" spans="2:11" ht="46.8" x14ac:dyDescent="0.3">
      <c r="B6" s="414"/>
      <c r="C6" s="416"/>
      <c r="D6" s="42" t="s">
        <v>54</v>
      </c>
      <c r="E6" s="43" t="s">
        <v>147</v>
      </c>
      <c r="F6" s="44">
        <v>0.1</v>
      </c>
    </row>
    <row r="7" spans="2:11" ht="62.4" x14ac:dyDescent="0.3">
      <c r="B7" s="414"/>
      <c r="C7" s="416" t="s">
        <v>32</v>
      </c>
      <c r="D7" s="42" t="s">
        <v>56</v>
      </c>
      <c r="E7" s="43" t="s">
        <v>148</v>
      </c>
      <c r="F7" s="44">
        <v>0.25</v>
      </c>
      <c r="G7" s="179"/>
    </row>
    <row r="8" spans="2:11" ht="31.2" x14ac:dyDescent="0.3">
      <c r="B8" s="414"/>
      <c r="C8" s="416"/>
      <c r="D8" s="42" t="s">
        <v>57</v>
      </c>
      <c r="E8" s="43" t="s">
        <v>149</v>
      </c>
      <c r="F8" s="44">
        <v>0.2</v>
      </c>
      <c r="G8" s="179"/>
    </row>
    <row r="9" spans="2:11" ht="46.8" x14ac:dyDescent="0.3">
      <c r="B9" s="414" t="s">
        <v>150</v>
      </c>
      <c r="C9" s="416" t="s">
        <v>34</v>
      </c>
      <c r="D9" s="42" t="s">
        <v>59</v>
      </c>
      <c r="E9" s="43" t="s">
        <v>151</v>
      </c>
      <c r="F9" s="45" t="s">
        <v>152</v>
      </c>
    </row>
    <row r="10" spans="2:11" ht="46.8" x14ac:dyDescent="0.3">
      <c r="B10" s="414"/>
      <c r="C10" s="416"/>
      <c r="D10" s="42" t="s">
        <v>153</v>
      </c>
      <c r="E10" s="43" t="s">
        <v>154</v>
      </c>
      <c r="F10" s="45" t="s">
        <v>152</v>
      </c>
    </row>
    <row r="11" spans="2:11" ht="46.8" x14ac:dyDescent="0.3">
      <c r="B11" s="414"/>
      <c r="C11" s="416" t="s">
        <v>35</v>
      </c>
      <c r="D11" s="42" t="s">
        <v>62</v>
      </c>
      <c r="E11" s="43" t="s">
        <v>155</v>
      </c>
      <c r="F11" s="45" t="s">
        <v>152</v>
      </c>
    </row>
    <row r="12" spans="2:11" ht="46.8" x14ac:dyDescent="0.3">
      <c r="B12" s="414"/>
      <c r="C12" s="416"/>
      <c r="D12" s="42" t="s">
        <v>63</v>
      </c>
      <c r="E12" s="43" t="s">
        <v>156</v>
      </c>
      <c r="F12" s="45" t="s">
        <v>152</v>
      </c>
    </row>
    <row r="13" spans="2:11" ht="31.2" x14ac:dyDescent="0.3">
      <c r="B13" s="414"/>
      <c r="C13" s="416" t="s">
        <v>36</v>
      </c>
      <c r="D13" s="42" t="s">
        <v>65</v>
      </c>
      <c r="E13" s="43" t="s">
        <v>157</v>
      </c>
      <c r="F13" s="45" t="s">
        <v>152</v>
      </c>
    </row>
    <row r="14" spans="2:11" ht="16.2" thickBot="1" x14ac:dyDescent="0.35">
      <c r="B14" s="417"/>
      <c r="C14" s="418"/>
      <c r="D14" s="46" t="s">
        <v>66</v>
      </c>
      <c r="E14" s="47" t="s">
        <v>158</v>
      </c>
      <c r="F14" s="48" t="s">
        <v>152</v>
      </c>
    </row>
    <row r="15" spans="2:11" ht="49.5" customHeight="1" x14ac:dyDescent="0.3">
      <c r="B15" s="407" t="s">
        <v>159</v>
      </c>
      <c r="C15" s="407"/>
      <c r="D15" s="407"/>
      <c r="E15" s="407"/>
      <c r="F15" s="407"/>
    </row>
    <row r="16" spans="2:11" ht="27" customHeight="1" x14ac:dyDescent="0.3">
      <c r="B16" s="49"/>
    </row>
  </sheetData>
  <mergeCells count="10">
    <mergeCell ref="B15:F15"/>
    <mergeCell ref="B1:F1"/>
    <mergeCell ref="B3:D3"/>
    <mergeCell ref="B4:B8"/>
    <mergeCell ref="C4:C6"/>
    <mergeCell ref="C7:C8"/>
    <mergeCell ref="B9:B14"/>
    <mergeCell ref="C9:C10"/>
    <mergeCell ref="C11:C12"/>
    <mergeCell ref="C13:C1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7030A0"/>
  </sheetPr>
  <dimension ref="B4:AU63"/>
  <sheetViews>
    <sheetView topLeftCell="E7" workbookViewId="0">
      <selection activeCell="AT45" sqref="AT45"/>
    </sheetView>
  </sheetViews>
  <sheetFormatPr baseColWidth="10" defaultColWidth="11.44140625" defaultRowHeight="14.4" x14ac:dyDescent="0.3"/>
  <cols>
    <col min="1" max="1" width="3.6640625" style="7" customWidth="1"/>
    <col min="2" max="2" width="6.6640625" style="7" customWidth="1"/>
    <col min="3" max="3" width="0.5546875" style="7" hidden="1" customWidth="1"/>
    <col min="4" max="4" width="11.44140625" style="7" hidden="1" customWidth="1"/>
    <col min="5" max="5" width="9.88671875" style="7" customWidth="1"/>
    <col min="6" max="8" width="11.44140625" style="7" hidden="1" customWidth="1"/>
    <col min="9" max="9" width="8.44140625" style="7" customWidth="1"/>
    <col min="10" max="11" width="11.44140625" style="7"/>
    <col min="12" max="12" width="0.109375" style="7" customWidth="1"/>
    <col min="13" max="13" width="0.33203125" style="7" hidden="1" customWidth="1"/>
    <col min="14" max="15" width="11.44140625" style="7" hidden="1" customWidth="1"/>
    <col min="16" max="16" width="11.44140625" style="7"/>
    <col min="17" max="17" width="10.33203125" style="7" customWidth="1"/>
    <col min="18" max="18" width="11.44140625" style="7" hidden="1" customWidth="1"/>
    <col min="19" max="19" width="0.88671875" style="7" hidden="1" customWidth="1"/>
    <col min="20" max="20" width="11.44140625" style="7" hidden="1" customWidth="1"/>
    <col min="21" max="21" width="0.109375" style="7" hidden="1" customWidth="1"/>
    <col min="22" max="22" width="11.44140625" style="7"/>
    <col min="23" max="23" width="10.109375" style="7" customWidth="1"/>
    <col min="24" max="24" width="3.88671875" style="7" hidden="1" customWidth="1"/>
    <col min="25" max="25" width="4.44140625" style="7" hidden="1" customWidth="1"/>
    <col min="26" max="27" width="11.44140625" style="7" hidden="1" customWidth="1"/>
    <col min="28" max="28" width="11.44140625" style="7"/>
    <col min="29" max="29" width="9.6640625" style="7" customWidth="1"/>
    <col min="30" max="30" width="1.5546875" style="7" hidden="1" customWidth="1"/>
    <col min="31" max="32" width="11.44140625" style="7" hidden="1" customWidth="1"/>
    <col min="33" max="33" width="0.88671875" style="7" hidden="1" customWidth="1"/>
    <col min="34" max="34" width="11.44140625" style="7"/>
    <col min="35" max="35" width="13" style="7" customWidth="1"/>
    <col min="36" max="37" width="1.5546875" style="7" hidden="1" customWidth="1"/>
    <col min="38" max="38" width="1" style="7" customWidth="1"/>
    <col min="39" max="40" width="11.44140625" style="7"/>
    <col min="41" max="41" width="4.5546875" style="7" customWidth="1"/>
    <col min="42" max="42" width="2.44140625" style="7" hidden="1" customWidth="1"/>
    <col min="43" max="45" width="11.44140625" style="7" hidden="1" customWidth="1"/>
    <col min="46" max="46" width="11.44140625" style="7"/>
    <col min="47" max="47" width="15.6640625" style="7" customWidth="1"/>
    <col min="48" max="16384" width="11.44140625" style="7"/>
  </cols>
  <sheetData>
    <row r="4" spans="2:47" x14ac:dyDescent="0.3">
      <c r="B4" s="419" t="s">
        <v>404</v>
      </c>
      <c r="C4" s="419"/>
      <c r="D4" s="419"/>
      <c r="E4" s="419"/>
      <c r="F4" s="419"/>
      <c r="G4" s="419"/>
      <c r="H4" s="419"/>
      <c r="I4" s="419"/>
      <c r="J4" s="420" t="s">
        <v>8</v>
      </c>
      <c r="K4" s="420"/>
      <c r="L4" s="420"/>
      <c r="M4" s="420"/>
      <c r="N4" s="420"/>
      <c r="O4" s="420"/>
      <c r="P4" s="420"/>
      <c r="Q4" s="420"/>
      <c r="R4" s="420"/>
      <c r="S4" s="420"/>
      <c r="T4" s="420"/>
      <c r="U4" s="420"/>
      <c r="V4" s="420"/>
      <c r="W4" s="420"/>
      <c r="X4" s="420"/>
      <c r="Y4" s="420"/>
      <c r="Z4" s="420"/>
      <c r="AA4" s="420"/>
      <c r="AB4" s="420"/>
      <c r="AC4" s="420"/>
      <c r="AD4" s="420"/>
      <c r="AE4" s="420"/>
      <c r="AF4" s="420"/>
      <c r="AG4" s="420"/>
      <c r="AH4" s="420"/>
      <c r="AI4" s="420"/>
      <c r="AJ4" s="420"/>
      <c r="AK4" s="420"/>
      <c r="AL4" s="420"/>
      <c r="AT4" s="421" t="s">
        <v>25</v>
      </c>
      <c r="AU4" s="421"/>
    </row>
    <row r="5" spans="2:47" x14ac:dyDescent="0.3">
      <c r="B5" s="419"/>
      <c r="C5" s="419"/>
      <c r="D5" s="419"/>
      <c r="E5" s="419"/>
      <c r="F5" s="419"/>
      <c r="G5" s="419"/>
      <c r="H5" s="419"/>
      <c r="I5" s="419"/>
      <c r="J5" s="420"/>
      <c r="K5" s="420"/>
      <c r="L5" s="420"/>
      <c r="M5" s="420"/>
      <c r="N5" s="420"/>
      <c r="O5" s="420"/>
      <c r="P5" s="420"/>
      <c r="Q5" s="420"/>
      <c r="R5" s="420"/>
      <c r="S5" s="420"/>
      <c r="T5" s="420"/>
      <c r="U5" s="420"/>
      <c r="V5" s="420"/>
      <c r="W5" s="420"/>
      <c r="X5" s="420"/>
      <c r="Y5" s="420"/>
      <c r="Z5" s="420"/>
      <c r="AA5" s="420"/>
      <c r="AB5" s="420"/>
      <c r="AC5" s="420"/>
      <c r="AD5" s="420"/>
      <c r="AE5" s="420"/>
      <c r="AF5" s="420"/>
      <c r="AG5" s="420"/>
      <c r="AH5" s="420"/>
      <c r="AI5" s="420"/>
      <c r="AJ5" s="420"/>
      <c r="AK5" s="420"/>
      <c r="AL5" s="420"/>
      <c r="AT5" s="421"/>
      <c r="AU5" s="421"/>
    </row>
    <row r="6" spans="2:47" x14ac:dyDescent="0.3">
      <c r="B6" s="419"/>
      <c r="C6" s="419"/>
      <c r="D6" s="419"/>
      <c r="E6" s="419"/>
      <c r="F6" s="419"/>
      <c r="G6" s="419"/>
      <c r="H6" s="419"/>
      <c r="I6" s="419"/>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T6" s="421"/>
      <c r="AU6" s="421"/>
    </row>
    <row r="7" spans="2:47" ht="15" thickBot="1" x14ac:dyDescent="0.35"/>
    <row r="8" spans="2:47" ht="15.6" x14ac:dyDescent="0.3">
      <c r="B8" s="422" t="s">
        <v>109</v>
      </c>
      <c r="C8" s="422"/>
      <c r="D8" s="423"/>
      <c r="E8" s="424" t="s">
        <v>160</v>
      </c>
      <c r="F8" s="425"/>
      <c r="G8" s="425"/>
      <c r="H8" s="425"/>
      <c r="I8" s="426"/>
      <c r="J8" s="50" t="s">
        <v>405</v>
      </c>
      <c r="K8" s="51" t="s">
        <v>405</v>
      </c>
      <c r="L8" s="51" t="s">
        <v>405</v>
      </c>
      <c r="M8" s="51" t="s">
        <v>405</v>
      </c>
      <c r="N8" s="51" t="s">
        <v>405</v>
      </c>
      <c r="O8" s="52" t="s">
        <v>405</v>
      </c>
      <c r="P8" s="50" t="s">
        <v>405</v>
      </c>
      <c r="Q8" s="51" t="s">
        <v>405</v>
      </c>
      <c r="R8" s="51" t="s">
        <v>405</v>
      </c>
      <c r="S8" s="51" t="s">
        <v>405</v>
      </c>
      <c r="T8" s="51" t="s">
        <v>405</v>
      </c>
      <c r="U8" s="52" t="s">
        <v>405</v>
      </c>
      <c r="V8" s="50" t="s">
        <v>405</v>
      </c>
      <c r="W8" s="51" t="s">
        <v>405</v>
      </c>
      <c r="X8" s="51" t="s">
        <v>405</v>
      </c>
      <c r="Y8" s="51" t="s">
        <v>405</v>
      </c>
      <c r="Z8" s="51" t="s">
        <v>405</v>
      </c>
      <c r="AA8" s="52" t="s">
        <v>405</v>
      </c>
      <c r="AB8" s="50" t="s">
        <v>405</v>
      </c>
      <c r="AC8" s="51" t="s">
        <v>405</v>
      </c>
      <c r="AD8" s="51" t="s">
        <v>405</v>
      </c>
      <c r="AE8" s="51" t="s">
        <v>405</v>
      </c>
      <c r="AF8" s="51" t="s">
        <v>405</v>
      </c>
      <c r="AG8" s="52" t="s">
        <v>405</v>
      </c>
      <c r="AH8" s="53" t="s">
        <v>405</v>
      </c>
      <c r="AI8" s="54" t="s">
        <v>405</v>
      </c>
      <c r="AJ8" s="54" t="s">
        <v>405</v>
      </c>
      <c r="AK8" s="54" t="s">
        <v>405</v>
      </c>
      <c r="AL8" s="54" t="s">
        <v>405</v>
      </c>
      <c r="AN8" s="433" t="s">
        <v>161</v>
      </c>
      <c r="AO8" s="434"/>
      <c r="AP8" s="434"/>
      <c r="AQ8" s="434"/>
      <c r="AR8" s="434"/>
      <c r="AS8" s="435"/>
      <c r="AT8" s="442" t="s">
        <v>406</v>
      </c>
      <c r="AU8" s="442"/>
    </row>
    <row r="9" spans="2:47" ht="15.6" x14ac:dyDescent="0.3">
      <c r="B9" s="422"/>
      <c r="C9" s="422"/>
      <c r="D9" s="423"/>
      <c r="E9" s="427"/>
      <c r="F9" s="428"/>
      <c r="G9" s="428"/>
      <c r="H9" s="428"/>
      <c r="I9" s="429"/>
      <c r="J9" s="55" t="s">
        <v>405</v>
      </c>
      <c r="K9" s="56" t="s">
        <v>405</v>
      </c>
      <c r="L9" s="56" t="s">
        <v>405</v>
      </c>
      <c r="M9" s="56" t="s">
        <v>405</v>
      </c>
      <c r="N9" s="56" t="s">
        <v>405</v>
      </c>
      <c r="O9" s="57" t="s">
        <v>405</v>
      </c>
      <c r="P9" s="55" t="s">
        <v>405</v>
      </c>
      <c r="Q9" s="56" t="s">
        <v>405</v>
      </c>
      <c r="R9" s="56" t="s">
        <v>405</v>
      </c>
      <c r="S9" s="56" t="s">
        <v>405</v>
      </c>
      <c r="T9" s="56" t="s">
        <v>405</v>
      </c>
      <c r="U9" s="57" t="s">
        <v>405</v>
      </c>
      <c r="V9" s="55" t="s">
        <v>405</v>
      </c>
      <c r="W9" s="56" t="s">
        <v>405</v>
      </c>
      <c r="X9" s="56" t="s">
        <v>405</v>
      </c>
      <c r="Y9" s="56" t="s">
        <v>405</v>
      </c>
      <c r="Z9" s="56" t="s">
        <v>405</v>
      </c>
      <c r="AA9" s="57" t="s">
        <v>405</v>
      </c>
      <c r="AB9" s="55" t="s">
        <v>405</v>
      </c>
      <c r="AC9" s="56" t="s">
        <v>405</v>
      </c>
      <c r="AD9" s="56" t="s">
        <v>405</v>
      </c>
      <c r="AE9" s="56" t="s">
        <v>405</v>
      </c>
      <c r="AF9" s="56" t="s">
        <v>405</v>
      </c>
      <c r="AG9" s="57" t="s">
        <v>405</v>
      </c>
      <c r="AH9" s="58" t="s">
        <v>405</v>
      </c>
      <c r="AI9" s="59" t="s">
        <v>405</v>
      </c>
      <c r="AJ9" s="59" t="s">
        <v>405</v>
      </c>
      <c r="AK9" s="59" t="s">
        <v>405</v>
      </c>
      <c r="AL9" s="59" t="s">
        <v>405</v>
      </c>
      <c r="AN9" s="436"/>
      <c r="AO9" s="437"/>
      <c r="AP9" s="437"/>
      <c r="AQ9" s="437"/>
      <c r="AR9" s="437"/>
      <c r="AS9" s="438"/>
      <c r="AT9" s="442"/>
      <c r="AU9" s="442"/>
    </row>
    <row r="10" spans="2:47" ht="15.6" x14ac:dyDescent="0.3">
      <c r="B10" s="422"/>
      <c r="C10" s="422"/>
      <c r="D10" s="423"/>
      <c r="E10" s="427"/>
      <c r="F10" s="428"/>
      <c r="G10" s="428"/>
      <c r="H10" s="428"/>
      <c r="I10" s="429"/>
      <c r="J10" s="55" t="s">
        <v>405</v>
      </c>
      <c r="K10" s="56" t="s">
        <v>405</v>
      </c>
      <c r="L10" s="56" t="s">
        <v>405</v>
      </c>
      <c r="M10" s="56" t="s">
        <v>405</v>
      </c>
      <c r="N10" s="56" t="s">
        <v>405</v>
      </c>
      <c r="O10" s="57" t="s">
        <v>405</v>
      </c>
      <c r="P10" s="55" t="s">
        <v>405</v>
      </c>
      <c r="Q10" s="56" t="s">
        <v>405</v>
      </c>
      <c r="R10" s="56" t="s">
        <v>405</v>
      </c>
      <c r="S10" s="56" t="s">
        <v>405</v>
      </c>
      <c r="T10" s="56" t="s">
        <v>405</v>
      </c>
      <c r="U10" s="57" t="s">
        <v>405</v>
      </c>
      <c r="V10" s="55" t="s">
        <v>405</v>
      </c>
      <c r="W10" s="56" t="s">
        <v>405</v>
      </c>
      <c r="X10" s="56" t="s">
        <v>405</v>
      </c>
      <c r="Y10" s="56" t="s">
        <v>405</v>
      </c>
      <c r="Z10" s="56" t="s">
        <v>405</v>
      </c>
      <c r="AA10" s="57" t="s">
        <v>405</v>
      </c>
      <c r="AB10" s="55" t="s">
        <v>405</v>
      </c>
      <c r="AC10" s="56" t="s">
        <v>405</v>
      </c>
      <c r="AD10" s="56" t="s">
        <v>405</v>
      </c>
      <c r="AE10" s="56" t="s">
        <v>405</v>
      </c>
      <c r="AF10" s="56" t="s">
        <v>405</v>
      </c>
      <c r="AG10" s="57" t="s">
        <v>405</v>
      </c>
      <c r="AH10" s="58" t="s">
        <v>405</v>
      </c>
      <c r="AI10" s="59" t="s">
        <v>405</v>
      </c>
      <c r="AJ10" s="59" t="s">
        <v>405</v>
      </c>
      <c r="AK10" s="59" t="s">
        <v>405</v>
      </c>
      <c r="AL10" s="59" t="s">
        <v>405</v>
      </c>
      <c r="AN10" s="436"/>
      <c r="AO10" s="437"/>
      <c r="AP10" s="437"/>
      <c r="AQ10" s="437"/>
      <c r="AR10" s="437"/>
      <c r="AS10" s="438"/>
      <c r="AT10" s="442"/>
      <c r="AU10" s="442"/>
    </row>
    <row r="11" spans="2:47" ht="15.6" x14ac:dyDescent="0.3">
      <c r="B11" s="422"/>
      <c r="C11" s="422"/>
      <c r="D11" s="423"/>
      <c r="E11" s="427"/>
      <c r="F11" s="428"/>
      <c r="G11" s="428"/>
      <c r="H11" s="428"/>
      <c r="I11" s="429"/>
      <c r="J11" s="55" t="s">
        <v>405</v>
      </c>
      <c r="K11" s="56" t="s">
        <v>405</v>
      </c>
      <c r="L11" s="56" t="s">
        <v>405</v>
      </c>
      <c r="M11" s="56" t="s">
        <v>405</v>
      </c>
      <c r="N11" s="56" t="s">
        <v>405</v>
      </c>
      <c r="O11" s="57" t="s">
        <v>405</v>
      </c>
      <c r="P11" s="55" t="s">
        <v>405</v>
      </c>
      <c r="Q11" s="56" t="s">
        <v>405</v>
      </c>
      <c r="R11" s="56" t="s">
        <v>405</v>
      </c>
      <c r="S11" s="56" t="s">
        <v>405</v>
      </c>
      <c r="T11" s="56" t="s">
        <v>405</v>
      </c>
      <c r="U11" s="57" t="s">
        <v>405</v>
      </c>
      <c r="V11" s="55" t="s">
        <v>405</v>
      </c>
      <c r="W11" s="56" t="s">
        <v>405</v>
      </c>
      <c r="X11" s="56" t="s">
        <v>405</v>
      </c>
      <c r="Y11" s="56" t="s">
        <v>405</v>
      </c>
      <c r="Z11" s="56" t="s">
        <v>405</v>
      </c>
      <c r="AA11" s="57" t="s">
        <v>405</v>
      </c>
      <c r="AB11" s="55" t="s">
        <v>405</v>
      </c>
      <c r="AC11" s="56" t="s">
        <v>405</v>
      </c>
      <c r="AD11" s="56" t="s">
        <v>405</v>
      </c>
      <c r="AE11" s="56" t="s">
        <v>405</v>
      </c>
      <c r="AF11" s="56" t="s">
        <v>405</v>
      </c>
      <c r="AG11" s="57" t="s">
        <v>405</v>
      </c>
      <c r="AH11" s="58" t="s">
        <v>405</v>
      </c>
      <c r="AI11" s="59" t="s">
        <v>405</v>
      </c>
      <c r="AJ11" s="59" t="s">
        <v>405</v>
      </c>
      <c r="AK11" s="59" t="s">
        <v>405</v>
      </c>
      <c r="AL11" s="59" t="s">
        <v>405</v>
      </c>
      <c r="AN11" s="436"/>
      <c r="AO11" s="437"/>
      <c r="AP11" s="437"/>
      <c r="AQ11" s="437"/>
      <c r="AR11" s="437"/>
      <c r="AS11" s="438"/>
      <c r="AT11" s="442"/>
      <c r="AU11" s="442"/>
    </row>
    <row r="12" spans="2:47" ht="15.6" x14ac:dyDescent="0.3">
      <c r="B12" s="422"/>
      <c r="C12" s="422"/>
      <c r="D12" s="423"/>
      <c r="E12" s="427"/>
      <c r="F12" s="428"/>
      <c r="G12" s="428"/>
      <c r="H12" s="428"/>
      <c r="I12" s="429"/>
      <c r="J12" s="55" t="s">
        <v>405</v>
      </c>
      <c r="K12" s="56" t="s">
        <v>405</v>
      </c>
      <c r="L12" s="56" t="s">
        <v>405</v>
      </c>
      <c r="M12" s="56" t="s">
        <v>405</v>
      </c>
      <c r="N12" s="56" t="s">
        <v>405</v>
      </c>
      <c r="O12" s="57" t="s">
        <v>405</v>
      </c>
      <c r="P12" s="55" t="s">
        <v>405</v>
      </c>
      <c r="Q12" s="56" t="s">
        <v>405</v>
      </c>
      <c r="R12" s="56" t="s">
        <v>405</v>
      </c>
      <c r="S12" s="56" t="s">
        <v>405</v>
      </c>
      <c r="T12" s="56" t="s">
        <v>405</v>
      </c>
      <c r="U12" s="57" t="s">
        <v>405</v>
      </c>
      <c r="V12" s="55" t="s">
        <v>405</v>
      </c>
      <c r="W12" s="56" t="s">
        <v>405</v>
      </c>
      <c r="X12" s="56" t="s">
        <v>405</v>
      </c>
      <c r="Y12" s="56" t="s">
        <v>405</v>
      </c>
      <c r="Z12" s="56" t="s">
        <v>405</v>
      </c>
      <c r="AA12" s="57" t="s">
        <v>405</v>
      </c>
      <c r="AB12" s="55" t="s">
        <v>405</v>
      </c>
      <c r="AC12" s="56" t="s">
        <v>405</v>
      </c>
      <c r="AD12" s="56" t="s">
        <v>405</v>
      </c>
      <c r="AE12" s="56" t="s">
        <v>405</v>
      </c>
      <c r="AF12" s="56" t="s">
        <v>405</v>
      </c>
      <c r="AG12" s="57" t="s">
        <v>405</v>
      </c>
      <c r="AH12" s="58" t="s">
        <v>405</v>
      </c>
      <c r="AI12" s="59" t="s">
        <v>405</v>
      </c>
      <c r="AJ12" s="59" t="s">
        <v>405</v>
      </c>
      <c r="AK12" s="59" t="s">
        <v>405</v>
      </c>
      <c r="AL12" s="59" t="s">
        <v>405</v>
      </c>
      <c r="AN12" s="436"/>
      <c r="AO12" s="437"/>
      <c r="AP12" s="437"/>
      <c r="AQ12" s="437"/>
      <c r="AR12" s="437"/>
      <c r="AS12" s="438"/>
      <c r="AT12" s="442"/>
      <c r="AU12" s="442"/>
    </row>
    <row r="13" spans="2:47" ht="15.6" x14ac:dyDescent="0.3">
      <c r="B13" s="422"/>
      <c r="C13" s="422"/>
      <c r="D13" s="423"/>
      <c r="E13" s="427"/>
      <c r="F13" s="428"/>
      <c r="G13" s="428"/>
      <c r="H13" s="428"/>
      <c r="I13" s="429"/>
      <c r="J13" s="55" t="s">
        <v>405</v>
      </c>
      <c r="K13" s="56" t="s">
        <v>405</v>
      </c>
      <c r="L13" s="56" t="s">
        <v>405</v>
      </c>
      <c r="M13" s="56" t="s">
        <v>405</v>
      </c>
      <c r="N13" s="56" t="s">
        <v>405</v>
      </c>
      <c r="O13" s="57" t="s">
        <v>405</v>
      </c>
      <c r="P13" s="55" t="s">
        <v>405</v>
      </c>
      <c r="Q13" s="56" t="s">
        <v>405</v>
      </c>
      <c r="R13" s="56" t="s">
        <v>405</v>
      </c>
      <c r="S13" s="56" t="s">
        <v>405</v>
      </c>
      <c r="T13" s="56" t="s">
        <v>405</v>
      </c>
      <c r="U13" s="57" t="s">
        <v>405</v>
      </c>
      <c r="V13" s="55" t="s">
        <v>405</v>
      </c>
      <c r="W13" s="56" t="s">
        <v>405</v>
      </c>
      <c r="X13" s="56" t="s">
        <v>405</v>
      </c>
      <c r="Y13" s="56" t="s">
        <v>405</v>
      </c>
      <c r="Z13" s="56" t="s">
        <v>405</v>
      </c>
      <c r="AA13" s="57" t="s">
        <v>405</v>
      </c>
      <c r="AB13" s="55" t="s">
        <v>405</v>
      </c>
      <c r="AC13" s="56" t="s">
        <v>405</v>
      </c>
      <c r="AD13" s="56" t="s">
        <v>405</v>
      </c>
      <c r="AE13" s="56" t="s">
        <v>405</v>
      </c>
      <c r="AF13" s="56" t="s">
        <v>405</v>
      </c>
      <c r="AG13" s="57" t="s">
        <v>405</v>
      </c>
      <c r="AH13" s="58" t="s">
        <v>405</v>
      </c>
      <c r="AI13" s="59" t="s">
        <v>405</v>
      </c>
      <c r="AJ13" s="59" t="s">
        <v>405</v>
      </c>
      <c r="AK13" s="59" t="s">
        <v>405</v>
      </c>
      <c r="AL13" s="59" t="s">
        <v>405</v>
      </c>
      <c r="AN13" s="436"/>
      <c r="AO13" s="437"/>
      <c r="AP13" s="437"/>
      <c r="AQ13" s="437"/>
      <c r="AR13" s="437"/>
      <c r="AS13" s="438"/>
      <c r="AT13" s="442"/>
      <c r="AU13" s="442"/>
    </row>
    <row r="14" spans="2:47" ht="5.25" customHeight="1" thickBot="1" x14ac:dyDescent="0.35">
      <c r="B14" s="422"/>
      <c r="C14" s="422"/>
      <c r="D14" s="423"/>
      <c r="E14" s="427"/>
      <c r="F14" s="428"/>
      <c r="G14" s="428"/>
      <c r="H14" s="428"/>
      <c r="I14" s="429"/>
      <c r="J14" s="55" t="s">
        <v>405</v>
      </c>
      <c r="K14" s="56" t="s">
        <v>405</v>
      </c>
      <c r="L14" s="56" t="s">
        <v>405</v>
      </c>
      <c r="M14" s="56" t="s">
        <v>405</v>
      </c>
      <c r="N14" s="56" t="s">
        <v>405</v>
      </c>
      <c r="O14" s="57" t="s">
        <v>405</v>
      </c>
      <c r="P14" s="55" t="s">
        <v>405</v>
      </c>
      <c r="Q14" s="56" t="s">
        <v>405</v>
      </c>
      <c r="R14" s="56" t="s">
        <v>405</v>
      </c>
      <c r="S14" s="56" t="s">
        <v>405</v>
      </c>
      <c r="T14" s="56" t="s">
        <v>405</v>
      </c>
      <c r="U14" s="57" t="s">
        <v>405</v>
      </c>
      <c r="V14" s="55" t="s">
        <v>405</v>
      </c>
      <c r="W14" s="56" t="s">
        <v>405</v>
      </c>
      <c r="X14" s="56" t="s">
        <v>405</v>
      </c>
      <c r="Y14" s="56" t="s">
        <v>405</v>
      </c>
      <c r="Z14" s="56" t="s">
        <v>405</v>
      </c>
      <c r="AA14" s="57" t="s">
        <v>405</v>
      </c>
      <c r="AB14" s="55" t="s">
        <v>405</v>
      </c>
      <c r="AC14" s="56" t="s">
        <v>405</v>
      </c>
      <c r="AD14" s="56" t="s">
        <v>405</v>
      </c>
      <c r="AE14" s="56" t="s">
        <v>405</v>
      </c>
      <c r="AF14" s="56" t="s">
        <v>405</v>
      </c>
      <c r="AG14" s="57" t="s">
        <v>405</v>
      </c>
      <c r="AH14" s="58" t="s">
        <v>405</v>
      </c>
      <c r="AI14" s="59" t="s">
        <v>405</v>
      </c>
      <c r="AJ14" s="59" t="s">
        <v>405</v>
      </c>
      <c r="AK14" s="59" t="s">
        <v>405</v>
      </c>
      <c r="AL14" s="59" t="s">
        <v>405</v>
      </c>
      <c r="AN14" s="436"/>
      <c r="AO14" s="437"/>
      <c r="AP14" s="437"/>
      <c r="AQ14" s="437"/>
      <c r="AR14" s="437"/>
      <c r="AS14" s="438"/>
      <c r="AT14" s="442"/>
      <c r="AU14" s="442"/>
    </row>
    <row r="15" spans="2:47" ht="16.2" hidden="1" thickBot="1" x14ac:dyDescent="0.35">
      <c r="B15" s="422"/>
      <c r="C15" s="422"/>
      <c r="D15" s="423"/>
      <c r="E15" s="427"/>
      <c r="F15" s="428"/>
      <c r="G15" s="428"/>
      <c r="H15" s="428"/>
      <c r="I15" s="429"/>
      <c r="J15" s="55" t="s">
        <v>405</v>
      </c>
      <c r="K15" s="56" t="s">
        <v>405</v>
      </c>
      <c r="L15" s="56" t="s">
        <v>405</v>
      </c>
      <c r="M15" s="56" t="s">
        <v>405</v>
      </c>
      <c r="N15" s="56" t="s">
        <v>405</v>
      </c>
      <c r="O15" s="57" t="s">
        <v>405</v>
      </c>
      <c r="P15" s="55" t="s">
        <v>405</v>
      </c>
      <c r="Q15" s="56" t="s">
        <v>405</v>
      </c>
      <c r="R15" s="56" t="s">
        <v>405</v>
      </c>
      <c r="S15" s="56" t="s">
        <v>405</v>
      </c>
      <c r="T15" s="56" t="s">
        <v>405</v>
      </c>
      <c r="U15" s="57" t="s">
        <v>405</v>
      </c>
      <c r="V15" s="55" t="s">
        <v>405</v>
      </c>
      <c r="W15" s="56" t="s">
        <v>405</v>
      </c>
      <c r="X15" s="56" t="s">
        <v>405</v>
      </c>
      <c r="Y15" s="56" t="s">
        <v>405</v>
      </c>
      <c r="Z15" s="56" t="s">
        <v>405</v>
      </c>
      <c r="AA15" s="57" t="s">
        <v>405</v>
      </c>
      <c r="AB15" s="55" t="s">
        <v>405</v>
      </c>
      <c r="AC15" s="56" t="s">
        <v>405</v>
      </c>
      <c r="AD15" s="56" t="s">
        <v>405</v>
      </c>
      <c r="AE15" s="56" t="s">
        <v>405</v>
      </c>
      <c r="AF15" s="56" t="s">
        <v>405</v>
      </c>
      <c r="AG15" s="57" t="s">
        <v>405</v>
      </c>
      <c r="AH15" s="58" t="s">
        <v>405</v>
      </c>
      <c r="AI15" s="59" t="s">
        <v>405</v>
      </c>
      <c r="AJ15" s="59" t="s">
        <v>405</v>
      </c>
      <c r="AK15" s="59" t="s">
        <v>405</v>
      </c>
      <c r="AL15" s="59" t="s">
        <v>405</v>
      </c>
      <c r="AN15" s="436"/>
      <c r="AO15" s="437"/>
      <c r="AP15" s="437"/>
      <c r="AQ15" s="437"/>
      <c r="AR15" s="437"/>
      <c r="AS15" s="438"/>
      <c r="AT15" s="36"/>
      <c r="AU15" s="36"/>
    </row>
    <row r="16" spans="2:47" ht="16.2" hidden="1" thickBot="1" x14ac:dyDescent="0.35">
      <c r="B16" s="422"/>
      <c r="C16" s="422"/>
      <c r="D16" s="423"/>
      <c r="E16" s="427"/>
      <c r="F16" s="428"/>
      <c r="G16" s="428"/>
      <c r="H16" s="428"/>
      <c r="I16" s="429"/>
      <c r="J16" s="55" t="s">
        <v>405</v>
      </c>
      <c r="K16" s="56" t="s">
        <v>405</v>
      </c>
      <c r="L16" s="56" t="s">
        <v>405</v>
      </c>
      <c r="M16" s="56" t="s">
        <v>405</v>
      </c>
      <c r="N16" s="56" t="s">
        <v>405</v>
      </c>
      <c r="O16" s="57" t="s">
        <v>405</v>
      </c>
      <c r="P16" s="55" t="s">
        <v>405</v>
      </c>
      <c r="Q16" s="56" t="s">
        <v>405</v>
      </c>
      <c r="R16" s="56" t="s">
        <v>405</v>
      </c>
      <c r="S16" s="56" t="s">
        <v>405</v>
      </c>
      <c r="T16" s="56" t="s">
        <v>405</v>
      </c>
      <c r="U16" s="57" t="s">
        <v>405</v>
      </c>
      <c r="V16" s="55" t="s">
        <v>405</v>
      </c>
      <c r="W16" s="56" t="s">
        <v>405</v>
      </c>
      <c r="X16" s="56" t="s">
        <v>405</v>
      </c>
      <c r="Y16" s="56" t="s">
        <v>405</v>
      </c>
      <c r="Z16" s="56" t="s">
        <v>405</v>
      </c>
      <c r="AA16" s="57" t="s">
        <v>405</v>
      </c>
      <c r="AB16" s="55" t="s">
        <v>405</v>
      </c>
      <c r="AC16" s="56" t="s">
        <v>405</v>
      </c>
      <c r="AD16" s="56" t="s">
        <v>405</v>
      </c>
      <c r="AE16" s="56" t="s">
        <v>405</v>
      </c>
      <c r="AF16" s="56" t="s">
        <v>405</v>
      </c>
      <c r="AG16" s="57" t="s">
        <v>405</v>
      </c>
      <c r="AH16" s="58" t="s">
        <v>405</v>
      </c>
      <c r="AI16" s="59" t="s">
        <v>405</v>
      </c>
      <c r="AJ16" s="59" t="s">
        <v>405</v>
      </c>
      <c r="AK16" s="59" t="s">
        <v>405</v>
      </c>
      <c r="AL16" s="59" t="s">
        <v>405</v>
      </c>
      <c r="AN16" s="436"/>
      <c r="AO16" s="437"/>
      <c r="AP16" s="437"/>
      <c r="AQ16" s="437"/>
      <c r="AR16" s="437"/>
      <c r="AS16" s="438"/>
      <c r="AT16" s="36"/>
      <c r="AU16" s="36"/>
    </row>
    <row r="17" spans="2:47" ht="16.2" hidden="1" thickBot="1" x14ac:dyDescent="0.35">
      <c r="B17" s="422"/>
      <c r="C17" s="422"/>
      <c r="D17" s="423"/>
      <c r="E17" s="430"/>
      <c r="F17" s="431"/>
      <c r="G17" s="431"/>
      <c r="H17" s="431"/>
      <c r="I17" s="432"/>
      <c r="J17" s="60" t="s">
        <v>405</v>
      </c>
      <c r="K17" s="61" t="s">
        <v>405</v>
      </c>
      <c r="L17" s="61" t="s">
        <v>405</v>
      </c>
      <c r="M17" s="61" t="s">
        <v>405</v>
      </c>
      <c r="N17" s="61" t="s">
        <v>405</v>
      </c>
      <c r="O17" s="62" t="s">
        <v>405</v>
      </c>
      <c r="P17" s="55" t="s">
        <v>405</v>
      </c>
      <c r="Q17" s="56" t="s">
        <v>405</v>
      </c>
      <c r="R17" s="56" t="s">
        <v>405</v>
      </c>
      <c r="S17" s="56" t="s">
        <v>405</v>
      </c>
      <c r="T17" s="56" t="s">
        <v>405</v>
      </c>
      <c r="U17" s="57" t="s">
        <v>405</v>
      </c>
      <c r="V17" s="60" t="s">
        <v>405</v>
      </c>
      <c r="W17" s="61" t="s">
        <v>405</v>
      </c>
      <c r="X17" s="61" t="s">
        <v>405</v>
      </c>
      <c r="Y17" s="61" t="s">
        <v>405</v>
      </c>
      <c r="Z17" s="61" t="s">
        <v>405</v>
      </c>
      <c r="AA17" s="62" t="s">
        <v>405</v>
      </c>
      <c r="AB17" s="55" t="s">
        <v>405</v>
      </c>
      <c r="AC17" s="56" t="s">
        <v>405</v>
      </c>
      <c r="AD17" s="56" t="s">
        <v>405</v>
      </c>
      <c r="AE17" s="56" t="s">
        <v>405</v>
      </c>
      <c r="AF17" s="56" t="s">
        <v>405</v>
      </c>
      <c r="AG17" s="57" t="s">
        <v>405</v>
      </c>
      <c r="AH17" s="63" t="s">
        <v>405</v>
      </c>
      <c r="AI17" s="64" t="s">
        <v>405</v>
      </c>
      <c r="AJ17" s="64" t="s">
        <v>405</v>
      </c>
      <c r="AK17" s="64" t="s">
        <v>405</v>
      </c>
      <c r="AL17" s="64" t="s">
        <v>405</v>
      </c>
      <c r="AN17" s="439"/>
      <c r="AO17" s="440"/>
      <c r="AP17" s="440"/>
      <c r="AQ17" s="440"/>
      <c r="AR17" s="440"/>
      <c r="AS17" s="441"/>
      <c r="AT17" s="36"/>
      <c r="AU17" s="36"/>
    </row>
    <row r="18" spans="2:47" ht="15.75" customHeight="1" x14ac:dyDescent="0.3">
      <c r="B18" s="422"/>
      <c r="C18" s="422"/>
      <c r="D18" s="423"/>
      <c r="E18" s="424" t="s">
        <v>162</v>
      </c>
      <c r="F18" s="425"/>
      <c r="G18" s="425"/>
      <c r="H18" s="425"/>
      <c r="I18" s="425"/>
      <c r="J18" s="221" t="s">
        <v>405</v>
      </c>
      <c r="K18" s="222" t="s">
        <v>405</v>
      </c>
      <c r="L18" s="222" t="s">
        <v>405</v>
      </c>
      <c r="M18" s="222" t="s">
        <v>405</v>
      </c>
      <c r="N18" s="222" t="s">
        <v>405</v>
      </c>
      <c r="O18" s="223" t="s">
        <v>405</v>
      </c>
      <c r="P18" s="221" t="s">
        <v>405</v>
      </c>
      <c r="Q18" s="222" t="s">
        <v>405</v>
      </c>
      <c r="R18" s="65" t="s">
        <v>405</v>
      </c>
      <c r="S18" s="65" t="s">
        <v>405</v>
      </c>
      <c r="T18" s="65" t="s">
        <v>405</v>
      </c>
      <c r="U18" s="66" t="s">
        <v>405</v>
      </c>
      <c r="V18" s="50" t="s">
        <v>405</v>
      </c>
      <c r="W18" s="51" t="s">
        <v>405</v>
      </c>
      <c r="X18" s="51" t="s">
        <v>405</v>
      </c>
      <c r="Y18" s="51" t="s">
        <v>405</v>
      </c>
      <c r="Z18" s="51" t="s">
        <v>405</v>
      </c>
      <c r="AA18" s="52" t="s">
        <v>405</v>
      </c>
      <c r="AB18" s="50" t="s">
        <v>405</v>
      </c>
      <c r="AC18" s="51" t="s">
        <v>405</v>
      </c>
      <c r="AD18" s="51" t="s">
        <v>405</v>
      </c>
      <c r="AE18" s="51" t="s">
        <v>405</v>
      </c>
      <c r="AF18" s="51" t="s">
        <v>405</v>
      </c>
      <c r="AG18" s="52" t="s">
        <v>405</v>
      </c>
      <c r="AH18" s="53" t="s">
        <v>405</v>
      </c>
      <c r="AI18" s="54" t="s">
        <v>405</v>
      </c>
      <c r="AJ18" s="54" t="s">
        <v>405</v>
      </c>
      <c r="AK18" s="54" t="s">
        <v>405</v>
      </c>
      <c r="AL18" s="54" t="s">
        <v>405</v>
      </c>
      <c r="AN18" s="444" t="s">
        <v>163</v>
      </c>
      <c r="AO18" s="445"/>
      <c r="AP18" s="445"/>
      <c r="AQ18" s="445"/>
      <c r="AR18" s="445"/>
      <c r="AS18" s="445"/>
      <c r="AT18" s="450" t="s">
        <v>407</v>
      </c>
      <c r="AU18" s="451"/>
    </row>
    <row r="19" spans="2:47" ht="15.75" customHeight="1" x14ac:dyDescent="0.3">
      <c r="B19" s="422"/>
      <c r="C19" s="422"/>
      <c r="D19" s="423"/>
      <c r="E19" s="443"/>
      <c r="F19" s="428"/>
      <c r="G19" s="428"/>
      <c r="H19" s="428"/>
      <c r="I19" s="428"/>
      <c r="J19" s="224" t="s">
        <v>405</v>
      </c>
      <c r="K19" s="225" t="s">
        <v>405</v>
      </c>
      <c r="L19" s="225" t="s">
        <v>405</v>
      </c>
      <c r="M19" s="225" t="s">
        <v>405</v>
      </c>
      <c r="N19" s="225" t="s">
        <v>405</v>
      </c>
      <c r="O19" s="226" t="s">
        <v>405</v>
      </c>
      <c r="P19" s="224" t="s">
        <v>405</v>
      </c>
      <c r="Q19" s="225" t="s">
        <v>405</v>
      </c>
      <c r="R19" s="68" t="s">
        <v>405</v>
      </c>
      <c r="S19" s="68" t="s">
        <v>405</v>
      </c>
      <c r="T19" s="68" t="s">
        <v>405</v>
      </c>
      <c r="U19" s="69" t="s">
        <v>405</v>
      </c>
      <c r="V19" s="55" t="s">
        <v>405</v>
      </c>
      <c r="W19" s="56" t="s">
        <v>405</v>
      </c>
      <c r="X19" s="56" t="s">
        <v>405</v>
      </c>
      <c r="Y19" s="56" t="s">
        <v>405</v>
      </c>
      <c r="Z19" s="56" t="s">
        <v>405</v>
      </c>
      <c r="AA19" s="57" t="s">
        <v>405</v>
      </c>
      <c r="AB19" s="55" t="s">
        <v>405</v>
      </c>
      <c r="AC19" s="56" t="s">
        <v>405</v>
      </c>
      <c r="AD19" s="56" t="s">
        <v>405</v>
      </c>
      <c r="AE19" s="56" t="s">
        <v>405</v>
      </c>
      <c r="AF19" s="56" t="s">
        <v>405</v>
      </c>
      <c r="AG19" s="57" t="s">
        <v>405</v>
      </c>
      <c r="AH19" s="58" t="s">
        <v>405</v>
      </c>
      <c r="AI19" s="59" t="s">
        <v>405</v>
      </c>
      <c r="AJ19" s="59" t="s">
        <v>405</v>
      </c>
      <c r="AK19" s="59" t="s">
        <v>405</v>
      </c>
      <c r="AL19" s="59" t="s">
        <v>405</v>
      </c>
      <c r="AN19" s="446"/>
      <c r="AO19" s="447"/>
      <c r="AP19" s="447"/>
      <c r="AQ19" s="447"/>
      <c r="AR19" s="447"/>
      <c r="AS19" s="447"/>
      <c r="AT19" s="452"/>
      <c r="AU19" s="453"/>
    </row>
    <row r="20" spans="2:47" ht="15.75" customHeight="1" x14ac:dyDescent="0.3">
      <c r="B20" s="422"/>
      <c r="C20" s="422"/>
      <c r="D20" s="423"/>
      <c r="E20" s="427"/>
      <c r="F20" s="428"/>
      <c r="G20" s="428"/>
      <c r="H20" s="428"/>
      <c r="I20" s="428"/>
      <c r="J20" s="224" t="s">
        <v>405</v>
      </c>
      <c r="K20" s="225" t="s">
        <v>405</v>
      </c>
      <c r="L20" s="225" t="s">
        <v>405</v>
      </c>
      <c r="M20" s="225" t="s">
        <v>405</v>
      </c>
      <c r="N20" s="225" t="s">
        <v>405</v>
      </c>
      <c r="O20" s="226" t="s">
        <v>405</v>
      </c>
      <c r="P20" s="224" t="s">
        <v>405</v>
      </c>
      <c r="Q20" s="225" t="s">
        <v>405</v>
      </c>
      <c r="R20" s="68" t="s">
        <v>405</v>
      </c>
      <c r="S20" s="68" t="s">
        <v>405</v>
      </c>
      <c r="T20" s="68" t="s">
        <v>405</v>
      </c>
      <c r="U20" s="69" t="s">
        <v>405</v>
      </c>
      <c r="V20" s="55" t="s">
        <v>405</v>
      </c>
      <c r="W20" s="56" t="s">
        <v>405</v>
      </c>
      <c r="X20" s="56" t="s">
        <v>405</v>
      </c>
      <c r="Y20" s="56" t="s">
        <v>405</v>
      </c>
      <c r="Z20" s="56" t="s">
        <v>405</v>
      </c>
      <c r="AA20" s="57" t="s">
        <v>405</v>
      </c>
      <c r="AB20" s="55" t="s">
        <v>405</v>
      </c>
      <c r="AC20" s="56" t="s">
        <v>405</v>
      </c>
      <c r="AD20" s="56" t="s">
        <v>405</v>
      </c>
      <c r="AE20" s="56" t="s">
        <v>405</v>
      </c>
      <c r="AF20" s="56" t="s">
        <v>405</v>
      </c>
      <c r="AG20" s="57" t="s">
        <v>405</v>
      </c>
      <c r="AH20" s="58" t="s">
        <v>405</v>
      </c>
      <c r="AI20" s="59" t="s">
        <v>405</v>
      </c>
      <c r="AJ20" s="59" t="s">
        <v>405</v>
      </c>
      <c r="AK20" s="59" t="s">
        <v>405</v>
      </c>
      <c r="AL20" s="59" t="s">
        <v>405</v>
      </c>
      <c r="AN20" s="446"/>
      <c r="AO20" s="447"/>
      <c r="AP20" s="447"/>
      <c r="AQ20" s="447"/>
      <c r="AR20" s="447"/>
      <c r="AS20" s="447"/>
      <c r="AT20" s="452"/>
      <c r="AU20" s="453"/>
    </row>
    <row r="21" spans="2:47" ht="15.75" customHeight="1" x14ac:dyDescent="0.3">
      <c r="B21" s="422"/>
      <c r="C21" s="422"/>
      <c r="D21" s="423"/>
      <c r="E21" s="427"/>
      <c r="F21" s="428"/>
      <c r="G21" s="428"/>
      <c r="H21" s="428"/>
      <c r="I21" s="428"/>
      <c r="J21" s="224" t="s">
        <v>405</v>
      </c>
      <c r="K21" s="225" t="s">
        <v>405</v>
      </c>
      <c r="L21" s="225" t="s">
        <v>405</v>
      </c>
      <c r="M21" s="225" t="s">
        <v>405</v>
      </c>
      <c r="N21" s="225" t="s">
        <v>405</v>
      </c>
      <c r="O21" s="226" t="s">
        <v>405</v>
      </c>
      <c r="P21" s="224" t="s">
        <v>405</v>
      </c>
      <c r="Q21" s="225" t="s">
        <v>405</v>
      </c>
      <c r="R21" s="68" t="s">
        <v>405</v>
      </c>
      <c r="S21" s="68" t="s">
        <v>405</v>
      </c>
      <c r="T21" s="68" t="s">
        <v>405</v>
      </c>
      <c r="U21" s="69" t="s">
        <v>405</v>
      </c>
      <c r="V21" s="55" t="s">
        <v>405</v>
      </c>
      <c r="W21" s="56" t="s">
        <v>405</v>
      </c>
      <c r="X21" s="56" t="s">
        <v>405</v>
      </c>
      <c r="Y21" s="56" t="s">
        <v>405</v>
      </c>
      <c r="Z21" s="56" t="s">
        <v>405</v>
      </c>
      <c r="AA21" s="57" t="s">
        <v>405</v>
      </c>
      <c r="AB21" s="55" t="s">
        <v>405</v>
      </c>
      <c r="AC21" s="56" t="s">
        <v>405</v>
      </c>
      <c r="AD21" s="56" t="s">
        <v>405</v>
      </c>
      <c r="AE21" s="56" t="s">
        <v>405</v>
      </c>
      <c r="AF21" s="56" t="s">
        <v>405</v>
      </c>
      <c r="AG21" s="57" t="s">
        <v>405</v>
      </c>
      <c r="AH21" s="58" t="s">
        <v>405</v>
      </c>
      <c r="AI21" s="59" t="s">
        <v>405</v>
      </c>
      <c r="AJ21" s="59" t="s">
        <v>405</v>
      </c>
      <c r="AK21" s="59" t="s">
        <v>405</v>
      </c>
      <c r="AL21" s="59" t="s">
        <v>405</v>
      </c>
      <c r="AN21" s="446"/>
      <c r="AO21" s="447"/>
      <c r="AP21" s="447"/>
      <c r="AQ21" s="447"/>
      <c r="AR21" s="447"/>
      <c r="AS21" s="447"/>
      <c r="AT21" s="452"/>
      <c r="AU21" s="453"/>
    </row>
    <row r="22" spans="2:47" ht="15.75" customHeight="1" x14ac:dyDescent="0.3">
      <c r="B22" s="422"/>
      <c r="C22" s="422"/>
      <c r="D22" s="423"/>
      <c r="E22" s="427"/>
      <c r="F22" s="428"/>
      <c r="G22" s="428"/>
      <c r="H22" s="428"/>
      <c r="I22" s="428"/>
      <c r="J22" s="224" t="s">
        <v>405</v>
      </c>
      <c r="K22" s="225" t="s">
        <v>405</v>
      </c>
      <c r="L22" s="225" t="s">
        <v>405</v>
      </c>
      <c r="M22" s="225" t="s">
        <v>405</v>
      </c>
      <c r="N22" s="225" t="s">
        <v>405</v>
      </c>
      <c r="O22" s="226" t="s">
        <v>405</v>
      </c>
      <c r="P22" s="224" t="s">
        <v>405</v>
      </c>
      <c r="Q22" s="225" t="s">
        <v>405</v>
      </c>
      <c r="R22" s="68" t="s">
        <v>405</v>
      </c>
      <c r="S22" s="68" t="s">
        <v>405</v>
      </c>
      <c r="T22" s="68" t="s">
        <v>405</v>
      </c>
      <c r="U22" s="69" t="s">
        <v>405</v>
      </c>
      <c r="V22" s="55" t="s">
        <v>405</v>
      </c>
      <c r="W22" s="56" t="s">
        <v>405</v>
      </c>
      <c r="X22" s="56" t="s">
        <v>405</v>
      </c>
      <c r="Y22" s="56" t="s">
        <v>405</v>
      </c>
      <c r="Z22" s="56" t="s">
        <v>405</v>
      </c>
      <c r="AA22" s="57" t="s">
        <v>405</v>
      </c>
      <c r="AB22" s="55" t="s">
        <v>405</v>
      </c>
      <c r="AC22" s="56" t="s">
        <v>405</v>
      </c>
      <c r="AD22" s="56" t="s">
        <v>405</v>
      </c>
      <c r="AE22" s="56" t="s">
        <v>405</v>
      </c>
      <c r="AF22" s="56" t="s">
        <v>405</v>
      </c>
      <c r="AG22" s="57" t="s">
        <v>405</v>
      </c>
      <c r="AH22" s="58" t="s">
        <v>405</v>
      </c>
      <c r="AI22" s="59" t="s">
        <v>405</v>
      </c>
      <c r="AJ22" s="59" t="s">
        <v>405</v>
      </c>
      <c r="AK22" s="59" t="s">
        <v>405</v>
      </c>
      <c r="AL22" s="59" t="s">
        <v>405</v>
      </c>
      <c r="AN22" s="446"/>
      <c r="AO22" s="447"/>
      <c r="AP22" s="447"/>
      <c r="AQ22" s="447"/>
      <c r="AR22" s="447"/>
      <c r="AS22" s="447"/>
      <c r="AT22" s="452"/>
      <c r="AU22" s="453"/>
    </row>
    <row r="23" spans="2:47" ht="0.75" customHeight="1" x14ac:dyDescent="0.3">
      <c r="B23" s="422"/>
      <c r="C23" s="422"/>
      <c r="D23" s="423"/>
      <c r="E23" s="427"/>
      <c r="F23" s="428"/>
      <c r="G23" s="428"/>
      <c r="H23" s="428"/>
      <c r="I23" s="428"/>
      <c r="J23" s="224" t="s">
        <v>405</v>
      </c>
      <c r="K23" s="225" t="s">
        <v>405</v>
      </c>
      <c r="L23" s="225" t="s">
        <v>405</v>
      </c>
      <c r="M23" s="225" t="s">
        <v>405</v>
      </c>
      <c r="N23" s="225" t="s">
        <v>405</v>
      </c>
      <c r="O23" s="226" t="s">
        <v>405</v>
      </c>
      <c r="P23" s="224" t="s">
        <v>405</v>
      </c>
      <c r="Q23" s="225" t="s">
        <v>405</v>
      </c>
      <c r="R23" s="68" t="s">
        <v>405</v>
      </c>
      <c r="S23" s="68" t="s">
        <v>405</v>
      </c>
      <c r="T23" s="68" t="s">
        <v>405</v>
      </c>
      <c r="U23" s="69" t="s">
        <v>405</v>
      </c>
      <c r="V23" s="55" t="s">
        <v>405</v>
      </c>
      <c r="W23" s="56" t="s">
        <v>405</v>
      </c>
      <c r="X23" s="56" t="s">
        <v>405</v>
      </c>
      <c r="Y23" s="56" t="s">
        <v>405</v>
      </c>
      <c r="Z23" s="56" t="s">
        <v>405</v>
      </c>
      <c r="AA23" s="57" t="s">
        <v>405</v>
      </c>
      <c r="AB23" s="55" t="s">
        <v>405</v>
      </c>
      <c r="AC23" s="56" t="s">
        <v>405</v>
      </c>
      <c r="AD23" s="56" t="s">
        <v>405</v>
      </c>
      <c r="AE23" s="56" t="s">
        <v>405</v>
      </c>
      <c r="AF23" s="56" t="s">
        <v>405</v>
      </c>
      <c r="AG23" s="57" t="s">
        <v>405</v>
      </c>
      <c r="AH23" s="58" t="s">
        <v>405</v>
      </c>
      <c r="AI23" s="59" t="s">
        <v>405</v>
      </c>
      <c r="AJ23" s="59" t="s">
        <v>405</v>
      </c>
      <c r="AK23" s="59" t="s">
        <v>405</v>
      </c>
      <c r="AL23" s="59" t="s">
        <v>405</v>
      </c>
      <c r="AN23" s="446"/>
      <c r="AO23" s="447"/>
      <c r="AP23" s="447"/>
      <c r="AQ23" s="447"/>
      <c r="AR23" s="447"/>
      <c r="AS23" s="447"/>
      <c r="AT23" s="452"/>
      <c r="AU23" s="453"/>
    </row>
    <row r="24" spans="2:47" ht="15.75" hidden="1" customHeight="1" x14ac:dyDescent="0.3">
      <c r="B24" s="422"/>
      <c r="C24" s="422"/>
      <c r="D24" s="423"/>
      <c r="E24" s="427"/>
      <c r="F24" s="428"/>
      <c r="G24" s="428"/>
      <c r="H24" s="428"/>
      <c r="I24" s="428"/>
      <c r="J24" s="224" t="s">
        <v>405</v>
      </c>
      <c r="K24" s="225" t="s">
        <v>405</v>
      </c>
      <c r="L24" s="225" t="s">
        <v>405</v>
      </c>
      <c r="M24" s="225" t="s">
        <v>405</v>
      </c>
      <c r="N24" s="225" t="s">
        <v>405</v>
      </c>
      <c r="O24" s="226" t="s">
        <v>405</v>
      </c>
      <c r="P24" s="224" t="s">
        <v>405</v>
      </c>
      <c r="Q24" s="225" t="s">
        <v>405</v>
      </c>
      <c r="R24" s="68" t="s">
        <v>405</v>
      </c>
      <c r="S24" s="68" t="s">
        <v>405</v>
      </c>
      <c r="T24" s="68" t="s">
        <v>405</v>
      </c>
      <c r="U24" s="69" t="s">
        <v>405</v>
      </c>
      <c r="V24" s="55" t="s">
        <v>405</v>
      </c>
      <c r="W24" s="56" t="s">
        <v>405</v>
      </c>
      <c r="X24" s="56" t="s">
        <v>405</v>
      </c>
      <c r="Y24" s="56" t="s">
        <v>405</v>
      </c>
      <c r="Z24" s="56" t="s">
        <v>405</v>
      </c>
      <c r="AA24" s="57" t="s">
        <v>405</v>
      </c>
      <c r="AB24" s="55" t="s">
        <v>405</v>
      </c>
      <c r="AC24" s="56" t="s">
        <v>405</v>
      </c>
      <c r="AD24" s="56" t="s">
        <v>405</v>
      </c>
      <c r="AE24" s="56" t="s">
        <v>405</v>
      </c>
      <c r="AF24" s="56" t="s">
        <v>405</v>
      </c>
      <c r="AG24" s="57" t="s">
        <v>405</v>
      </c>
      <c r="AH24" s="58" t="s">
        <v>405</v>
      </c>
      <c r="AI24" s="59" t="s">
        <v>405</v>
      </c>
      <c r="AJ24" s="59" t="s">
        <v>405</v>
      </c>
      <c r="AK24" s="59" t="s">
        <v>405</v>
      </c>
      <c r="AL24" s="59" t="s">
        <v>405</v>
      </c>
      <c r="AN24" s="446"/>
      <c r="AO24" s="447"/>
      <c r="AP24" s="447"/>
      <c r="AQ24" s="447"/>
      <c r="AR24" s="447"/>
      <c r="AS24" s="447"/>
      <c r="AT24" s="452"/>
      <c r="AU24" s="453"/>
    </row>
    <row r="25" spans="2:47" ht="15.75" hidden="1" customHeight="1" thickBot="1" x14ac:dyDescent="0.35">
      <c r="B25" s="422"/>
      <c r="C25" s="422"/>
      <c r="D25" s="423"/>
      <c r="E25" s="427"/>
      <c r="F25" s="428"/>
      <c r="G25" s="428"/>
      <c r="H25" s="428"/>
      <c r="I25" s="428"/>
      <c r="J25" s="224" t="s">
        <v>405</v>
      </c>
      <c r="K25" s="225" t="s">
        <v>405</v>
      </c>
      <c r="L25" s="225" t="s">
        <v>405</v>
      </c>
      <c r="M25" s="225" t="s">
        <v>405</v>
      </c>
      <c r="N25" s="225" t="s">
        <v>405</v>
      </c>
      <c r="O25" s="226" t="s">
        <v>405</v>
      </c>
      <c r="P25" s="224" t="s">
        <v>405</v>
      </c>
      <c r="Q25" s="225" t="s">
        <v>405</v>
      </c>
      <c r="R25" s="68" t="s">
        <v>405</v>
      </c>
      <c r="S25" s="68" t="s">
        <v>405</v>
      </c>
      <c r="T25" s="68" t="s">
        <v>405</v>
      </c>
      <c r="U25" s="69" t="s">
        <v>405</v>
      </c>
      <c r="V25" s="55" t="s">
        <v>405</v>
      </c>
      <c r="W25" s="56" t="s">
        <v>405</v>
      </c>
      <c r="X25" s="56" t="s">
        <v>405</v>
      </c>
      <c r="Y25" s="56" t="s">
        <v>405</v>
      </c>
      <c r="Z25" s="56" t="s">
        <v>405</v>
      </c>
      <c r="AA25" s="57" t="s">
        <v>405</v>
      </c>
      <c r="AB25" s="55" t="s">
        <v>405</v>
      </c>
      <c r="AC25" s="56" t="s">
        <v>405</v>
      </c>
      <c r="AD25" s="56" t="s">
        <v>405</v>
      </c>
      <c r="AE25" s="56" t="s">
        <v>405</v>
      </c>
      <c r="AF25" s="56" t="s">
        <v>405</v>
      </c>
      <c r="AG25" s="57" t="s">
        <v>405</v>
      </c>
      <c r="AH25" s="58" t="s">
        <v>405</v>
      </c>
      <c r="AI25" s="59" t="s">
        <v>405</v>
      </c>
      <c r="AJ25" s="59" t="s">
        <v>405</v>
      </c>
      <c r="AK25" s="59" t="s">
        <v>405</v>
      </c>
      <c r="AL25" s="59" t="s">
        <v>405</v>
      </c>
      <c r="AN25" s="446"/>
      <c r="AO25" s="447"/>
      <c r="AP25" s="447"/>
      <c r="AQ25" s="447"/>
      <c r="AR25" s="447"/>
      <c r="AS25" s="447"/>
      <c r="AT25" s="452"/>
      <c r="AU25" s="453"/>
    </row>
    <row r="26" spans="2:47" ht="15.75" hidden="1" customHeight="1" thickBot="1" x14ac:dyDescent="0.35">
      <c r="B26" s="422"/>
      <c r="C26" s="422"/>
      <c r="D26" s="423"/>
      <c r="E26" s="427"/>
      <c r="F26" s="428"/>
      <c r="G26" s="428"/>
      <c r="H26" s="428"/>
      <c r="I26" s="428"/>
      <c r="J26" s="224" t="s">
        <v>405</v>
      </c>
      <c r="K26" s="225" t="s">
        <v>405</v>
      </c>
      <c r="L26" s="225" t="s">
        <v>405</v>
      </c>
      <c r="M26" s="225" t="s">
        <v>405</v>
      </c>
      <c r="N26" s="225" t="s">
        <v>405</v>
      </c>
      <c r="O26" s="226" t="s">
        <v>405</v>
      </c>
      <c r="P26" s="224" t="s">
        <v>405</v>
      </c>
      <c r="Q26" s="225" t="s">
        <v>405</v>
      </c>
      <c r="R26" s="68" t="s">
        <v>405</v>
      </c>
      <c r="S26" s="68" t="s">
        <v>405</v>
      </c>
      <c r="T26" s="68" t="s">
        <v>405</v>
      </c>
      <c r="U26" s="69" t="s">
        <v>405</v>
      </c>
      <c r="V26" s="55" t="s">
        <v>405</v>
      </c>
      <c r="W26" s="56" t="s">
        <v>405</v>
      </c>
      <c r="X26" s="56" t="s">
        <v>405</v>
      </c>
      <c r="Y26" s="56" t="s">
        <v>405</v>
      </c>
      <c r="Z26" s="56" t="s">
        <v>405</v>
      </c>
      <c r="AA26" s="57" t="s">
        <v>405</v>
      </c>
      <c r="AB26" s="55" t="s">
        <v>405</v>
      </c>
      <c r="AC26" s="56" t="s">
        <v>405</v>
      </c>
      <c r="AD26" s="56" t="s">
        <v>405</v>
      </c>
      <c r="AE26" s="56" t="s">
        <v>405</v>
      </c>
      <c r="AF26" s="56" t="s">
        <v>405</v>
      </c>
      <c r="AG26" s="57" t="s">
        <v>405</v>
      </c>
      <c r="AH26" s="58" t="s">
        <v>405</v>
      </c>
      <c r="AI26" s="59" t="s">
        <v>405</v>
      </c>
      <c r="AJ26" s="59" t="s">
        <v>405</v>
      </c>
      <c r="AK26" s="59" t="s">
        <v>405</v>
      </c>
      <c r="AL26" s="59" t="s">
        <v>405</v>
      </c>
      <c r="AN26" s="446"/>
      <c r="AO26" s="447"/>
      <c r="AP26" s="447"/>
      <c r="AQ26" s="447"/>
      <c r="AR26" s="447"/>
      <c r="AS26" s="447"/>
      <c r="AT26" s="452"/>
      <c r="AU26" s="453"/>
    </row>
    <row r="27" spans="2:47" ht="21" customHeight="1" thickBot="1" x14ac:dyDescent="0.35">
      <c r="B27" s="422"/>
      <c r="C27" s="422"/>
      <c r="D27" s="423"/>
      <c r="E27" s="430"/>
      <c r="F27" s="431"/>
      <c r="G27" s="431"/>
      <c r="H27" s="431"/>
      <c r="I27" s="431"/>
      <c r="J27" s="227" t="s">
        <v>405</v>
      </c>
      <c r="K27" s="228" t="s">
        <v>405</v>
      </c>
      <c r="L27" s="228" t="s">
        <v>405</v>
      </c>
      <c r="M27" s="228" t="s">
        <v>405</v>
      </c>
      <c r="N27" s="228" t="s">
        <v>405</v>
      </c>
      <c r="O27" s="229" t="s">
        <v>405</v>
      </c>
      <c r="P27" s="227" t="s">
        <v>405</v>
      </c>
      <c r="Q27" s="228" t="s">
        <v>405</v>
      </c>
      <c r="R27" s="71" t="s">
        <v>405</v>
      </c>
      <c r="S27" s="71" t="s">
        <v>405</v>
      </c>
      <c r="T27" s="71" t="s">
        <v>405</v>
      </c>
      <c r="U27" s="72" t="s">
        <v>405</v>
      </c>
      <c r="V27" s="60" t="s">
        <v>405</v>
      </c>
      <c r="W27" s="61" t="s">
        <v>405</v>
      </c>
      <c r="X27" s="61" t="s">
        <v>405</v>
      </c>
      <c r="Y27" s="61" t="s">
        <v>405</v>
      </c>
      <c r="Z27" s="61" t="s">
        <v>405</v>
      </c>
      <c r="AA27" s="62" t="s">
        <v>405</v>
      </c>
      <c r="AB27" s="60" t="s">
        <v>405</v>
      </c>
      <c r="AC27" s="61" t="s">
        <v>405</v>
      </c>
      <c r="AD27" s="61" t="s">
        <v>405</v>
      </c>
      <c r="AE27" s="61" t="s">
        <v>405</v>
      </c>
      <c r="AF27" s="61" t="s">
        <v>405</v>
      </c>
      <c r="AG27" s="62" t="s">
        <v>405</v>
      </c>
      <c r="AH27" s="63" t="s">
        <v>405</v>
      </c>
      <c r="AI27" s="64" t="s">
        <v>405</v>
      </c>
      <c r="AJ27" s="64" t="s">
        <v>405</v>
      </c>
      <c r="AK27" s="64" t="s">
        <v>405</v>
      </c>
      <c r="AL27" s="64" t="s">
        <v>405</v>
      </c>
      <c r="AN27" s="448"/>
      <c r="AO27" s="449"/>
      <c r="AP27" s="449"/>
      <c r="AQ27" s="449"/>
      <c r="AR27" s="449"/>
      <c r="AS27" s="449"/>
      <c r="AT27" s="454"/>
      <c r="AU27" s="455"/>
    </row>
    <row r="28" spans="2:47" ht="15.75" customHeight="1" x14ac:dyDescent="0.3">
      <c r="B28" s="422"/>
      <c r="C28" s="422"/>
      <c r="D28" s="423"/>
      <c r="E28" s="424" t="s">
        <v>164</v>
      </c>
      <c r="F28" s="425"/>
      <c r="G28" s="425"/>
      <c r="H28" s="425"/>
      <c r="I28" s="426"/>
      <c r="J28" s="221" t="s">
        <v>405</v>
      </c>
      <c r="K28" s="222" t="s">
        <v>405</v>
      </c>
      <c r="L28" s="222" t="s">
        <v>405</v>
      </c>
      <c r="M28" s="222" t="s">
        <v>405</v>
      </c>
      <c r="N28" s="222" t="s">
        <v>405</v>
      </c>
      <c r="O28" s="223" t="s">
        <v>405</v>
      </c>
      <c r="P28" s="221" t="s">
        <v>405</v>
      </c>
      <c r="Q28" s="222" t="s">
        <v>405</v>
      </c>
      <c r="R28" s="222" t="s">
        <v>405</v>
      </c>
      <c r="S28" s="222" t="s">
        <v>405</v>
      </c>
      <c r="T28" s="222" t="s">
        <v>405</v>
      </c>
      <c r="U28" s="223" t="s">
        <v>405</v>
      </c>
      <c r="V28" s="221" t="s">
        <v>405</v>
      </c>
      <c r="W28" s="222" t="s">
        <v>405</v>
      </c>
      <c r="X28" s="65" t="s">
        <v>405</v>
      </c>
      <c r="Y28" s="65" t="s">
        <v>405</v>
      </c>
      <c r="Z28" s="65" t="s">
        <v>405</v>
      </c>
      <c r="AA28" s="66" t="s">
        <v>405</v>
      </c>
      <c r="AB28" s="50" t="s">
        <v>405</v>
      </c>
      <c r="AC28" s="51" t="s">
        <v>405</v>
      </c>
      <c r="AD28" s="51" t="s">
        <v>405</v>
      </c>
      <c r="AE28" s="51" t="s">
        <v>405</v>
      </c>
      <c r="AF28" s="51" t="s">
        <v>405</v>
      </c>
      <c r="AG28" s="52" t="s">
        <v>405</v>
      </c>
      <c r="AH28" s="53" t="s">
        <v>405</v>
      </c>
      <c r="AI28" s="54" t="s">
        <v>405</v>
      </c>
      <c r="AJ28" s="54" t="s">
        <v>405</v>
      </c>
      <c r="AK28" s="54" t="s">
        <v>405</v>
      </c>
      <c r="AL28" s="54" t="s">
        <v>405</v>
      </c>
      <c r="AN28" s="457" t="s">
        <v>127</v>
      </c>
      <c r="AO28" s="458"/>
      <c r="AP28" s="458"/>
      <c r="AQ28" s="458"/>
      <c r="AR28" s="458"/>
      <c r="AS28" s="458"/>
      <c r="AT28" s="442" t="s">
        <v>408</v>
      </c>
      <c r="AU28" s="442"/>
    </row>
    <row r="29" spans="2:47" ht="15.6" x14ac:dyDescent="0.3">
      <c r="B29" s="422"/>
      <c r="C29" s="422"/>
      <c r="D29" s="423"/>
      <c r="E29" s="443"/>
      <c r="F29" s="428"/>
      <c r="G29" s="428"/>
      <c r="H29" s="428"/>
      <c r="I29" s="429"/>
      <c r="J29" s="224" t="s">
        <v>405</v>
      </c>
      <c r="K29" s="225" t="s">
        <v>405</v>
      </c>
      <c r="L29" s="225" t="s">
        <v>405</v>
      </c>
      <c r="M29" s="225" t="s">
        <v>405</v>
      </c>
      <c r="N29" s="225" t="s">
        <v>405</v>
      </c>
      <c r="O29" s="226" t="s">
        <v>405</v>
      </c>
      <c r="P29" s="224" t="s">
        <v>405</v>
      </c>
      <c r="Q29" s="225" t="s">
        <v>405</v>
      </c>
      <c r="R29" s="225" t="s">
        <v>405</v>
      </c>
      <c r="S29" s="225" t="s">
        <v>405</v>
      </c>
      <c r="T29" s="225" t="s">
        <v>405</v>
      </c>
      <c r="U29" s="226" t="s">
        <v>405</v>
      </c>
      <c r="V29" s="224" t="s">
        <v>405</v>
      </c>
      <c r="W29" s="225" t="s">
        <v>405</v>
      </c>
      <c r="X29" s="68" t="s">
        <v>405</v>
      </c>
      <c r="Y29" s="68" t="s">
        <v>405</v>
      </c>
      <c r="Z29" s="68" t="s">
        <v>405</v>
      </c>
      <c r="AA29" s="69" t="s">
        <v>405</v>
      </c>
      <c r="AB29" s="55" t="s">
        <v>405</v>
      </c>
      <c r="AC29" s="56" t="s">
        <v>405</v>
      </c>
      <c r="AD29" s="56" t="s">
        <v>405</v>
      </c>
      <c r="AE29" s="56" t="s">
        <v>405</v>
      </c>
      <c r="AF29" s="56" t="s">
        <v>405</v>
      </c>
      <c r="AG29" s="57" t="s">
        <v>405</v>
      </c>
      <c r="AH29" s="58" t="s">
        <v>405</v>
      </c>
      <c r="AI29" s="59" t="s">
        <v>405</v>
      </c>
      <c r="AJ29" s="59" t="s">
        <v>405</v>
      </c>
      <c r="AK29" s="59" t="s">
        <v>405</v>
      </c>
      <c r="AL29" s="59" t="s">
        <v>405</v>
      </c>
      <c r="AN29" s="459"/>
      <c r="AO29" s="460"/>
      <c r="AP29" s="460"/>
      <c r="AQ29" s="460"/>
      <c r="AR29" s="460"/>
      <c r="AS29" s="460"/>
      <c r="AT29" s="442"/>
      <c r="AU29" s="442"/>
    </row>
    <row r="30" spans="2:47" ht="15.6" x14ac:dyDescent="0.3">
      <c r="B30" s="422"/>
      <c r="C30" s="422"/>
      <c r="D30" s="423"/>
      <c r="E30" s="427"/>
      <c r="F30" s="428"/>
      <c r="G30" s="428"/>
      <c r="H30" s="428"/>
      <c r="I30" s="429"/>
      <c r="J30" s="224" t="s">
        <v>405</v>
      </c>
      <c r="K30" s="225" t="s">
        <v>405</v>
      </c>
      <c r="L30" s="225" t="s">
        <v>405</v>
      </c>
      <c r="M30" s="225" t="s">
        <v>405</v>
      </c>
      <c r="N30" s="225" t="s">
        <v>405</v>
      </c>
      <c r="O30" s="226" t="s">
        <v>405</v>
      </c>
      <c r="P30" s="224" t="s">
        <v>405</v>
      </c>
      <c r="Q30" s="225" t="s">
        <v>405</v>
      </c>
      <c r="R30" s="225" t="s">
        <v>405</v>
      </c>
      <c r="S30" s="225" t="s">
        <v>405</v>
      </c>
      <c r="T30" s="225" t="s">
        <v>405</v>
      </c>
      <c r="U30" s="226" t="s">
        <v>405</v>
      </c>
      <c r="V30" s="224" t="s">
        <v>405</v>
      </c>
      <c r="W30" s="225" t="s">
        <v>405</v>
      </c>
      <c r="X30" s="68" t="s">
        <v>405</v>
      </c>
      <c r="Y30" s="68" t="s">
        <v>405</v>
      </c>
      <c r="Z30" s="68" t="s">
        <v>405</v>
      </c>
      <c r="AA30" s="69" t="s">
        <v>405</v>
      </c>
      <c r="AB30" s="55" t="s">
        <v>405</v>
      </c>
      <c r="AC30" s="56" t="s">
        <v>405</v>
      </c>
      <c r="AD30" s="56" t="s">
        <v>405</v>
      </c>
      <c r="AE30" s="56" t="s">
        <v>405</v>
      </c>
      <c r="AF30" s="56" t="s">
        <v>405</v>
      </c>
      <c r="AG30" s="57" t="s">
        <v>405</v>
      </c>
      <c r="AH30" s="58" t="s">
        <v>405</v>
      </c>
      <c r="AI30" s="59" t="s">
        <v>405</v>
      </c>
      <c r="AJ30" s="59" t="s">
        <v>405</v>
      </c>
      <c r="AK30" s="59" t="s">
        <v>405</v>
      </c>
      <c r="AL30" s="59" t="s">
        <v>405</v>
      </c>
      <c r="AN30" s="459"/>
      <c r="AO30" s="460"/>
      <c r="AP30" s="460"/>
      <c r="AQ30" s="460"/>
      <c r="AR30" s="460"/>
      <c r="AS30" s="460"/>
      <c r="AT30" s="442"/>
      <c r="AU30" s="442"/>
    </row>
    <row r="31" spans="2:47" ht="15.6" x14ac:dyDescent="0.3">
      <c r="B31" s="422"/>
      <c r="C31" s="422"/>
      <c r="D31" s="423"/>
      <c r="E31" s="427"/>
      <c r="F31" s="428"/>
      <c r="G31" s="428"/>
      <c r="H31" s="428"/>
      <c r="I31" s="429"/>
      <c r="J31" s="224" t="s">
        <v>405</v>
      </c>
      <c r="K31" s="225" t="s">
        <v>405</v>
      </c>
      <c r="L31" s="225" t="s">
        <v>405</v>
      </c>
      <c r="M31" s="225" t="s">
        <v>405</v>
      </c>
      <c r="N31" s="225" t="s">
        <v>405</v>
      </c>
      <c r="O31" s="226" t="s">
        <v>405</v>
      </c>
      <c r="P31" s="224" t="s">
        <v>405</v>
      </c>
      <c r="Q31" s="225" t="s">
        <v>405</v>
      </c>
      <c r="R31" s="225" t="s">
        <v>405</v>
      </c>
      <c r="S31" s="225" t="s">
        <v>405</v>
      </c>
      <c r="T31" s="225" t="s">
        <v>405</v>
      </c>
      <c r="U31" s="226" t="s">
        <v>405</v>
      </c>
      <c r="V31" s="224" t="s">
        <v>405</v>
      </c>
      <c r="W31" s="225" t="s">
        <v>405</v>
      </c>
      <c r="X31" s="68" t="s">
        <v>405</v>
      </c>
      <c r="Y31" s="68" t="s">
        <v>405</v>
      </c>
      <c r="Z31" s="68" t="s">
        <v>405</v>
      </c>
      <c r="AA31" s="69" t="s">
        <v>405</v>
      </c>
      <c r="AB31" s="55" t="s">
        <v>405</v>
      </c>
      <c r="AC31" s="56" t="s">
        <v>405</v>
      </c>
      <c r="AD31" s="56" t="s">
        <v>405</v>
      </c>
      <c r="AE31" s="56" t="s">
        <v>405</v>
      </c>
      <c r="AF31" s="56" t="s">
        <v>405</v>
      </c>
      <c r="AG31" s="57" t="s">
        <v>405</v>
      </c>
      <c r="AH31" s="58" t="s">
        <v>405</v>
      </c>
      <c r="AI31" s="59" t="s">
        <v>405</v>
      </c>
      <c r="AJ31" s="59" t="s">
        <v>405</v>
      </c>
      <c r="AK31" s="59" t="s">
        <v>405</v>
      </c>
      <c r="AL31" s="59" t="s">
        <v>405</v>
      </c>
      <c r="AN31" s="459"/>
      <c r="AO31" s="460"/>
      <c r="AP31" s="460"/>
      <c r="AQ31" s="460"/>
      <c r="AR31" s="460"/>
      <c r="AS31" s="460"/>
      <c r="AT31" s="442"/>
      <c r="AU31" s="442"/>
    </row>
    <row r="32" spans="2:47" ht="15.6" x14ac:dyDescent="0.3">
      <c r="B32" s="422"/>
      <c r="C32" s="422"/>
      <c r="D32" s="423"/>
      <c r="E32" s="427"/>
      <c r="F32" s="428"/>
      <c r="G32" s="428"/>
      <c r="H32" s="428"/>
      <c r="I32" s="429"/>
      <c r="J32" s="224" t="s">
        <v>405</v>
      </c>
      <c r="K32" s="225" t="s">
        <v>405</v>
      </c>
      <c r="L32" s="225" t="s">
        <v>405</v>
      </c>
      <c r="M32" s="225" t="s">
        <v>405</v>
      </c>
      <c r="N32" s="225" t="s">
        <v>405</v>
      </c>
      <c r="O32" s="226" t="s">
        <v>405</v>
      </c>
      <c r="P32" s="224" t="s">
        <v>405</v>
      </c>
      <c r="Q32" s="225" t="s">
        <v>405</v>
      </c>
      <c r="R32" s="225" t="s">
        <v>405</v>
      </c>
      <c r="S32" s="225" t="s">
        <v>405</v>
      </c>
      <c r="T32" s="225" t="s">
        <v>405</v>
      </c>
      <c r="U32" s="226" t="s">
        <v>405</v>
      </c>
      <c r="V32" s="224" t="s">
        <v>405</v>
      </c>
      <c r="W32" s="225" t="s">
        <v>405</v>
      </c>
      <c r="X32" s="68" t="s">
        <v>405</v>
      </c>
      <c r="Y32" s="68" t="s">
        <v>405</v>
      </c>
      <c r="Z32" s="68" t="s">
        <v>405</v>
      </c>
      <c r="AA32" s="69" t="s">
        <v>405</v>
      </c>
      <c r="AB32" s="55" t="s">
        <v>405</v>
      </c>
      <c r="AC32" s="56" t="s">
        <v>405</v>
      </c>
      <c r="AD32" s="56" t="s">
        <v>405</v>
      </c>
      <c r="AE32" s="56" t="s">
        <v>405</v>
      </c>
      <c r="AF32" s="56" t="s">
        <v>405</v>
      </c>
      <c r="AG32" s="57" t="s">
        <v>405</v>
      </c>
      <c r="AH32" s="58" t="s">
        <v>405</v>
      </c>
      <c r="AI32" s="59" t="s">
        <v>405</v>
      </c>
      <c r="AJ32" s="59" t="s">
        <v>405</v>
      </c>
      <c r="AK32" s="59" t="s">
        <v>405</v>
      </c>
      <c r="AL32" s="59" t="s">
        <v>405</v>
      </c>
      <c r="AN32" s="459"/>
      <c r="AO32" s="460"/>
      <c r="AP32" s="460"/>
      <c r="AQ32" s="460"/>
      <c r="AR32" s="460"/>
      <c r="AS32" s="460"/>
      <c r="AT32" s="442"/>
      <c r="AU32" s="442"/>
    </row>
    <row r="33" spans="2:47" ht="15.6" x14ac:dyDescent="0.3">
      <c r="B33" s="422"/>
      <c r="C33" s="422"/>
      <c r="D33" s="423"/>
      <c r="E33" s="427"/>
      <c r="F33" s="428"/>
      <c r="G33" s="428"/>
      <c r="H33" s="428"/>
      <c r="I33" s="429"/>
      <c r="J33" s="224" t="s">
        <v>405</v>
      </c>
      <c r="K33" s="225" t="s">
        <v>405</v>
      </c>
      <c r="L33" s="225" t="s">
        <v>405</v>
      </c>
      <c r="M33" s="225" t="s">
        <v>405</v>
      </c>
      <c r="N33" s="225" t="s">
        <v>405</v>
      </c>
      <c r="O33" s="226" t="s">
        <v>405</v>
      </c>
      <c r="P33" s="224" t="s">
        <v>405</v>
      </c>
      <c r="Q33" s="225" t="s">
        <v>405</v>
      </c>
      <c r="R33" s="225" t="s">
        <v>405</v>
      </c>
      <c r="S33" s="225" t="s">
        <v>405</v>
      </c>
      <c r="T33" s="225" t="s">
        <v>405</v>
      </c>
      <c r="U33" s="226" t="s">
        <v>405</v>
      </c>
      <c r="V33" s="224" t="s">
        <v>405</v>
      </c>
      <c r="W33" s="225" t="s">
        <v>405</v>
      </c>
      <c r="X33" s="68" t="s">
        <v>405</v>
      </c>
      <c r="Y33" s="68" t="s">
        <v>405</v>
      </c>
      <c r="Z33" s="68" t="s">
        <v>405</v>
      </c>
      <c r="AA33" s="69" t="s">
        <v>405</v>
      </c>
      <c r="AB33" s="55" t="s">
        <v>405</v>
      </c>
      <c r="AC33" s="56" t="s">
        <v>405</v>
      </c>
      <c r="AD33" s="56" t="s">
        <v>405</v>
      </c>
      <c r="AE33" s="56" t="s">
        <v>405</v>
      </c>
      <c r="AF33" s="56" t="s">
        <v>405</v>
      </c>
      <c r="AG33" s="57" t="s">
        <v>405</v>
      </c>
      <c r="AH33" s="58" t="s">
        <v>405</v>
      </c>
      <c r="AI33" s="59" t="s">
        <v>405</v>
      </c>
      <c r="AJ33" s="59" t="s">
        <v>405</v>
      </c>
      <c r="AK33" s="59" t="s">
        <v>405</v>
      </c>
      <c r="AL33" s="59" t="s">
        <v>405</v>
      </c>
      <c r="AN33" s="459"/>
      <c r="AO33" s="460"/>
      <c r="AP33" s="460"/>
      <c r="AQ33" s="460"/>
      <c r="AR33" s="460"/>
      <c r="AS33" s="460"/>
      <c r="AT33" s="442"/>
      <c r="AU33" s="442"/>
    </row>
    <row r="34" spans="2:47" ht="15.6" x14ac:dyDescent="0.3">
      <c r="B34" s="422"/>
      <c r="C34" s="422"/>
      <c r="D34" s="423"/>
      <c r="E34" s="427"/>
      <c r="F34" s="428"/>
      <c r="G34" s="428"/>
      <c r="H34" s="428"/>
      <c r="I34" s="429"/>
      <c r="J34" s="224" t="s">
        <v>405</v>
      </c>
      <c r="K34" s="225" t="s">
        <v>405</v>
      </c>
      <c r="L34" s="225" t="s">
        <v>405</v>
      </c>
      <c r="M34" s="225" t="s">
        <v>405</v>
      </c>
      <c r="N34" s="225" t="s">
        <v>405</v>
      </c>
      <c r="O34" s="226" t="s">
        <v>405</v>
      </c>
      <c r="P34" s="224" t="s">
        <v>405</v>
      </c>
      <c r="Q34" s="225" t="s">
        <v>405</v>
      </c>
      <c r="R34" s="225" t="s">
        <v>405</v>
      </c>
      <c r="S34" s="225" t="s">
        <v>405</v>
      </c>
      <c r="T34" s="225" t="s">
        <v>405</v>
      </c>
      <c r="U34" s="226" t="s">
        <v>405</v>
      </c>
      <c r="V34" s="224" t="s">
        <v>405</v>
      </c>
      <c r="W34" s="225" t="s">
        <v>405</v>
      </c>
      <c r="X34" s="68" t="s">
        <v>405</v>
      </c>
      <c r="Y34" s="68" t="s">
        <v>405</v>
      </c>
      <c r="Z34" s="68" t="s">
        <v>405</v>
      </c>
      <c r="AA34" s="69" t="s">
        <v>405</v>
      </c>
      <c r="AB34" s="55" t="s">
        <v>405</v>
      </c>
      <c r="AC34" s="56" t="s">
        <v>405</v>
      </c>
      <c r="AD34" s="56" t="s">
        <v>405</v>
      </c>
      <c r="AE34" s="56" t="s">
        <v>405</v>
      </c>
      <c r="AF34" s="56" t="s">
        <v>405</v>
      </c>
      <c r="AG34" s="57" t="s">
        <v>405</v>
      </c>
      <c r="AH34" s="58" t="s">
        <v>405</v>
      </c>
      <c r="AI34" s="59" t="s">
        <v>405</v>
      </c>
      <c r="AJ34" s="59" t="s">
        <v>405</v>
      </c>
      <c r="AK34" s="59" t="s">
        <v>405</v>
      </c>
      <c r="AL34" s="59" t="s">
        <v>405</v>
      </c>
      <c r="AN34" s="459"/>
      <c r="AO34" s="460"/>
      <c r="AP34" s="460"/>
      <c r="AQ34" s="460"/>
      <c r="AR34" s="460"/>
      <c r="AS34" s="460"/>
      <c r="AT34" s="442"/>
      <c r="AU34" s="442"/>
    </row>
    <row r="35" spans="2:47" ht="6" customHeight="1" thickBot="1" x14ac:dyDescent="0.35">
      <c r="B35" s="422"/>
      <c r="C35" s="422"/>
      <c r="D35" s="423"/>
      <c r="E35" s="427"/>
      <c r="F35" s="428"/>
      <c r="G35" s="428"/>
      <c r="H35" s="428"/>
      <c r="I35" s="429"/>
      <c r="J35" s="224" t="s">
        <v>405</v>
      </c>
      <c r="K35" s="225" t="s">
        <v>405</v>
      </c>
      <c r="L35" s="225" t="s">
        <v>405</v>
      </c>
      <c r="M35" s="225" t="s">
        <v>405</v>
      </c>
      <c r="N35" s="225" t="s">
        <v>405</v>
      </c>
      <c r="O35" s="226" t="s">
        <v>405</v>
      </c>
      <c r="P35" s="224" t="s">
        <v>405</v>
      </c>
      <c r="Q35" s="225" t="s">
        <v>405</v>
      </c>
      <c r="R35" s="225" t="s">
        <v>405</v>
      </c>
      <c r="S35" s="225" t="s">
        <v>405</v>
      </c>
      <c r="T35" s="225" t="s">
        <v>405</v>
      </c>
      <c r="U35" s="226" t="s">
        <v>405</v>
      </c>
      <c r="V35" s="224" t="s">
        <v>405</v>
      </c>
      <c r="W35" s="225" t="s">
        <v>405</v>
      </c>
      <c r="X35" s="68" t="s">
        <v>405</v>
      </c>
      <c r="Y35" s="68" t="s">
        <v>405</v>
      </c>
      <c r="Z35" s="68" t="s">
        <v>405</v>
      </c>
      <c r="AA35" s="69" t="s">
        <v>405</v>
      </c>
      <c r="AB35" s="55" t="s">
        <v>405</v>
      </c>
      <c r="AC35" s="56" t="s">
        <v>405</v>
      </c>
      <c r="AD35" s="56" t="s">
        <v>405</v>
      </c>
      <c r="AE35" s="56" t="s">
        <v>405</v>
      </c>
      <c r="AF35" s="56" t="s">
        <v>405</v>
      </c>
      <c r="AG35" s="57" t="s">
        <v>405</v>
      </c>
      <c r="AH35" s="58" t="s">
        <v>405</v>
      </c>
      <c r="AI35" s="59" t="s">
        <v>405</v>
      </c>
      <c r="AJ35" s="59" t="s">
        <v>405</v>
      </c>
      <c r="AK35" s="59" t="s">
        <v>405</v>
      </c>
      <c r="AL35" s="59" t="s">
        <v>405</v>
      </c>
      <c r="AN35" s="459"/>
      <c r="AO35" s="460"/>
      <c r="AP35" s="460"/>
      <c r="AQ35" s="460"/>
      <c r="AR35" s="460"/>
      <c r="AS35" s="460"/>
      <c r="AT35" s="442"/>
      <c r="AU35" s="442"/>
    </row>
    <row r="36" spans="2:47" ht="16.2" hidden="1" thickBot="1" x14ac:dyDescent="0.35">
      <c r="B36" s="422"/>
      <c r="C36" s="422"/>
      <c r="D36" s="423"/>
      <c r="E36" s="427"/>
      <c r="F36" s="428"/>
      <c r="G36" s="428"/>
      <c r="H36" s="428"/>
      <c r="I36" s="429"/>
      <c r="J36" s="67" t="s">
        <v>405</v>
      </c>
      <c r="K36" s="68" t="s">
        <v>405</v>
      </c>
      <c r="L36" s="68" t="s">
        <v>405</v>
      </c>
      <c r="M36" s="68" t="s">
        <v>405</v>
      </c>
      <c r="N36" s="68" t="s">
        <v>405</v>
      </c>
      <c r="O36" s="69" t="s">
        <v>405</v>
      </c>
      <c r="P36" s="67" t="s">
        <v>405</v>
      </c>
      <c r="Q36" s="68" t="s">
        <v>405</v>
      </c>
      <c r="R36" s="68" t="s">
        <v>405</v>
      </c>
      <c r="S36" s="68" t="s">
        <v>405</v>
      </c>
      <c r="T36" s="68" t="s">
        <v>405</v>
      </c>
      <c r="U36" s="69" t="s">
        <v>405</v>
      </c>
      <c r="V36" s="67" t="s">
        <v>405</v>
      </c>
      <c r="W36" s="68" t="s">
        <v>405</v>
      </c>
      <c r="X36" s="68" t="s">
        <v>405</v>
      </c>
      <c r="Y36" s="68" t="s">
        <v>405</v>
      </c>
      <c r="Z36" s="68" t="s">
        <v>405</v>
      </c>
      <c r="AA36" s="69" t="s">
        <v>405</v>
      </c>
      <c r="AB36" s="55" t="s">
        <v>405</v>
      </c>
      <c r="AC36" s="56" t="s">
        <v>405</v>
      </c>
      <c r="AD36" s="56" t="s">
        <v>405</v>
      </c>
      <c r="AE36" s="56" t="s">
        <v>405</v>
      </c>
      <c r="AF36" s="56" t="s">
        <v>405</v>
      </c>
      <c r="AG36" s="57" t="s">
        <v>405</v>
      </c>
      <c r="AH36" s="58" t="s">
        <v>405</v>
      </c>
      <c r="AI36" s="59" t="s">
        <v>405</v>
      </c>
      <c r="AJ36" s="59" t="s">
        <v>405</v>
      </c>
      <c r="AK36" s="59" t="s">
        <v>405</v>
      </c>
      <c r="AL36" s="59" t="s">
        <v>405</v>
      </c>
      <c r="AN36" s="459"/>
      <c r="AO36" s="460"/>
      <c r="AP36" s="460"/>
      <c r="AQ36" s="460"/>
      <c r="AR36" s="460"/>
      <c r="AS36" s="461"/>
      <c r="AT36" s="36"/>
      <c r="AU36" s="36"/>
    </row>
    <row r="37" spans="2:47" ht="16.2" hidden="1" thickBot="1" x14ac:dyDescent="0.35">
      <c r="B37" s="422"/>
      <c r="C37" s="422"/>
      <c r="D37" s="423"/>
      <c r="E37" s="430"/>
      <c r="F37" s="431"/>
      <c r="G37" s="431"/>
      <c r="H37" s="431"/>
      <c r="I37" s="432"/>
      <c r="J37" s="67" t="s">
        <v>405</v>
      </c>
      <c r="K37" s="68" t="s">
        <v>405</v>
      </c>
      <c r="L37" s="68" t="s">
        <v>405</v>
      </c>
      <c r="M37" s="68" t="s">
        <v>405</v>
      </c>
      <c r="N37" s="68" t="s">
        <v>405</v>
      </c>
      <c r="O37" s="69" t="s">
        <v>405</v>
      </c>
      <c r="P37" s="67" t="s">
        <v>405</v>
      </c>
      <c r="Q37" s="68" t="s">
        <v>405</v>
      </c>
      <c r="R37" s="68" t="s">
        <v>405</v>
      </c>
      <c r="S37" s="68" t="s">
        <v>405</v>
      </c>
      <c r="T37" s="68" t="s">
        <v>405</v>
      </c>
      <c r="U37" s="69" t="s">
        <v>405</v>
      </c>
      <c r="V37" s="67" t="s">
        <v>405</v>
      </c>
      <c r="W37" s="68" t="s">
        <v>405</v>
      </c>
      <c r="X37" s="68" t="s">
        <v>405</v>
      </c>
      <c r="Y37" s="68" t="s">
        <v>405</v>
      </c>
      <c r="Z37" s="68" t="s">
        <v>405</v>
      </c>
      <c r="AA37" s="69" t="s">
        <v>405</v>
      </c>
      <c r="AB37" s="60" t="s">
        <v>405</v>
      </c>
      <c r="AC37" s="61" t="s">
        <v>405</v>
      </c>
      <c r="AD37" s="61" t="s">
        <v>405</v>
      </c>
      <c r="AE37" s="61" t="s">
        <v>405</v>
      </c>
      <c r="AF37" s="61" t="s">
        <v>405</v>
      </c>
      <c r="AG37" s="62" t="s">
        <v>405</v>
      </c>
      <c r="AH37" s="63" t="s">
        <v>405</v>
      </c>
      <c r="AI37" s="64" t="s">
        <v>405</v>
      </c>
      <c r="AJ37" s="64" t="s">
        <v>405</v>
      </c>
      <c r="AK37" s="64" t="s">
        <v>405</v>
      </c>
      <c r="AL37" s="64" t="s">
        <v>405</v>
      </c>
      <c r="AN37" s="462"/>
      <c r="AO37" s="463"/>
      <c r="AP37" s="463"/>
      <c r="AQ37" s="463"/>
      <c r="AR37" s="463"/>
      <c r="AS37" s="464"/>
      <c r="AT37" s="36"/>
      <c r="AU37" s="36"/>
    </row>
    <row r="38" spans="2:47" ht="15.6" x14ac:dyDescent="0.3">
      <c r="B38" s="422"/>
      <c r="C38" s="422"/>
      <c r="D38" s="423"/>
      <c r="E38" s="424" t="s">
        <v>165</v>
      </c>
      <c r="F38" s="425"/>
      <c r="G38" s="425"/>
      <c r="H38" s="425"/>
      <c r="I38" s="425"/>
      <c r="J38" s="73" t="s">
        <v>405</v>
      </c>
      <c r="K38" s="74" t="s">
        <v>405</v>
      </c>
      <c r="L38" s="74" t="s">
        <v>405</v>
      </c>
      <c r="M38" s="74" t="s">
        <v>405</v>
      </c>
      <c r="N38" s="74" t="s">
        <v>405</v>
      </c>
      <c r="O38" s="75" t="s">
        <v>405</v>
      </c>
      <c r="P38" s="221" t="s">
        <v>405</v>
      </c>
      <c r="Q38" s="222" t="s">
        <v>405</v>
      </c>
      <c r="R38" s="222" t="s">
        <v>405</v>
      </c>
      <c r="S38" s="222" t="s">
        <v>405</v>
      </c>
      <c r="T38" s="222" t="s">
        <v>405</v>
      </c>
      <c r="U38" s="223" t="s">
        <v>405</v>
      </c>
      <c r="V38" s="221"/>
      <c r="W38" s="222"/>
      <c r="X38" s="65" t="s">
        <v>405</v>
      </c>
      <c r="Y38" s="65" t="s">
        <v>405</v>
      </c>
      <c r="Z38" s="65" t="s">
        <v>405</v>
      </c>
      <c r="AA38" s="66" t="s">
        <v>405</v>
      </c>
      <c r="AB38" s="50" t="s">
        <v>405</v>
      </c>
      <c r="AC38" s="51" t="s">
        <v>405</v>
      </c>
      <c r="AD38" s="51" t="s">
        <v>405</v>
      </c>
      <c r="AE38" s="51" t="s">
        <v>405</v>
      </c>
      <c r="AF38" s="51" t="s">
        <v>405</v>
      </c>
      <c r="AG38" s="52" t="s">
        <v>405</v>
      </c>
      <c r="AH38" s="53" t="s">
        <v>405</v>
      </c>
      <c r="AI38" s="54" t="s">
        <v>405</v>
      </c>
      <c r="AJ38" s="54" t="s">
        <v>405</v>
      </c>
      <c r="AK38" s="54" t="s">
        <v>405</v>
      </c>
      <c r="AL38" s="54" t="s">
        <v>405</v>
      </c>
      <c r="AN38" s="465" t="s">
        <v>166</v>
      </c>
      <c r="AO38" s="466"/>
      <c r="AP38" s="466"/>
      <c r="AQ38" s="466"/>
      <c r="AR38" s="466"/>
      <c r="AS38" s="466"/>
      <c r="AT38" s="442" t="s">
        <v>409</v>
      </c>
      <c r="AU38" s="473"/>
    </row>
    <row r="39" spans="2:47" ht="15.6" x14ac:dyDescent="0.3">
      <c r="B39" s="422"/>
      <c r="C39" s="422"/>
      <c r="D39" s="423"/>
      <c r="E39" s="443"/>
      <c r="F39" s="428"/>
      <c r="G39" s="428"/>
      <c r="H39" s="428"/>
      <c r="I39" s="428"/>
      <c r="J39" s="76" t="s">
        <v>405</v>
      </c>
      <c r="K39" s="77" t="s">
        <v>405</v>
      </c>
      <c r="L39" s="77" t="s">
        <v>405</v>
      </c>
      <c r="M39" s="77" t="s">
        <v>405</v>
      </c>
      <c r="N39" s="77" t="s">
        <v>405</v>
      </c>
      <c r="O39" s="78" t="s">
        <v>405</v>
      </c>
      <c r="P39" s="224" t="s">
        <v>405</v>
      </c>
      <c r="Q39" s="225" t="s">
        <v>405</v>
      </c>
      <c r="R39" s="225" t="s">
        <v>405</v>
      </c>
      <c r="S39" s="225" t="s">
        <v>405</v>
      </c>
      <c r="T39" s="225" t="s">
        <v>405</v>
      </c>
      <c r="U39" s="226" t="s">
        <v>405</v>
      </c>
      <c r="V39" s="224" t="s">
        <v>405</v>
      </c>
      <c r="W39" s="225" t="s">
        <v>405</v>
      </c>
      <c r="X39" s="68" t="s">
        <v>405</v>
      </c>
      <c r="Y39" s="68" t="s">
        <v>405</v>
      </c>
      <c r="Z39" s="68" t="s">
        <v>405</v>
      </c>
      <c r="AA39" s="69" t="s">
        <v>405</v>
      </c>
      <c r="AB39" s="55" t="s">
        <v>405</v>
      </c>
      <c r="AC39" s="56" t="s">
        <v>405</v>
      </c>
      <c r="AD39" s="56" t="s">
        <v>405</v>
      </c>
      <c r="AE39" s="56" t="s">
        <v>405</v>
      </c>
      <c r="AF39" s="56" t="s">
        <v>405</v>
      </c>
      <c r="AG39" s="57" t="s">
        <v>405</v>
      </c>
      <c r="AH39" s="58" t="s">
        <v>405</v>
      </c>
      <c r="AI39" s="59" t="s">
        <v>405</v>
      </c>
      <c r="AJ39" s="59" t="s">
        <v>405</v>
      </c>
      <c r="AK39" s="59" t="s">
        <v>405</v>
      </c>
      <c r="AL39" s="59" t="s">
        <v>405</v>
      </c>
      <c r="AN39" s="467"/>
      <c r="AO39" s="468"/>
      <c r="AP39" s="468"/>
      <c r="AQ39" s="468"/>
      <c r="AR39" s="468"/>
      <c r="AS39" s="468"/>
      <c r="AT39" s="473"/>
      <c r="AU39" s="473"/>
    </row>
    <row r="40" spans="2:47" ht="15.6" x14ac:dyDescent="0.3">
      <c r="B40" s="422"/>
      <c r="C40" s="422"/>
      <c r="D40" s="423"/>
      <c r="E40" s="427"/>
      <c r="F40" s="428"/>
      <c r="G40" s="428"/>
      <c r="H40" s="428"/>
      <c r="I40" s="428"/>
      <c r="J40" s="76" t="s">
        <v>405</v>
      </c>
      <c r="K40" s="77" t="s">
        <v>405</v>
      </c>
      <c r="L40" s="77" t="s">
        <v>405</v>
      </c>
      <c r="M40" s="77" t="s">
        <v>405</v>
      </c>
      <c r="N40" s="77" t="s">
        <v>405</v>
      </c>
      <c r="O40" s="78" t="s">
        <v>405</v>
      </c>
      <c r="P40" s="224" t="s">
        <v>405</v>
      </c>
      <c r="Q40" s="225" t="s">
        <v>405</v>
      </c>
      <c r="R40" s="225" t="s">
        <v>405</v>
      </c>
      <c r="S40" s="225" t="s">
        <v>405</v>
      </c>
      <c r="T40" s="225" t="s">
        <v>405</v>
      </c>
      <c r="U40" s="226" t="s">
        <v>405</v>
      </c>
      <c r="V40" s="224" t="s">
        <v>405</v>
      </c>
      <c r="W40" s="225" t="s">
        <v>405</v>
      </c>
      <c r="X40" s="68" t="s">
        <v>405</v>
      </c>
      <c r="Y40" s="68" t="s">
        <v>405</v>
      </c>
      <c r="Z40" s="68" t="s">
        <v>405</v>
      </c>
      <c r="AA40" s="69" t="s">
        <v>405</v>
      </c>
      <c r="AB40" s="55" t="s">
        <v>405</v>
      </c>
      <c r="AC40" s="56" t="s">
        <v>405</v>
      </c>
      <c r="AD40" s="56" t="s">
        <v>405</v>
      </c>
      <c r="AE40" s="56" t="s">
        <v>405</v>
      </c>
      <c r="AF40" s="56" t="s">
        <v>405</v>
      </c>
      <c r="AG40" s="57" t="s">
        <v>405</v>
      </c>
      <c r="AH40" s="58" t="s">
        <v>405</v>
      </c>
      <c r="AI40" s="59" t="s">
        <v>405</v>
      </c>
      <c r="AJ40" s="59" t="s">
        <v>405</v>
      </c>
      <c r="AK40" s="59" t="s">
        <v>405</v>
      </c>
      <c r="AL40" s="59" t="s">
        <v>405</v>
      </c>
      <c r="AN40" s="467"/>
      <c r="AO40" s="468"/>
      <c r="AP40" s="468"/>
      <c r="AQ40" s="468"/>
      <c r="AR40" s="468"/>
      <c r="AS40" s="468"/>
      <c r="AT40" s="473"/>
      <c r="AU40" s="473"/>
    </row>
    <row r="41" spans="2:47" ht="15.6" x14ac:dyDescent="0.3">
      <c r="B41" s="422"/>
      <c r="C41" s="422"/>
      <c r="D41" s="423"/>
      <c r="E41" s="427"/>
      <c r="F41" s="428"/>
      <c r="G41" s="428"/>
      <c r="H41" s="428"/>
      <c r="I41" s="428"/>
      <c r="J41" s="76" t="s">
        <v>405</v>
      </c>
      <c r="K41" s="77" t="s">
        <v>405</v>
      </c>
      <c r="L41" s="77" t="s">
        <v>405</v>
      </c>
      <c r="M41" s="77" t="s">
        <v>405</v>
      </c>
      <c r="N41" s="77" t="s">
        <v>405</v>
      </c>
      <c r="O41" s="78" t="s">
        <v>405</v>
      </c>
      <c r="P41" s="224" t="s">
        <v>405</v>
      </c>
      <c r="Q41" s="225" t="s">
        <v>405</v>
      </c>
      <c r="R41" s="225" t="s">
        <v>405</v>
      </c>
      <c r="S41" s="225" t="s">
        <v>405</v>
      </c>
      <c r="T41" s="225" t="s">
        <v>405</v>
      </c>
      <c r="U41" s="226" t="s">
        <v>405</v>
      </c>
      <c r="V41" s="224" t="s">
        <v>405</v>
      </c>
      <c r="W41" s="225" t="s">
        <v>405</v>
      </c>
      <c r="X41" s="68" t="s">
        <v>405</v>
      </c>
      <c r="Y41" s="68" t="s">
        <v>405</v>
      </c>
      <c r="Z41" s="68" t="s">
        <v>405</v>
      </c>
      <c r="AA41" s="69" t="s">
        <v>405</v>
      </c>
      <c r="AB41" s="55" t="s">
        <v>405</v>
      </c>
      <c r="AC41" s="56" t="s">
        <v>405</v>
      </c>
      <c r="AD41" s="56" t="s">
        <v>405</v>
      </c>
      <c r="AE41" s="56" t="s">
        <v>405</v>
      </c>
      <c r="AF41" s="56" t="s">
        <v>405</v>
      </c>
      <c r="AG41" s="57" t="s">
        <v>405</v>
      </c>
      <c r="AH41" s="58" t="s">
        <v>405</v>
      </c>
      <c r="AI41" s="59" t="s">
        <v>405</v>
      </c>
      <c r="AJ41" s="59" t="s">
        <v>405</v>
      </c>
      <c r="AK41" s="59" t="s">
        <v>405</v>
      </c>
      <c r="AL41" s="59" t="s">
        <v>405</v>
      </c>
      <c r="AN41" s="467"/>
      <c r="AO41" s="468"/>
      <c r="AP41" s="468"/>
      <c r="AQ41" s="468"/>
      <c r="AR41" s="468"/>
      <c r="AS41" s="468"/>
      <c r="AT41" s="473"/>
      <c r="AU41" s="473"/>
    </row>
    <row r="42" spans="2:47" ht="15.6" x14ac:dyDescent="0.3">
      <c r="B42" s="422"/>
      <c r="C42" s="422"/>
      <c r="D42" s="423"/>
      <c r="E42" s="427"/>
      <c r="F42" s="428"/>
      <c r="G42" s="428"/>
      <c r="H42" s="428"/>
      <c r="I42" s="428"/>
      <c r="J42" s="76" t="s">
        <v>405</v>
      </c>
      <c r="K42" s="77" t="s">
        <v>405</v>
      </c>
      <c r="L42" s="77" t="s">
        <v>405</v>
      </c>
      <c r="M42" s="77" t="s">
        <v>405</v>
      </c>
      <c r="N42" s="77" t="s">
        <v>405</v>
      </c>
      <c r="O42" s="78" t="s">
        <v>405</v>
      </c>
      <c r="P42" s="224" t="s">
        <v>405</v>
      </c>
      <c r="Q42" s="225" t="s">
        <v>405</v>
      </c>
      <c r="R42" s="225" t="s">
        <v>405</v>
      </c>
      <c r="S42" s="225" t="s">
        <v>405</v>
      </c>
      <c r="T42" s="225" t="s">
        <v>405</v>
      </c>
      <c r="U42" s="226" t="s">
        <v>405</v>
      </c>
      <c r="V42" s="224" t="s">
        <v>405</v>
      </c>
      <c r="W42" s="225" t="s">
        <v>405</v>
      </c>
      <c r="X42" s="68" t="s">
        <v>405</v>
      </c>
      <c r="Y42" s="68" t="s">
        <v>405</v>
      </c>
      <c r="Z42" s="68" t="s">
        <v>405</v>
      </c>
      <c r="AA42" s="69" t="s">
        <v>405</v>
      </c>
      <c r="AB42" s="55" t="s">
        <v>405</v>
      </c>
      <c r="AC42" s="56" t="s">
        <v>405</v>
      </c>
      <c r="AD42" s="56" t="s">
        <v>405</v>
      </c>
      <c r="AE42" s="56" t="s">
        <v>405</v>
      </c>
      <c r="AF42" s="56" t="s">
        <v>405</v>
      </c>
      <c r="AG42" s="57" t="s">
        <v>405</v>
      </c>
      <c r="AH42" s="58" t="s">
        <v>405</v>
      </c>
      <c r="AI42" s="59" t="s">
        <v>405</v>
      </c>
      <c r="AJ42" s="59" t="s">
        <v>405</v>
      </c>
      <c r="AK42" s="59" t="s">
        <v>405</v>
      </c>
      <c r="AL42" s="59" t="s">
        <v>405</v>
      </c>
      <c r="AN42" s="467"/>
      <c r="AO42" s="468"/>
      <c r="AP42" s="468"/>
      <c r="AQ42" s="468"/>
      <c r="AR42" s="468"/>
      <c r="AS42" s="468"/>
      <c r="AT42" s="473"/>
      <c r="AU42" s="473"/>
    </row>
    <row r="43" spans="2:47" ht="15.6" x14ac:dyDescent="0.3">
      <c r="B43" s="422"/>
      <c r="C43" s="422"/>
      <c r="D43" s="423"/>
      <c r="E43" s="427"/>
      <c r="F43" s="428"/>
      <c r="G43" s="428"/>
      <c r="H43" s="428"/>
      <c r="I43" s="428"/>
      <c r="J43" s="76" t="s">
        <v>405</v>
      </c>
      <c r="K43" s="77" t="s">
        <v>405</v>
      </c>
      <c r="L43" s="77" t="s">
        <v>405</v>
      </c>
      <c r="M43" s="77" t="s">
        <v>405</v>
      </c>
      <c r="N43" s="77" t="s">
        <v>405</v>
      </c>
      <c r="O43" s="78" t="s">
        <v>405</v>
      </c>
      <c r="P43" s="224" t="s">
        <v>405</v>
      </c>
      <c r="Q43" s="225" t="s">
        <v>405</v>
      </c>
      <c r="R43" s="225" t="s">
        <v>405</v>
      </c>
      <c r="S43" s="225" t="s">
        <v>405</v>
      </c>
      <c r="T43" s="225" t="s">
        <v>405</v>
      </c>
      <c r="U43" s="226" t="s">
        <v>405</v>
      </c>
      <c r="V43" s="224" t="s">
        <v>405</v>
      </c>
      <c r="W43" s="225" t="s">
        <v>405</v>
      </c>
      <c r="X43" s="68" t="s">
        <v>405</v>
      </c>
      <c r="Y43" s="68" t="s">
        <v>405</v>
      </c>
      <c r="Z43" s="68" t="s">
        <v>405</v>
      </c>
      <c r="AA43" s="69" t="s">
        <v>405</v>
      </c>
      <c r="AB43" s="55" t="s">
        <v>405</v>
      </c>
      <c r="AC43" s="56" t="s">
        <v>405</v>
      </c>
      <c r="AD43" s="56" t="s">
        <v>405</v>
      </c>
      <c r="AE43" s="56" t="s">
        <v>405</v>
      </c>
      <c r="AF43" s="56" t="s">
        <v>405</v>
      </c>
      <c r="AG43" s="57" t="s">
        <v>405</v>
      </c>
      <c r="AH43" s="58" t="s">
        <v>405</v>
      </c>
      <c r="AI43" s="59" t="s">
        <v>405</v>
      </c>
      <c r="AJ43" s="59" t="s">
        <v>405</v>
      </c>
      <c r="AK43" s="59" t="s">
        <v>405</v>
      </c>
      <c r="AL43" s="59" t="s">
        <v>405</v>
      </c>
      <c r="AN43" s="467"/>
      <c r="AO43" s="468"/>
      <c r="AP43" s="468"/>
      <c r="AQ43" s="468"/>
      <c r="AR43" s="468"/>
      <c r="AS43" s="468"/>
      <c r="AT43" s="473"/>
      <c r="AU43" s="473"/>
    </row>
    <row r="44" spans="2:47" ht="15.6" x14ac:dyDescent="0.3">
      <c r="B44" s="422"/>
      <c r="C44" s="422"/>
      <c r="D44" s="423"/>
      <c r="E44" s="427"/>
      <c r="F44" s="428"/>
      <c r="G44" s="428"/>
      <c r="H44" s="428"/>
      <c r="I44" s="428"/>
      <c r="J44" s="76" t="s">
        <v>405</v>
      </c>
      <c r="K44" s="77" t="s">
        <v>405</v>
      </c>
      <c r="L44" s="77" t="s">
        <v>405</v>
      </c>
      <c r="M44" s="77" t="s">
        <v>405</v>
      </c>
      <c r="N44" s="77" t="s">
        <v>405</v>
      </c>
      <c r="O44" s="78" t="s">
        <v>405</v>
      </c>
      <c r="P44" s="224" t="s">
        <v>405</v>
      </c>
      <c r="Q44" s="225" t="s">
        <v>405</v>
      </c>
      <c r="R44" s="225" t="s">
        <v>405</v>
      </c>
      <c r="S44" s="225" t="s">
        <v>405</v>
      </c>
      <c r="T44" s="225" t="s">
        <v>405</v>
      </c>
      <c r="U44" s="226" t="s">
        <v>405</v>
      </c>
      <c r="V44" s="224" t="s">
        <v>405</v>
      </c>
      <c r="W44" s="225" t="s">
        <v>405</v>
      </c>
      <c r="X44" s="68" t="s">
        <v>405</v>
      </c>
      <c r="Y44" s="68" t="s">
        <v>405</v>
      </c>
      <c r="Z44" s="68" t="s">
        <v>405</v>
      </c>
      <c r="AA44" s="69" t="s">
        <v>405</v>
      </c>
      <c r="AB44" s="55" t="s">
        <v>405</v>
      </c>
      <c r="AC44" s="56" t="s">
        <v>405</v>
      </c>
      <c r="AD44" s="56" t="s">
        <v>405</v>
      </c>
      <c r="AE44" s="56" t="s">
        <v>405</v>
      </c>
      <c r="AF44" s="56" t="s">
        <v>405</v>
      </c>
      <c r="AG44" s="57" t="s">
        <v>405</v>
      </c>
      <c r="AH44" s="58" t="s">
        <v>405</v>
      </c>
      <c r="AI44" s="59" t="s">
        <v>405</v>
      </c>
      <c r="AJ44" s="59" t="s">
        <v>405</v>
      </c>
      <c r="AK44" s="59" t="s">
        <v>405</v>
      </c>
      <c r="AL44" s="59" t="s">
        <v>405</v>
      </c>
      <c r="AN44" s="467"/>
      <c r="AO44" s="468"/>
      <c r="AP44" s="468"/>
      <c r="AQ44" s="468"/>
      <c r="AR44" s="468"/>
      <c r="AS44" s="468"/>
      <c r="AT44" s="473"/>
      <c r="AU44" s="473"/>
    </row>
    <row r="45" spans="2:47" ht="3" customHeight="1" thickBot="1" x14ac:dyDescent="0.35">
      <c r="B45" s="422"/>
      <c r="C45" s="422"/>
      <c r="D45" s="423"/>
      <c r="E45" s="427"/>
      <c r="F45" s="428"/>
      <c r="G45" s="428"/>
      <c r="H45" s="428"/>
      <c r="I45" s="428"/>
      <c r="J45" s="76" t="s">
        <v>405</v>
      </c>
      <c r="K45" s="77" t="s">
        <v>405</v>
      </c>
      <c r="L45" s="77" t="s">
        <v>405</v>
      </c>
      <c r="M45" s="77" t="s">
        <v>405</v>
      </c>
      <c r="N45" s="77" t="s">
        <v>405</v>
      </c>
      <c r="O45" s="78" t="s">
        <v>405</v>
      </c>
      <c r="P45" s="224" t="s">
        <v>405</v>
      </c>
      <c r="Q45" s="225" t="s">
        <v>405</v>
      </c>
      <c r="R45" s="225" t="s">
        <v>405</v>
      </c>
      <c r="S45" s="225" t="s">
        <v>405</v>
      </c>
      <c r="T45" s="225" t="s">
        <v>405</v>
      </c>
      <c r="U45" s="226" t="s">
        <v>405</v>
      </c>
      <c r="V45" s="224" t="s">
        <v>405</v>
      </c>
      <c r="W45" s="225" t="s">
        <v>405</v>
      </c>
      <c r="X45" s="68" t="s">
        <v>405</v>
      </c>
      <c r="Y45" s="68" t="s">
        <v>405</v>
      </c>
      <c r="Z45" s="68" t="s">
        <v>405</v>
      </c>
      <c r="AA45" s="69" t="s">
        <v>405</v>
      </c>
      <c r="AB45" s="55" t="s">
        <v>405</v>
      </c>
      <c r="AC45" s="56" t="s">
        <v>405</v>
      </c>
      <c r="AD45" s="56" t="s">
        <v>405</v>
      </c>
      <c r="AE45" s="56" t="s">
        <v>405</v>
      </c>
      <c r="AF45" s="56" t="s">
        <v>405</v>
      </c>
      <c r="AG45" s="57" t="s">
        <v>405</v>
      </c>
      <c r="AH45" s="58" t="s">
        <v>405</v>
      </c>
      <c r="AI45" s="59" t="s">
        <v>405</v>
      </c>
      <c r="AJ45" s="59" t="s">
        <v>405</v>
      </c>
      <c r="AK45" s="59" t="s">
        <v>405</v>
      </c>
      <c r="AL45" s="59" t="s">
        <v>405</v>
      </c>
      <c r="AN45" s="467"/>
      <c r="AO45" s="468"/>
      <c r="AP45" s="468"/>
      <c r="AQ45" s="468"/>
      <c r="AR45" s="468"/>
      <c r="AS45" s="469"/>
      <c r="AT45" s="36"/>
      <c r="AU45" s="36"/>
    </row>
    <row r="46" spans="2:47" ht="16.2" hidden="1" thickBot="1" x14ac:dyDescent="0.35">
      <c r="B46" s="422"/>
      <c r="C46" s="422"/>
      <c r="D46" s="423"/>
      <c r="E46" s="427"/>
      <c r="F46" s="428"/>
      <c r="G46" s="428"/>
      <c r="H46" s="428"/>
      <c r="I46" s="428"/>
      <c r="J46" s="76" t="s">
        <v>405</v>
      </c>
      <c r="K46" s="77" t="s">
        <v>405</v>
      </c>
      <c r="L46" s="77" t="s">
        <v>405</v>
      </c>
      <c r="M46" s="77" t="s">
        <v>405</v>
      </c>
      <c r="N46" s="77" t="s">
        <v>405</v>
      </c>
      <c r="O46" s="78" t="s">
        <v>405</v>
      </c>
      <c r="P46" s="67" t="s">
        <v>405</v>
      </c>
      <c r="Q46" s="68" t="s">
        <v>405</v>
      </c>
      <c r="R46" s="68" t="s">
        <v>405</v>
      </c>
      <c r="S46" s="68" t="s">
        <v>405</v>
      </c>
      <c r="T46" s="68" t="s">
        <v>405</v>
      </c>
      <c r="U46" s="69" t="s">
        <v>405</v>
      </c>
      <c r="V46" s="67" t="s">
        <v>405</v>
      </c>
      <c r="W46" s="68" t="s">
        <v>405</v>
      </c>
      <c r="X46" s="68" t="s">
        <v>405</v>
      </c>
      <c r="Y46" s="68" t="s">
        <v>405</v>
      </c>
      <c r="Z46" s="68" t="s">
        <v>405</v>
      </c>
      <c r="AA46" s="69" t="s">
        <v>405</v>
      </c>
      <c r="AB46" s="55" t="s">
        <v>405</v>
      </c>
      <c r="AC46" s="56" t="s">
        <v>405</v>
      </c>
      <c r="AD46" s="56" t="s">
        <v>405</v>
      </c>
      <c r="AE46" s="56" t="s">
        <v>405</v>
      </c>
      <c r="AF46" s="56" t="s">
        <v>405</v>
      </c>
      <c r="AG46" s="57" t="s">
        <v>405</v>
      </c>
      <c r="AH46" s="58" t="s">
        <v>405</v>
      </c>
      <c r="AI46" s="59" t="s">
        <v>405</v>
      </c>
      <c r="AJ46" s="59" t="s">
        <v>405</v>
      </c>
      <c r="AK46" s="59" t="s">
        <v>405</v>
      </c>
      <c r="AL46" s="59" t="s">
        <v>405</v>
      </c>
      <c r="AN46" s="467"/>
      <c r="AO46" s="468"/>
      <c r="AP46" s="468"/>
      <c r="AQ46" s="468"/>
      <c r="AR46" s="468"/>
      <c r="AS46" s="469"/>
    </row>
    <row r="47" spans="2:47" ht="16.2" hidden="1" thickBot="1" x14ac:dyDescent="0.35">
      <c r="B47" s="422"/>
      <c r="C47" s="422"/>
      <c r="D47" s="423"/>
      <c r="E47" s="430"/>
      <c r="F47" s="431"/>
      <c r="G47" s="431"/>
      <c r="H47" s="431"/>
      <c r="I47" s="431"/>
      <c r="J47" s="79" t="s">
        <v>405</v>
      </c>
      <c r="K47" s="80" t="s">
        <v>405</v>
      </c>
      <c r="L47" s="80" t="s">
        <v>405</v>
      </c>
      <c r="M47" s="80" t="s">
        <v>405</v>
      </c>
      <c r="N47" s="80" t="s">
        <v>405</v>
      </c>
      <c r="O47" s="81" t="s">
        <v>405</v>
      </c>
      <c r="P47" s="67" t="s">
        <v>405</v>
      </c>
      <c r="Q47" s="68" t="s">
        <v>405</v>
      </c>
      <c r="R47" s="68" t="s">
        <v>405</v>
      </c>
      <c r="S47" s="68" t="s">
        <v>405</v>
      </c>
      <c r="T47" s="68" t="s">
        <v>405</v>
      </c>
      <c r="U47" s="69" t="s">
        <v>405</v>
      </c>
      <c r="V47" s="70" t="s">
        <v>405</v>
      </c>
      <c r="W47" s="71" t="s">
        <v>405</v>
      </c>
      <c r="X47" s="71" t="s">
        <v>405</v>
      </c>
      <c r="Y47" s="71" t="s">
        <v>405</v>
      </c>
      <c r="Z47" s="71" t="s">
        <v>405</v>
      </c>
      <c r="AA47" s="72" t="s">
        <v>405</v>
      </c>
      <c r="AB47" s="60" t="s">
        <v>405</v>
      </c>
      <c r="AC47" s="61" t="s">
        <v>405</v>
      </c>
      <c r="AD47" s="61" t="s">
        <v>405</v>
      </c>
      <c r="AE47" s="61" t="s">
        <v>405</v>
      </c>
      <c r="AF47" s="61" t="s">
        <v>405</v>
      </c>
      <c r="AG47" s="62" t="s">
        <v>405</v>
      </c>
      <c r="AH47" s="63" t="s">
        <v>405</v>
      </c>
      <c r="AI47" s="64" t="s">
        <v>405</v>
      </c>
      <c r="AJ47" s="64" t="s">
        <v>405</v>
      </c>
      <c r="AK47" s="64" t="s">
        <v>405</v>
      </c>
      <c r="AL47" s="64" t="s">
        <v>405</v>
      </c>
      <c r="AN47" s="470"/>
      <c r="AO47" s="471"/>
      <c r="AP47" s="471"/>
      <c r="AQ47" s="471"/>
      <c r="AR47" s="471"/>
      <c r="AS47" s="472"/>
    </row>
    <row r="48" spans="2:47" ht="23.4" x14ac:dyDescent="0.45">
      <c r="B48" s="422"/>
      <c r="C48" s="422"/>
      <c r="D48" s="423"/>
      <c r="E48" s="424" t="s">
        <v>167</v>
      </c>
      <c r="F48" s="425"/>
      <c r="G48" s="425"/>
      <c r="H48" s="425"/>
      <c r="I48" s="426"/>
      <c r="J48" s="73" t="s">
        <v>405</v>
      </c>
      <c r="K48" s="74" t="s">
        <v>405</v>
      </c>
      <c r="L48" s="74" t="s">
        <v>405</v>
      </c>
      <c r="M48" s="74" t="s">
        <v>405</v>
      </c>
      <c r="N48" s="74" t="s">
        <v>405</v>
      </c>
      <c r="O48" s="75" t="s">
        <v>405</v>
      </c>
      <c r="P48" s="73" t="s">
        <v>405</v>
      </c>
      <c r="Q48" s="74" t="s">
        <v>405</v>
      </c>
      <c r="R48" s="74" t="s">
        <v>405</v>
      </c>
      <c r="S48" s="74" t="s">
        <v>405</v>
      </c>
      <c r="T48" s="74" t="s">
        <v>405</v>
      </c>
      <c r="U48" s="75" t="s">
        <v>405</v>
      </c>
      <c r="V48" s="221" t="s">
        <v>405</v>
      </c>
      <c r="W48" s="230" t="s">
        <v>405</v>
      </c>
      <c r="X48" s="65" t="s">
        <v>405</v>
      </c>
      <c r="Y48" s="65" t="s">
        <v>405</v>
      </c>
      <c r="Z48" s="65" t="s">
        <v>405</v>
      </c>
      <c r="AA48" s="66" t="s">
        <v>405</v>
      </c>
      <c r="AB48" s="50" t="s">
        <v>405</v>
      </c>
      <c r="AC48" s="51" t="s">
        <v>405</v>
      </c>
      <c r="AD48" s="51" t="s">
        <v>405</v>
      </c>
      <c r="AE48" s="51" t="s">
        <v>405</v>
      </c>
      <c r="AF48" s="51" t="s">
        <v>405</v>
      </c>
      <c r="AG48" s="52" t="s">
        <v>405</v>
      </c>
      <c r="AH48" s="53" t="s">
        <v>405</v>
      </c>
      <c r="AI48" s="54" t="s">
        <v>405</v>
      </c>
      <c r="AJ48" s="54" t="s">
        <v>405</v>
      </c>
      <c r="AK48" s="54" t="s">
        <v>405</v>
      </c>
      <c r="AL48" s="54" t="s">
        <v>405</v>
      </c>
    </row>
    <row r="49" spans="2:38" ht="15.6" x14ac:dyDescent="0.3">
      <c r="B49" s="422"/>
      <c r="C49" s="422"/>
      <c r="D49" s="423"/>
      <c r="E49" s="443"/>
      <c r="F49" s="428"/>
      <c r="G49" s="428"/>
      <c r="H49" s="428"/>
      <c r="I49" s="429"/>
      <c r="J49" s="76" t="s">
        <v>405</v>
      </c>
      <c r="K49" s="77" t="s">
        <v>405</v>
      </c>
      <c r="L49" s="77" t="s">
        <v>405</v>
      </c>
      <c r="M49" s="77" t="s">
        <v>405</v>
      </c>
      <c r="N49" s="77" t="s">
        <v>405</v>
      </c>
      <c r="O49" s="78" t="s">
        <v>405</v>
      </c>
      <c r="P49" s="76" t="s">
        <v>405</v>
      </c>
      <c r="Q49" s="77" t="s">
        <v>405</v>
      </c>
      <c r="R49" s="77" t="s">
        <v>405</v>
      </c>
      <c r="S49" s="77" t="s">
        <v>405</v>
      </c>
      <c r="T49" s="77" t="s">
        <v>405</v>
      </c>
      <c r="U49" s="78" t="s">
        <v>405</v>
      </c>
      <c r="V49" s="224" t="s">
        <v>405</v>
      </c>
      <c r="W49" s="225" t="s">
        <v>405</v>
      </c>
      <c r="X49" s="68" t="s">
        <v>405</v>
      </c>
      <c r="Y49" s="68" t="s">
        <v>405</v>
      </c>
      <c r="Z49" s="68" t="s">
        <v>405</v>
      </c>
      <c r="AA49" s="69" t="s">
        <v>405</v>
      </c>
      <c r="AB49" s="55" t="s">
        <v>405</v>
      </c>
      <c r="AC49" s="56" t="s">
        <v>405</v>
      </c>
      <c r="AD49" s="56" t="s">
        <v>405</v>
      </c>
      <c r="AE49" s="56" t="s">
        <v>405</v>
      </c>
      <c r="AF49" s="56" t="s">
        <v>405</v>
      </c>
      <c r="AG49" s="57" t="s">
        <v>405</v>
      </c>
      <c r="AH49" s="58" t="s">
        <v>405</v>
      </c>
      <c r="AI49" s="59" t="s">
        <v>405</v>
      </c>
      <c r="AJ49" s="59" t="s">
        <v>405</v>
      </c>
      <c r="AK49" s="59" t="s">
        <v>405</v>
      </c>
      <c r="AL49" s="59" t="s">
        <v>405</v>
      </c>
    </row>
    <row r="50" spans="2:38" ht="15.6" x14ac:dyDescent="0.3">
      <c r="B50" s="422"/>
      <c r="C50" s="422"/>
      <c r="D50" s="423"/>
      <c r="E50" s="443"/>
      <c r="F50" s="428"/>
      <c r="G50" s="428"/>
      <c r="H50" s="428"/>
      <c r="I50" s="429"/>
      <c r="J50" s="76" t="s">
        <v>405</v>
      </c>
      <c r="K50" s="77" t="s">
        <v>405</v>
      </c>
      <c r="L50" s="77" t="s">
        <v>405</v>
      </c>
      <c r="M50" s="77" t="s">
        <v>405</v>
      </c>
      <c r="N50" s="77" t="s">
        <v>405</v>
      </c>
      <c r="O50" s="78" t="s">
        <v>405</v>
      </c>
      <c r="P50" s="76" t="s">
        <v>405</v>
      </c>
      <c r="Q50" s="77" t="s">
        <v>405</v>
      </c>
      <c r="R50" s="77" t="s">
        <v>405</v>
      </c>
      <c r="S50" s="77" t="s">
        <v>405</v>
      </c>
      <c r="T50" s="77" t="s">
        <v>405</v>
      </c>
      <c r="U50" s="78" t="s">
        <v>405</v>
      </c>
      <c r="V50" s="224" t="s">
        <v>405</v>
      </c>
      <c r="W50" s="225" t="s">
        <v>405</v>
      </c>
      <c r="X50" s="68" t="s">
        <v>405</v>
      </c>
      <c r="Y50" s="68" t="s">
        <v>405</v>
      </c>
      <c r="Z50" s="68" t="s">
        <v>405</v>
      </c>
      <c r="AA50" s="69" t="s">
        <v>405</v>
      </c>
      <c r="AB50" s="55" t="s">
        <v>405</v>
      </c>
      <c r="AC50" s="56" t="s">
        <v>405</v>
      </c>
      <c r="AD50" s="56" t="s">
        <v>405</v>
      </c>
      <c r="AE50" s="56" t="s">
        <v>405</v>
      </c>
      <c r="AF50" s="56" t="s">
        <v>405</v>
      </c>
      <c r="AG50" s="57" t="s">
        <v>405</v>
      </c>
      <c r="AH50" s="58" t="s">
        <v>405</v>
      </c>
      <c r="AI50" s="59" t="s">
        <v>405</v>
      </c>
      <c r="AJ50" s="59" t="s">
        <v>405</v>
      </c>
      <c r="AK50" s="59" t="s">
        <v>405</v>
      </c>
      <c r="AL50" s="59" t="s">
        <v>405</v>
      </c>
    </row>
    <row r="51" spans="2:38" ht="15.6" x14ac:dyDescent="0.3">
      <c r="B51" s="422"/>
      <c r="C51" s="422"/>
      <c r="D51" s="423"/>
      <c r="E51" s="427"/>
      <c r="F51" s="428"/>
      <c r="G51" s="428"/>
      <c r="H51" s="428"/>
      <c r="I51" s="429"/>
      <c r="J51" s="76" t="s">
        <v>405</v>
      </c>
      <c r="K51" s="77" t="s">
        <v>405</v>
      </c>
      <c r="L51" s="77" t="s">
        <v>405</v>
      </c>
      <c r="M51" s="77" t="s">
        <v>405</v>
      </c>
      <c r="N51" s="77" t="s">
        <v>405</v>
      </c>
      <c r="O51" s="78" t="s">
        <v>405</v>
      </c>
      <c r="P51" s="76" t="s">
        <v>405</v>
      </c>
      <c r="Q51" s="77" t="s">
        <v>405</v>
      </c>
      <c r="R51" s="77" t="s">
        <v>405</v>
      </c>
      <c r="S51" s="77" t="s">
        <v>405</v>
      </c>
      <c r="T51" s="77" t="s">
        <v>405</v>
      </c>
      <c r="U51" s="78" t="s">
        <v>405</v>
      </c>
      <c r="V51" s="224" t="s">
        <v>405</v>
      </c>
      <c r="W51" s="225" t="s">
        <v>405</v>
      </c>
      <c r="X51" s="68" t="s">
        <v>405</v>
      </c>
      <c r="Y51" s="68" t="s">
        <v>405</v>
      </c>
      <c r="Z51" s="68" t="s">
        <v>405</v>
      </c>
      <c r="AA51" s="69" t="s">
        <v>405</v>
      </c>
      <c r="AB51" s="55" t="s">
        <v>405</v>
      </c>
      <c r="AC51" s="56" t="s">
        <v>405</v>
      </c>
      <c r="AD51" s="56" t="s">
        <v>405</v>
      </c>
      <c r="AE51" s="56" t="s">
        <v>405</v>
      </c>
      <c r="AF51" s="56" t="s">
        <v>405</v>
      </c>
      <c r="AG51" s="57" t="s">
        <v>405</v>
      </c>
      <c r="AH51" s="58" t="s">
        <v>405</v>
      </c>
      <c r="AI51" s="59" t="s">
        <v>405</v>
      </c>
      <c r="AJ51" s="59" t="s">
        <v>405</v>
      </c>
      <c r="AK51" s="59" t="s">
        <v>405</v>
      </c>
      <c r="AL51" s="59" t="s">
        <v>405</v>
      </c>
    </row>
    <row r="52" spans="2:38" ht="15.6" x14ac:dyDescent="0.3">
      <c r="B52" s="422"/>
      <c r="C52" s="422"/>
      <c r="D52" s="423"/>
      <c r="E52" s="427"/>
      <c r="F52" s="428"/>
      <c r="G52" s="428"/>
      <c r="H52" s="428"/>
      <c r="I52" s="429"/>
      <c r="J52" s="76" t="s">
        <v>405</v>
      </c>
      <c r="K52" s="77" t="s">
        <v>405</v>
      </c>
      <c r="L52" s="77" t="s">
        <v>405</v>
      </c>
      <c r="M52" s="77" t="s">
        <v>405</v>
      </c>
      <c r="N52" s="77" t="s">
        <v>405</v>
      </c>
      <c r="O52" s="78" t="s">
        <v>405</v>
      </c>
      <c r="P52" s="76" t="s">
        <v>405</v>
      </c>
      <c r="Q52" s="77" t="s">
        <v>405</v>
      </c>
      <c r="R52" s="77" t="s">
        <v>405</v>
      </c>
      <c r="S52" s="77" t="s">
        <v>405</v>
      </c>
      <c r="T52" s="77" t="s">
        <v>405</v>
      </c>
      <c r="U52" s="78" t="s">
        <v>405</v>
      </c>
      <c r="V52" s="224" t="s">
        <v>405</v>
      </c>
      <c r="W52" s="225" t="s">
        <v>405</v>
      </c>
      <c r="X52" s="68" t="s">
        <v>405</v>
      </c>
      <c r="Y52" s="68" t="s">
        <v>405</v>
      </c>
      <c r="Z52" s="68" t="s">
        <v>405</v>
      </c>
      <c r="AA52" s="69" t="s">
        <v>405</v>
      </c>
      <c r="AB52" s="55" t="s">
        <v>405</v>
      </c>
      <c r="AC52" s="56" t="s">
        <v>405</v>
      </c>
      <c r="AD52" s="56" t="s">
        <v>405</v>
      </c>
      <c r="AE52" s="56" t="s">
        <v>405</v>
      </c>
      <c r="AF52" s="56" t="s">
        <v>405</v>
      </c>
      <c r="AG52" s="57" t="s">
        <v>405</v>
      </c>
      <c r="AH52" s="58" t="s">
        <v>405</v>
      </c>
      <c r="AI52" s="59" t="s">
        <v>405</v>
      </c>
      <c r="AJ52" s="59" t="s">
        <v>405</v>
      </c>
      <c r="AK52" s="59" t="s">
        <v>405</v>
      </c>
      <c r="AL52" s="59" t="s">
        <v>405</v>
      </c>
    </row>
    <row r="53" spans="2:38" ht="5.25" customHeight="1" x14ac:dyDescent="0.3">
      <c r="B53" s="422"/>
      <c r="C53" s="422"/>
      <c r="D53" s="423"/>
      <c r="E53" s="427"/>
      <c r="F53" s="428"/>
      <c r="G53" s="428"/>
      <c r="H53" s="428"/>
      <c r="I53" s="429"/>
      <c r="J53" s="76" t="s">
        <v>405</v>
      </c>
      <c r="K53" s="77" t="s">
        <v>405</v>
      </c>
      <c r="L53" s="77" t="s">
        <v>405</v>
      </c>
      <c r="M53" s="77" t="s">
        <v>405</v>
      </c>
      <c r="N53" s="77" t="s">
        <v>405</v>
      </c>
      <c r="O53" s="78" t="s">
        <v>405</v>
      </c>
      <c r="P53" s="76" t="s">
        <v>405</v>
      </c>
      <c r="Q53" s="77" t="s">
        <v>405</v>
      </c>
      <c r="R53" s="77" t="s">
        <v>405</v>
      </c>
      <c r="S53" s="77" t="s">
        <v>405</v>
      </c>
      <c r="T53" s="77" t="s">
        <v>405</v>
      </c>
      <c r="U53" s="78" t="s">
        <v>405</v>
      </c>
      <c r="V53" s="224" t="s">
        <v>405</v>
      </c>
      <c r="W53" s="225" t="s">
        <v>405</v>
      </c>
      <c r="X53" s="68" t="s">
        <v>405</v>
      </c>
      <c r="Y53" s="68" t="s">
        <v>405</v>
      </c>
      <c r="Z53" s="68" t="s">
        <v>405</v>
      </c>
      <c r="AA53" s="69" t="s">
        <v>405</v>
      </c>
      <c r="AB53" s="55" t="s">
        <v>405</v>
      </c>
      <c r="AC53" s="56" t="s">
        <v>405</v>
      </c>
      <c r="AD53" s="56" t="s">
        <v>405</v>
      </c>
      <c r="AE53" s="56" t="s">
        <v>405</v>
      </c>
      <c r="AF53" s="56" t="s">
        <v>405</v>
      </c>
      <c r="AG53" s="57" t="s">
        <v>405</v>
      </c>
      <c r="AH53" s="58" t="s">
        <v>405</v>
      </c>
      <c r="AI53" s="59" t="s">
        <v>405</v>
      </c>
      <c r="AJ53" s="59" t="s">
        <v>405</v>
      </c>
      <c r="AK53" s="59" t="s">
        <v>405</v>
      </c>
      <c r="AL53" s="59" t="s">
        <v>405</v>
      </c>
    </row>
    <row r="54" spans="2:38" ht="3" hidden="1" customHeight="1" x14ac:dyDescent="0.3">
      <c r="B54" s="422"/>
      <c r="C54" s="422"/>
      <c r="D54" s="423"/>
      <c r="E54" s="427"/>
      <c r="F54" s="428"/>
      <c r="G54" s="428"/>
      <c r="H54" s="428"/>
      <c r="I54" s="429"/>
      <c r="J54" s="76" t="s">
        <v>405</v>
      </c>
      <c r="K54" s="77" t="s">
        <v>405</v>
      </c>
      <c r="L54" s="77" t="s">
        <v>405</v>
      </c>
      <c r="M54" s="77" t="s">
        <v>405</v>
      </c>
      <c r="N54" s="77" t="s">
        <v>405</v>
      </c>
      <c r="O54" s="78" t="s">
        <v>405</v>
      </c>
      <c r="P54" s="76" t="s">
        <v>405</v>
      </c>
      <c r="Q54" s="77" t="s">
        <v>405</v>
      </c>
      <c r="R54" s="77" t="s">
        <v>405</v>
      </c>
      <c r="S54" s="77" t="s">
        <v>405</v>
      </c>
      <c r="T54" s="77" t="s">
        <v>405</v>
      </c>
      <c r="U54" s="78" t="s">
        <v>405</v>
      </c>
      <c r="V54" s="224" t="s">
        <v>405</v>
      </c>
      <c r="W54" s="225" t="s">
        <v>405</v>
      </c>
      <c r="X54" s="68" t="s">
        <v>405</v>
      </c>
      <c r="Y54" s="68" t="s">
        <v>405</v>
      </c>
      <c r="Z54" s="68" t="s">
        <v>405</v>
      </c>
      <c r="AA54" s="69" t="s">
        <v>405</v>
      </c>
      <c r="AB54" s="55" t="s">
        <v>405</v>
      </c>
      <c r="AC54" s="56" t="s">
        <v>405</v>
      </c>
      <c r="AD54" s="56" t="s">
        <v>405</v>
      </c>
      <c r="AE54" s="56" t="s">
        <v>405</v>
      </c>
      <c r="AF54" s="56" t="s">
        <v>405</v>
      </c>
      <c r="AG54" s="57" t="s">
        <v>405</v>
      </c>
      <c r="AH54" s="58" t="s">
        <v>405</v>
      </c>
      <c r="AI54" s="59" t="s">
        <v>405</v>
      </c>
      <c r="AJ54" s="59" t="s">
        <v>405</v>
      </c>
      <c r="AK54" s="59" t="s">
        <v>405</v>
      </c>
      <c r="AL54" s="59" t="s">
        <v>405</v>
      </c>
    </row>
    <row r="55" spans="2:38" ht="15.6" hidden="1" x14ac:dyDescent="0.3">
      <c r="B55" s="422"/>
      <c r="C55" s="422"/>
      <c r="D55" s="423"/>
      <c r="E55" s="427"/>
      <c r="F55" s="428"/>
      <c r="G55" s="428"/>
      <c r="H55" s="428"/>
      <c r="I55" s="429"/>
      <c r="J55" s="76" t="s">
        <v>405</v>
      </c>
      <c r="K55" s="77" t="s">
        <v>405</v>
      </c>
      <c r="L55" s="77" t="s">
        <v>405</v>
      </c>
      <c r="M55" s="77" t="s">
        <v>405</v>
      </c>
      <c r="N55" s="77" t="s">
        <v>405</v>
      </c>
      <c r="O55" s="78" t="s">
        <v>405</v>
      </c>
      <c r="P55" s="76" t="s">
        <v>405</v>
      </c>
      <c r="Q55" s="77" t="s">
        <v>405</v>
      </c>
      <c r="R55" s="77" t="s">
        <v>405</v>
      </c>
      <c r="S55" s="77" t="s">
        <v>405</v>
      </c>
      <c r="T55" s="77" t="s">
        <v>405</v>
      </c>
      <c r="U55" s="78" t="s">
        <v>405</v>
      </c>
      <c r="V55" s="224" t="s">
        <v>405</v>
      </c>
      <c r="W55" s="225" t="s">
        <v>405</v>
      </c>
      <c r="X55" s="68" t="s">
        <v>405</v>
      </c>
      <c r="Y55" s="68" t="s">
        <v>405</v>
      </c>
      <c r="Z55" s="68" t="s">
        <v>405</v>
      </c>
      <c r="AA55" s="69" t="s">
        <v>405</v>
      </c>
      <c r="AB55" s="55" t="s">
        <v>405</v>
      </c>
      <c r="AC55" s="56" t="s">
        <v>405</v>
      </c>
      <c r="AD55" s="56" t="s">
        <v>405</v>
      </c>
      <c r="AE55" s="56" t="s">
        <v>405</v>
      </c>
      <c r="AF55" s="56" t="s">
        <v>405</v>
      </c>
      <c r="AG55" s="57" t="s">
        <v>405</v>
      </c>
      <c r="AH55" s="58" t="s">
        <v>405</v>
      </c>
      <c r="AI55" s="59" t="s">
        <v>405</v>
      </c>
      <c r="AJ55" s="59" t="s">
        <v>405</v>
      </c>
      <c r="AK55" s="59" t="s">
        <v>405</v>
      </c>
      <c r="AL55" s="59" t="s">
        <v>405</v>
      </c>
    </row>
    <row r="56" spans="2:38" ht="15.6" hidden="1" x14ac:dyDescent="0.3">
      <c r="B56" s="422"/>
      <c r="C56" s="422"/>
      <c r="D56" s="423"/>
      <c r="E56" s="427"/>
      <c r="F56" s="428"/>
      <c r="G56" s="428"/>
      <c r="H56" s="428"/>
      <c r="I56" s="429"/>
      <c r="J56" s="76" t="s">
        <v>405</v>
      </c>
      <c r="K56" s="77" t="s">
        <v>405</v>
      </c>
      <c r="L56" s="77" t="s">
        <v>405</v>
      </c>
      <c r="M56" s="77" t="s">
        <v>405</v>
      </c>
      <c r="N56" s="77" t="s">
        <v>405</v>
      </c>
      <c r="O56" s="78" t="s">
        <v>405</v>
      </c>
      <c r="P56" s="76" t="s">
        <v>405</v>
      </c>
      <c r="Q56" s="77" t="s">
        <v>405</v>
      </c>
      <c r="R56" s="77" t="s">
        <v>405</v>
      </c>
      <c r="S56" s="77" t="s">
        <v>405</v>
      </c>
      <c r="T56" s="77" t="s">
        <v>405</v>
      </c>
      <c r="U56" s="78" t="s">
        <v>405</v>
      </c>
      <c r="V56" s="224" t="s">
        <v>405</v>
      </c>
      <c r="W56" s="225" t="s">
        <v>405</v>
      </c>
      <c r="X56" s="68" t="s">
        <v>405</v>
      </c>
      <c r="Y56" s="68" t="s">
        <v>405</v>
      </c>
      <c r="Z56" s="68" t="s">
        <v>405</v>
      </c>
      <c r="AA56" s="69" t="s">
        <v>405</v>
      </c>
      <c r="AB56" s="55" t="s">
        <v>405</v>
      </c>
      <c r="AC56" s="56" t="s">
        <v>405</v>
      </c>
      <c r="AD56" s="56" t="s">
        <v>405</v>
      </c>
      <c r="AE56" s="56" t="s">
        <v>405</v>
      </c>
      <c r="AF56" s="56" t="s">
        <v>405</v>
      </c>
      <c r="AG56" s="57" t="s">
        <v>405</v>
      </c>
      <c r="AH56" s="58" t="s">
        <v>405</v>
      </c>
      <c r="AI56" s="59" t="s">
        <v>405</v>
      </c>
      <c r="AJ56" s="59" t="s">
        <v>405</v>
      </c>
      <c r="AK56" s="59" t="s">
        <v>405</v>
      </c>
      <c r="AL56" s="59" t="s">
        <v>405</v>
      </c>
    </row>
    <row r="57" spans="2:38" ht="16.2" thickBot="1" x14ac:dyDescent="0.35">
      <c r="B57" s="422"/>
      <c r="C57" s="422"/>
      <c r="D57" s="423"/>
      <c r="E57" s="430"/>
      <c r="F57" s="431"/>
      <c r="G57" s="431"/>
      <c r="H57" s="431"/>
      <c r="I57" s="432"/>
      <c r="J57" s="79" t="s">
        <v>405</v>
      </c>
      <c r="K57" s="80" t="s">
        <v>405</v>
      </c>
      <c r="L57" s="80" t="s">
        <v>405</v>
      </c>
      <c r="M57" s="80" t="s">
        <v>405</v>
      </c>
      <c r="N57" s="80" t="s">
        <v>405</v>
      </c>
      <c r="O57" s="81" t="s">
        <v>405</v>
      </c>
      <c r="P57" s="79" t="s">
        <v>405</v>
      </c>
      <c r="Q57" s="80" t="s">
        <v>405</v>
      </c>
      <c r="R57" s="80" t="s">
        <v>405</v>
      </c>
      <c r="S57" s="80" t="s">
        <v>405</v>
      </c>
      <c r="T57" s="80" t="s">
        <v>405</v>
      </c>
      <c r="U57" s="81" t="s">
        <v>405</v>
      </c>
      <c r="V57" s="227" t="s">
        <v>405</v>
      </c>
      <c r="W57" s="228" t="s">
        <v>405</v>
      </c>
      <c r="X57" s="71" t="s">
        <v>405</v>
      </c>
      <c r="Y57" s="71" t="s">
        <v>405</v>
      </c>
      <c r="Z57" s="71" t="s">
        <v>405</v>
      </c>
      <c r="AA57" s="72" t="s">
        <v>405</v>
      </c>
      <c r="AB57" s="60" t="s">
        <v>405</v>
      </c>
      <c r="AC57" s="61" t="s">
        <v>405</v>
      </c>
      <c r="AD57" s="61" t="s">
        <v>405</v>
      </c>
      <c r="AE57" s="61" t="s">
        <v>405</v>
      </c>
      <c r="AF57" s="61" t="s">
        <v>405</v>
      </c>
      <c r="AG57" s="62" t="s">
        <v>405</v>
      </c>
      <c r="AH57" s="58" t="s">
        <v>405</v>
      </c>
      <c r="AI57" s="59" t="s">
        <v>405</v>
      </c>
      <c r="AJ57" s="59" t="s">
        <v>405</v>
      </c>
      <c r="AK57" s="59" t="s">
        <v>405</v>
      </c>
      <c r="AL57" s="59" t="s">
        <v>405</v>
      </c>
    </row>
    <row r="58" spans="2:38" ht="15" customHeight="1" x14ac:dyDescent="0.3">
      <c r="J58" s="424" t="s">
        <v>168</v>
      </c>
      <c r="K58" s="425"/>
      <c r="L58" s="425"/>
      <c r="M58" s="425"/>
      <c r="N58" s="425"/>
      <c r="O58" s="426"/>
      <c r="P58" s="424" t="s">
        <v>169</v>
      </c>
      <c r="Q58" s="425"/>
      <c r="R58" s="425"/>
      <c r="S58" s="425"/>
      <c r="T58" s="425"/>
      <c r="U58" s="426"/>
      <c r="V58" s="424" t="s">
        <v>170</v>
      </c>
      <c r="W58" s="425"/>
      <c r="X58" s="425"/>
      <c r="Y58" s="425"/>
      <c r="Z58" s="425"/>
      <c r="AA58" s="426"/>
      <c r="AB58" s="424" t="s">
        <v>171</v>
      </c>
      <c r="AC58" s="474"/>
      <c r="AD58" s="425"/>
      <c r="AE58" s="425"/>
      <c r="AF58" s="425"/>
      <c r="AG58" s="425"/>
      <c r="AH58" s="424" t="s">
        <v>172</v>
      </c>
      <c r="AI58" s="425"/>
      <c r="AJ58" s="425"/>
      <c r="AK58" s="425"/>
      <c r="AL58" s="426"/>
    </row>
    <row r="59" spans="2:38" ht="15" customHeight="1" x14ac:dyDescent="0.3">
      <c r="J59" s="427"/>
      <c r="K59" s="428"/>
      <c r="L59" s="428"/>
      <c r="M59" s="428"/>
      <c r="N59" s="428"/>
      <c r="O59" s="429"/>
      <c r="P59" s="427"/>
      <c r="Q59" s="428"/>
      <c r="R59" s="428"/>
      <c r="S59" s="428"/>
      <c r="T59" s="428"/>
      <c r="U59" s="429"/>
      <c r="V59" s="427"/>
      <c r="W59" s="428"/>
      <c r="X59" s="428"/>
      <c r="Y59" s="428"/>
      <c r="Z59" s="428"/>
      <c r="AA59" s="429"/>
      <c r="AB59" s="427"/>
      <c r="AC59" s="428"/>
      <c r="AD59" s="428"/>
      <c r="AE59" s="428"/>
      <c r="AF59" s="428"/>
      <c r="AG59" s="428"/>
      <c r="AH59" s="443"/>
      <c r="AI59" s="456"/>
      <c r="AJ59" s="456"/>
      <c r="AK59" s="456"/>
      <c r="AL59" s="429"/>
    </row>
    <row r="60" spans="2:38" ht="15" customHeight="1" x14ac:dyDescent="0.3">
      <c r="J60" s="427"/>
      <c r="K60" s="428"/>
      <c r="L60" s="428"/>
      <c r="M60" s="428"/>
      <c r="N60" s="428"/>
      <c r="O60" s="429"/>
      <c r="P60" s="427"/>
      <c r="Q60" s="428"/>
      <c r="R60" s="428"/>
      <c r="S60" s="428"/>
      <c r="T60" s="428"/>
      <c r="U60" s="429"/>
      <c r="V60" s="427"/>
      <c r="W60" s="428"/>
      <c r="X60" s="428"/>
      <c r="Y60" s="428"/>
      <c r="Z60" s="428"/>
      <c r="AA60" s="429"/>
      <c r="AB60" s="427"/>
      <c r="AC60" s="428"/>
      <c r="AD60" s="428"/>
      <c r="AE60" s="428"/>
      <c r="AF60" s="428"/>
      <c r="AG60" s="428"/>
      <c r="AH60" s="443"/>
      <c r="AI60" s="456"/>
      <c r="AJ60" s="456"/>
      <c r="AK60" s="456"/>
      <c r="AL60" s="429"/>
    </row>
    <row r="61" spans="2:38" ht="15" customHeight="1" x14ac:dyDescent="0.3">
      <c r="J61" s="427"/>
      <c r="K61" s="428"/>
      <c r="L61" s="428"/>
      <c r="M61" s="428"/>
      <c r="N61" s="428"/>
      <c r="O61" s="429"/>
      <c r="P61" s="427"/>
      <c r="Q61" s="428"/>
      <c r="R61" s="428"/>
      <c r="S61" s="428"/>
      <c r="T61" s="428"/>
      <c r="U61" s="429"/>
      <c r="V61" s="427"/>
      <c r="W61" s="428"/>
      <c r="X61" s="428"/>
      <c r="Y61" s="428"/>
      <c r="Z61" s="428"/>
      <c r="AA61" s="429"/>
      <c r="AB61" s="427"/>
      <c r="AC61" s="428"/>
      <c r="AD61" s="428"/>
      <c r="AE61" s="428"/>
      <c r="AF61" s="428"/>
      <c r="AG61" s="428"/>
      <c r="AH61" s="427"/>
      <c r="AI61" s="456"/>
      <c r="AJ61" s="456"/>
      <c r="AK61" s="456"/>
      <c r="AL61" s="429"/>
    </row>
    <row r="62" spans="2:38" ht="15" customHeight="1" x14ac:dyDescent="0.3">
      <c r="J62" s="427"/>
      <c r="K62" s="428"/>
      <c r="L62" s="428"/>
      <c r="M62" s="428"/>
      <c r="N62" s="428"/>
      <c r="O62" s="429"/>
      <c r="P62" s="427"/>
      <c r="Q62" s="428"/>
      <c r="R62" s="428"/>
      <c r="S62" s="428"/>
      <c r="T62" s="428"/>
      <c r="U62" s="429"/>
      <c r="V62" s="427"/>
      <c r="W62" s="428"/>
      <c r="X62" s="428"/>
      <c r="Y62" s="428"/>
      <c r="Z62" s="428"/>
      <c r="AA62" s="429"/>
      <c r="AB62" s="427"/>
      <c r="AC62" s="428"/>
      <c r="AD62" s="428"/>
      <c r="AE62" s="428"/>
      <c r="AF62" s="428"/>
      <c r="AG62" s="428"/>
      <c r="AH62" s="427"/>
      <c r="AI62" s="456"/>
      <c r="AJ62" s="456"/>
      <c r="AK62" s="456"/>
      <c r="AL62" s="429"/>
    </row>
    <row r="63" spans="2:38" ht="28.5" customHeight="1" thickBot="1" x14ac:dyDescent="0.35">
      <c r="J63" s="430"/>
      <c r="K63" s="431"/>
      <c r="L63" s="431"/>
      <c r="M63" s="431"/>
      <c r="N63" s="431"/>
      <c r="O63" s="432"/>
      <c r="P63" s="430"/>
      <c r="Q63" s="431"/>
      <c r="R63" s="431"/>
      <c r="S63" s="431"/>
      <c r="T63" s="431"/>
      <c r="U63" s="432"/>
      <c r="V63" s="430"/>
      <c r="W63" s="431"/>
      <c r="X63" s="431"/>
      <c r="Y63" s="431"/>
      <c r="Z63" s="431"/>
      <c r="AA63" s="432"/>
      <c r="AB63" s="430"/>
      <c r="AC63" s="431"/>
      <c r="AD63" s="431"/>
      <c r="AE63" s="431"/>
      <c r="AF63" s="431"/>
      <c r="AG63" s="431"/>
      <c r="AH63" s="430"/>
      <c r="AI63" s="431"/>
      <c r="AJ63" s="431"/>
      <c r="AK63" s="431"/>
      <c r="AL63" s="432"/>
    </row>
  </sheetData>
  <mergeCells count="22">
    <mergeCell ref="AH58:AL63"/>
    <mergeCell ref="E28:I37"/>
    <mergeCell ref="AN28:AS37"/>
    <mergeCell ref="AT28:AU35"/>
    <mergeCell ref="E38:I47"/>
    <mergeCell ref="AN38:AS47"/>
    <mergeCell ref="AT38:AU44"/>
    <mergeCell ref="E48:I57"/>
    <mergeCell ref="J58:O63"/>
    <mergeCell ref="P58:U63"/>
    <mergeCell ref="V58:AA63"/>
    <mergeCell ref="AB58:AG63"/>
    <mergeCell ref="B4:I6"/>
    <mergeCell ref="J4:AL6"/>
    <mergeCell ref="AT4:AU6"/>
    <mergeCell ref="B8:D57"/>
    <mergeCell ref="E8:I17"/>
    <mergeCell ref="AN8:AS17"/>
    <mergeCell ref="AT8:AU14"/>
    <mergeCell ref="E18:I27"/>
    <mergeCell ref="AN18:AS27"/>
    <mergeCell ref="AT18:AU27"/>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sheetPr>
  <dimension ref="A1:JS56"/>
  <sheetViews>
    <sheetView view="pageBreakPreview" zoomScale="60" zoomScaleNormal="71" workbookViewId="0">
      <selection activeCell="O10" sqref="O10:O13"/>
    </sheetView>
  </sheetViews>
  <sheetFormatPr baseColWidth="10" defaultColWidth="11.44140625" defaultRowHeight="14.4" x14ac:dyDescent="0.3"/>
  <cols>
    <col min="1" max="2" width="18.44140625" style="82" customWidth="1"/>
    <col min="3" max="3" width="15.5546875" customWidth="1"/>
    <col min="4" max="4" width="27.5546875" style="82" customWidth="1"/>
    <col min="5" max="5" width="18" style="216" customWidth="1"/>
    <col min="6" max="6" width="40.109375" customWidth="1"/>
    <col min="7" max="7" width="20.44140625" customWidth="1"/>
    <col min="8" max="8" width="10.44140625" style="217" customWidth="1"/>
    <col min="9" max="9" width="11.44140625" style="217" customWidth="1"/>
    <col min="10" max="10" width="10.109375" style="218" customWidth="1"/>
    <col min="11" max="11" width="11.44140625" style="217" customWidth="1"/>
    <col min="12" max="12" width="10.88671875" style="217" customWidth="1"/>
    <col min="13" max="13" width="18.33203125" style="217" bestFit="1" customWidth="1"/>
    <col min="14" max="14" width="18.33203125" bestFit="1" customWidth="1"/>
    <col min="15" max="15" width="32.88671875" customWidth="1"/>
    <col min="16" max="16" width="16.5546875" customWidth="1"/>
    <col min="17" max="18" width="14.33203125" customWidth="1"/>
    <col min="19" max="19" width="17.88671875" customWidth="1"/>
    <col min="20" max="20" width="15.109375" customWidth="1"/>
    <col min="21" max="21" width="16.109375" customWidth="1"/>
    <col min="22" max="177" width="11.44140625" style="7"/>
  </cols>
  <sheetData>
    <row r="1" spans="1:279" s="200" customFormat="1" ht="16.5" customHeight="1" x14ac:dyDescent="0.25">
      <c r="A1" s="395"/>
      <c r="B1" s="396"/>
      <c r="C1" s="396"/>
      <c r="D1" s="487" t="s">
        <v>411</v>
      </c>
      <c r="E1" s="487"/>
      <c r="F1" s="487"/>
      <c r="G1" s="487"/>
      <c r="H1" s="487"/>
      <c r="I1" s="487"/>
      <c r="J1" s="487"/>
      <c r="K1" s="487"/>
      <c r="L1" s="487"/>
      <c r="M1" s="487"/>
      <c r="N1" s="487"/>
      <c r="O1" s="487"/>
      <c r="P1" s="487"/>
      <c r="Q1" s="488"/>
      <c r="R1" s="220"/>
      <c r="S1" s="387" t="s">
        <v>67</v>
      </c>
      <c r="T1" s="387"/>
      <c r="U1" s="387"/>
      <c r="V1" s="199"/>
      <c r="W1" s="199"/>
      <c r="X1" s="199"/>
      <c r="Y1" s="199"/>
      <c r="Z1" s="199"/>
      <c r="AA1" s="199"/>
      <c r="AB1" s="199"/>
      <c r="AC1" s="199"/>
      <c r="AD1" s="199"/>
      <c r="AE1" s="199"/>
      <c r="AF1" s="199"/>
      <c r="AG1" s="199"/>
      <c r="AH1" s="199"/>
      <c r="AI1" s="199"/>
      <c r="AJ1" s="199"/>
      <c r="AK1" s="199"/>
      <c r="AL1" s="199"/>
      <c r="AM1" s="199"/>
      <c r="AN1" s="199"/>
      <c r="AO1" s="199"/>
      <c r="AP1" s="199"/>
      <c r="AQ1" s="199"/>
      <c r="AR1" s="199"/>
      <c r="AS1" s="199"/>
      <c r="AT1" s="199"/>
      <c r="AU1" s="199"/>
      <c r="AV1" s="199"/>
      <c r="AW1" s="199"/>
      <c r="AX1" s="199"/>
      <c r="AY1" s="199"/>
      <c r="AZ1" s="199"/>
      <c r="BA1" s="199"/>
      <c r="BB1" s="199"/>
      <c r="BC1" s="199"/>
      <c r="BD1" s="199"/>
      <c r="BE1" s="199"/>
      <c r="BF1" s="199"/>
      <c r="BG1" s="199"/>
      <c r="BH1" s="199"/>
      <c r="BI1" s="199"/>
      <c r="BJ1" s="199"/>
      <c r="BK1" s="199"/>
      <c r="BL1" s="199"/>
      <c r="BM1" s="199"/>
      <c r="BN1" s="199"/>
      <c r="BO1" s="199"/>
      <c r="BP1" s="199"/>
      <c r="BQ1" s="199"/>
      <c r="BR1" s="199"/>
      <c r="BS1" s="199"/>
      <c r="BT1" s="199"/>
      <c r="BU1" s="199"/>
      <c r="BV1" s="199"/>
      <c r="BW1" s="199"/>
      <c r="BX1" s="199"/>
      <c r="BY1" s="199"/>
      <c r="BZ1" s="199"/>
      <c r="CA1" s="199"/>
      <c r="CB1" s="199"/>
      <c r="CC1" s="199"/>
      <c r="CD1" s="199"/>
      <c r="CE1" s="199"/>
      <c r="CF1" s="199"/>
      <c r="CG1" s="199"/>
      <c r="CH1" s="199"/>
      <c r="CI1" s="199"/>
      <c r="CJ1" s="199"/>
      <c r="CK1" s="199"/>
      <c r="CL1" s="199"/>
      <c r="CM1" s="199"/>
      <c r="CN1" s="199"/>
      <c r="CO1" s="199"/>
      <c r="CP1" s="199"/>
      <c r="CQ1" s="199"/>
      <c r="CR1" s="199"/>
      <c r="CS1" s="199"/>
      <c r="CT1" s="199"/>
      <c r="CU1" s="199"/>
      <c r="CV1" s="199"/>
      <c r="CW1" s="199"/>
      <c r="CX1" s="199"/>
      <c r="CY1" s="199"/>
      <c r="CZ1" s="199"/>
      <c r="DA1" s="199"/>
      <c r="DB1" s="199"/>
      <c r="DC1" s="199"/>
      <c r="DD1" s="199"/>
      <c r="DE1" s="199"/>
      <c r="DF1" s="199"/>
      <c r="DG1" s="199"/>
      <c r="DH1" s="199"/>
      <c r="DI1" s="199"/>
      <c r="DJ1" s="199"/>
      <c r="DK1" s="199"/>
      <c r="DL1" s="199"/>
      <c r="DM1" s="199"/>
      <c r="DN1" s="199"/>
      <c r="DO1" s="199"/>
      <c r="DP1" s="199"/>
      <c r="DQ1" s="199"/>
      <c r="DR1" s="199"/>
      <c r="DS1" s="199"/>
      <c r="DT1" s="199"/>
      <c r="DU1" s="199"/>
      <c r="DV1" s="199"/>
      <c r="DW1" s="199"/>
      <c r="DX1" s="199"/>
      <c r="DY1" s="199"/>
      <c r="DZ1" s="199"/>
      <c r="EA1" s="199"/>
      <c r="EB1" s="199"/>
      <c r="EC1" s="199"/>
      <c r="ED1" s="199"/>
      <c r="EE1" s="199"/>
      <c r="EF1" s="199"/>
      <c r="EG1" s="199"/>
      <c r="EH1" s="199"/>
      <c r="EI1" s="199"/>
      <c r="EJ1" s="199"/>
      <c r="EK1" s="199"/>
      <c r="EL1" s="199"/>
      <c r="EM1" s="199"/>
      <c r="EN1" s="199"/>
      <c r="EO1" s="199"/>
      <c r="EP1" s="199"/>
      <c r="EQ1" s="199"/>
      <c r="ER1" s="199"/>
      <c r="ES1" s="199"/>
      <c r="ET1" s="199"/>
      <c r="EU1" s="199"/>
      <c r="EV1" s="199"/>
      <c r="EW1" s="199"/>
      <c r="EX1" s="199"/>
      <c r="EY1" s="199"/>
      <c r="EZ1" s="199"/>
      <c r="FA1" s="199"/>
      <c r="FB1" s="199"/>
      <c r="FC1" s="199"/>
      <c r="FD1" s="199"/>
      <c r="FE1" s="199"/>
      <c r="FF1" s="199"/>
      <c r="FG1" s="199"/>
      <c r="FH1" s="199"/>
      <c r="FI1" s="199"/>
      <c r="FJ1" s="199"/>
      <c r="FK1" s="199"/>
      <c r="FL1" s="199"/>
      <c r="FM1" s="199"/>
      <c r="FN1" s="199"/>
      <c r="FO1" s="199"/>
      <c r="FP1" s="199"/>
      <c r="FQ1" s="199"/>
      <c r="FR1" s="199"/>
      <c r="FS1" s="199"/>
      <c r="FT1" s="199"/>
      <c r="FU1" s="199"/>
      <c r="FV1" s="199"/>
      <c r="FW1" s="199"/>
      <c r="FX1" s="199"/>
      <c r="FY1" s="199"/>
      <c r="FZ1" s="199"/>
      <c r="GA1" s="199"/>
      <c r="GB1" s="199"/>
      <c r="GC1" s="199"/>
      <c r="GD1" s="199"/>
      <c r="GE1" s="199"/>
      <c r="GF1" s="199"/>
      <c r="GG1" s="199"/>
      <c r="GH1" s="199"/>
      <c r="GI1" s="199"/>
      <c r="GJ1" s="199"/>
      <c r="GK1" s="199"/>
      <c r="GL1" s="199"/>
      <c r="GM1" s="199"/>
      <c r="GN1" s="199"/>
      <c r="GO1" s="199"/>
      <c r="GP1" s="199"/>
      <c r="GQ1" s="199"/>
      <c r="GR1" s="199"/>
      <c r="GS1" s="199"/>
      <c r="GT1" s="199"/>
      <c r="GU1" s="199"/>
      <c r="GV1" s="199"/>
      <c r="GW1" s="199"/>
      <c r="GX1" s="199"/>
      <c r="GY1" s="199"/>
      <c r="GZ1" s="199"/>
      <c r="HA1" s="199"/>
      <c r="HB1" s="199"/>
      <c r="HC1" s="199"/>
      <c r="HD1" s="199"/>
      <c r="HE1" s="199"/>
      <c r="HF1" s="199"/>
      <c r="HG1" s="199"/>
      <c r="HH1" s="199"/>
      <c r="HI1" s="199"/>
      <c r="HJ1" s="199"/>
      <c r="HK1" s="199"/>
      <c r="HL1" s="199"/>
      <c r="HM1" s="199"/>
      <c r="HN1" s="199"/>
      <c r="HO1" s="199"/>
      <c r="HP1" s="199"/>
      <c r="HQ1" s="199"/>
      <c r="HR1" s="199"/>
      <c r="HS1" s="199"/>
      <c r="HT1" s="199"/>
      <c r="HU1" s="199"/>
      <c r="HV1" s="199"/>
      <c r="HW1" s="199"/>
      <c r="HX1" s="199"/>
      <c r="HY1" s="199"/>
      <c r="HZ1" s="199"/>
      <c r="IA1" s="199"/>
      <c r="IB1" s="199"/>
      <c r="IC1" s="199"/>
      <c r="ID1" s="199"/>
      <c r="IE1" s="199"/>
      <c r="IF1" s="199"/>
      <c r="IG1" s="199"/>
      <c r="IH1" s="199"/>
      <c r="II1" s="199"/>
      <c r="IJ1" s="199"/>
      <c r="IK1" s="199"/>
      <c r="IL1" s="199"/>
      <c r="IM1" s="199"/>
      <c r="IN1" s="199"/>
      <c r="IO1" s="199"/>
      <c r="IP1" s="199"/>
      <c r="IQ1" s="199"/>
      <c r="IR1" s="199"/>
      <c r="IS1" s="199"/>
      <c r="IT1" s="199"/>
      <c r="IU1" s="199"/>
      <c r="IV1" s="199"/>
      <c r="IW1" s="199"/>
      <c r="IX1" s="199"/>
      <c r="IY1" s="199"/>
      <c r="IZ1" s="199"/>
      <c r="JA1" s="199"/>
      <c r="JB1" s="199"/>
      <c r="JC1" s="199"/>
      <c r="JD1" s="199"/>
      <c r="JE1" s="199"/>
      <c r="JF1" s="199"/>
      <c r="JG1" s="199"/>
      <c r="JH1" s="199"/>
      <c r="JI1" s="199"/>
      <c r="JJ1" s="199"/>
      <c r="JK1" s="199"/>
      <c r="JL1" s="199"/>
      <c r="JM1" s="199"/>
      <c r="JN1" s="199"/>
      <c r="JO1" s="199"/>
      <c r="JP1" s="199"/>
      <c r="JQ1" s="199"/>
      <c r="JR1" s="199"/>
      <c r="JS1" s="199"/>
    </row>
    <row r="2" spans="1:279" s="200" customFormat="1" ht="39.75" customHeight="1" x14ac:dyDescent="0.25">
      <c r="A2" s="397"/>
      <c r="B2" s="398"/>
      <c r="C2" s="398"/>
      <c r="D2" s="489"/>
      <c r="E2" s="489"/>
      <c r="F2" s="489"/>
      <c r="G2" s="489"/>
      <c r="H2" s="489"/>
      <c r="I2" s="489"/>
      <c r="J2" s="489"/>
      <c r="K2" s="489"/>
      <c r="L2" s="489"/>
      <c r="M2" s="489"/>
      <c r="N2" s="489"/>
      <c r="O2" s="489"/>
      <c r="P2" s="489"/>
      <c r="Q2" s="490"/>
      <c r="R2" s="220"/>
      <c r="S2" s="387"/>
      <c r="T2" s="387"/>
      <c r="U2" s="387"/>
      <c r="V2" s="199"/>
      <c r="W2" s="199"/>
      <c r="X2" s="199"/>
      <c r="Y2" s="199"/>
      <c r="Z2" s="199"/>
      <c r="AA2" s="199"/>
      <c r="AB2" s="199"/>
      <c r="AC2" s="199"/>
      <c r="AD2" s="199"/>
      <c r="AE2" s="199"/>
      <c r="AF2" s="199"/>
      <c r="AG2" s="199"/>
      <c r="AH2" s="199"/>
      <c r="AI2" s="199"/>
      <c r="AJ2" s="199"/>
      <c r="AK2" s="199"/>
      <c r="AL2" s="199"/>
      <c r="AM2" s="199"/>
      <c r="AN2" s="199"/>
      <c r="AO2" s="199"/>
      <c r="AP2" s="199"/>
      <c r="AQ2" s="199"/>
      <c r="AR2" s="199"/>
      <c r="AS2" s="199"/>
      <c r="AT2" s="199"/>
      <c r="AU2" s="199"/>
      <c r="AV2" s="199"/>
      <c r="AW2" s="199"/>
      <c r="AX2" s="199"/>
      <c r="AY2" s="199"/>
      <c r="AZ2" s="199"/>
      <c r="BA2" s="199"/>
      <c r="BB2" s="199"/>
      <c r="BC2" s="199"/>
      <c r="BD2" s="199"/>
      <c r="BE2" s="199"/>
      <c r="BF2" s="199"/>
      <c r="BG2" s="199"/>
      <c r="BH2" s="199"/>
      <c r="BI2" s="199"/>
      <c r="BJ2" s="199"/>
      <c r="BK2" s="199"/>
      <c r="BL2" s="199"/>
      <c r="BM2" s="199"/>
      <c r="BN2" s="199"/>
      <c r="BO2" s="199"/>
      <c r="BP2" s="199"/>
      <c r="BQ2" s="199"/>
      <c r="BR2" s="199"/>
      <c r="BS2" s="199"/>
      <c r="BT2" s="199"/>
      <c r="BU2" s="199"/>
      <c r="BV2" s="199"/>
      <c r="BW2" s="199"/>
      <c r="BX2" s="199"/>
      <c r="BY2" s="199"/>
      <c r="BZ2" s="199"/>
      <c r="CA2" s="199"/>
      <c r="CB2" s="199"/>
      <c r="CC2" s="199"/>
      <c r="CD2" s="199"/>
      <c r="CE2" s="199"/>
      <c r="CF2" s="199"/>
      <c r="CG2" s="199"/>
      <c r="CH2" s="199"/>
      <c r="CI2" s="199"/>
      <c r="CJ2" s="199"/>
      <c r="CK2" s="199"/>
      <c r="CL2" s="199"/>
      <c r="CM2" s="199"/>
      <c r="CN2" s="199"/>
      <c r="CO2" s="199"/>
      <c r="CP2" s="199"/>
      <c r="CQ2" s="199"/>
      <c r="CR2" s="199"/>
      <c r="CS2" s="199"/>
      <c r="CT2" s="199"/>
      <c r="CU2" s="199"/>
      <c r="CV2" s="199"/>
      <c r="CW2" s="199"/>
      <c r="CX2" s="199"/>
      <c r="CY2" s="199"/>
      <c r="CZ2" s="199"/>
      <c r="DA2" s="199"/>
      <c r="DB2" s="199"/>
      <c r="DC2" s="199"/>
      <c r="DD2" s="199"/>
      <c r="DE2" s="199"/>
      <c r="DF2" s="199"/>
      <c r="DG2" s="199"/>
      <c r="DH2" s="199"/>
      <c r="DI2" s="199"/>
      <c r="DJ2" s="199"/>
      <c r="DK2" s="199"/>
      <c r="DL2" s="199"/>
      <c r="DM2" s="199"/>
      <c r="DN2" s="199"/>
      <c r="DO2" s="199"/>
      <c r="DP2" s="199"/>
      <c r="DQ2" s="199"/>
      <c r="DR2" s="199"/>
      <c r="DS2" s="199"/>
      <c r="DT2" s="199"/>
      <c r="DU2" s="199"/>
      <c r="DV2" s="199"/>
      <c r="DW2" s="199"/>
      <c r="DX2" s="199"/>
      <c r="DY2" s="199"/>
      <c r="DZ2" s="199"/>
      <c r="EA2" s="199"/>
      <c r="EB2" s="199"/>
      <c r="EC2" s="199"/>
      <c r="ED2" s="199"/>
      <c r="EE2" s="199"/>
      <c r="EF2" s="199"/>
      <c r="EG2" s="199"/>
      <c r="EH2" s="199"/>
      <c r="EI2" s="199"/>
      <c r="EJ2" s="199"/>
      <c r="EK2" s="199"/>
      <c r="EL2" s="199"/>
      <c r="EM2" s="199"/>
      <c r="EN2" s="199"/>
      <c r="EO2" s="199"/>
      <c r="EP2" s="199"/>
      <c r="EQ2" s="199"/>
      <c r="ER2" s="199"/>
      <c r="ES2" s="199"/>
      <c r="ET2" s="199"/>
      <c r="EU2" s="199"/>
      <c r="EV2" s="199"/>
      <c r="EW2" s="199"/>
      <c r="EX2" s="199"/>
      <c r="EY2" s="199"/>
      <c r="EZ2" s="199"/>
      <c r="FA2" s="199"/>
      <c r="FB2" s="199"/>
      <c r="FC2" s="199"/>
      <c r="FD2" s="199"/>
      <c r="FE2" s="199"/>
      <c r="FF2" s="199"/>
      <c r="FG2" s="199"/>
      <c r="FH2" s="199"/>
      <c r="FI2" s="199"/>
      <c r="FJ2" s="199"/>
      <c r="FK2" s="199"/>
      <c r="FL2" s="199"/>
      <c r="FM2" s="199"/>
      <c r="FN2" s="199"/>
      <c r="FO2" s="199"/>
      <c r="FP2" s="199"/>
      <c r="FQ2" s="199"/>
      <c r="FR2" s="199"/>
      <c r="FS2" s="199"/>
      <c r="FT2" s="199"/>
      <c r="FU2" s="199"/>
      <c r="FV2" s="199"/>
      <c r="FW2" s="199"/>
      <c r="FX2" s="199"/>
      <c r="FY2" s="199"/>
      <c r="FZ2" s="199"/>
      <c r="GA2" s="199"/>
      <c r="GB2" s="199"/>
      <c r="GC2" s="199"/>
      <c r="GD2" s="199"/>
      <c r="GE2" s="199"/>
      <c r="GF2" s="199"/>
      <c r="GG2" s="199"/>
      <c r="GH2" s="199"/>
      <c r="GI2" s="199"/>
      <c r="GJ2" s="199"/>
      <c r="GK2" s="199"/>
      <c r="GL2" s="199"/>
      <c r="GM2" s="199"/>
      <c r="GN2" s="199"/>
      <c r="GO2" s="199"/>
      <c r="GP2" s="199"/>
      <c r="GQ2" s="199"/>
      <c r="GR2" s="199"/>
      <c r="GS2" s="199"/>
      <c r="GT2" s="199"/>
      <c r="GU2" s="199"/>
      <c r="GV2" s="199"/>
      <c r="GW2" s="199"/>
      <c r="GX2" s="199"/>
      <c r="GY2" s="199"/>
      <c r="GZ2" s="199"/>
      <c r="HA2" s="199"/>
      <c r="HB2" s="199"/>
      <c r="HC2" s="199"/>
      <c r="HD2" s="199"/>
      <c r="HE2" s="199"/>
      <c r="HF2" s="199"/>
      <c r="HG2" s="199"/>
      <c r="HH2" s="199"/>
      <c r="HI2" s="199"/>
      <c r="HJ2" s="199"/>
      <c r="HK2" s="199"/>
      <c r="HL2" s="199"/>
      <c r="HM2" s="199"/>
      <c r="HN2" s="199"/>
      <c r="HO2" s="199"/>
      <c r="HP2" s="199"/>
      <c r="HQ2" s="199"/>
      <c r="HR2" s="199"/>
      <c r="HS2" s="199"/>
      <c r="HT2" s="199"/>
      <c r="HU2" s="199"/>
      <c r="HV2" s="199"/>
      <c r="HW2" s="199"/>
      <c r="HX2" s="199"/>
      <c r="HY2" s="199"/>
      <c r="HZ2" s="199"/>
      <c r="IA2" s="199"/>
      <c r="IB2" s="199"/>
      <c r="IC2" s="199"/>
      <c r="ID2" s="199"/>
      <c r="IE2" s="199"/>
      <c r="IF2" s="199"/>
      <c r="IG2" s="199"/>
      <c r="IH2" s="199"/>
      <c r="II2" s="199"/>
      <c r="IJ2" s="199"/>
      <c r="IK2" s="199"/>
      <c r="IL2" s="199"/>
      <c r="IM2" s="199"/>
      <c r="IN2" s="199"/>
      <c r="IO2" s="199"/>
      <c r="IP2" s="199"/>
      <c r="IQ2" s="199"/>
      <c r="IR2" s="199"/>
      <c r="IS2" s="199"/>
      <c r="IT2" s="199"/>
      <c r="IU2" s="199"/>
      <c r="IV2" s="199"/>
      <c r="IW2" s="199"/>
      <c r="IX2" s="199"/>
      <c r="IY2" s="199"/>
      <c r="IZ2" s="199"/>
      <c r="JA2" s="199"/>
      <c r="JB2" s="199"/>
      <c r="JC2" s="199"/>
      <c r="JD2" s="199"/>
      <c r="JE2" s="199"/>
      <c r="JF2" s="199"/>
      <c r="JG2" s="199"/>
      <c r="JH2" s="199"/>
      <c r="JI2" s="199"/>
      <c r="JJ2" s="199"/>
      <c r="JK2" s="199"/>
      <c r="JL2" s="199"/>
      <c r="JM2" s="199"/>
      <c r="JN2" s="199"/>
      <c r="JO2" s="199"/>
      <c r="JP2" s="199"/>
      <c r="JQ2" s="199"/>
      <c r="JR2" s="199"/>
      <c r="JS2" s="199"/>
    </row>
    <row r="3" spans="1:279" s="200" customFormat="1" ht="3" customHeight="1" x14ac:dyDescent="0.25">
      <c r="A3" s="2"/>
      <c r="B3" s="2"/>
      <c r="C3" s="197"/>
      <c r="D3" s="489"/>
      <c r="E3" s="489"/>
      <c r="F3" s="489"/>
      <c r="G3" s="489"/>
      <c r="H3" s="489"/>
      <c r="I3" s="489"/>
      <c r="J3" s="489"/>
      <c r="K3" s="489"/>
      <c r="L3" s="489"/>
      <c r="M3" s="489"/>
      <c r="N3" s="489"/>
      <c r="O3" s="489"/>
      <c r="P3" s="489"/>
      <c r="Q3" s="490"/>
      <c r="R3" s="220"/>
      <c r="S3" s="387"/>
      <c r="T3" s="387"/>
      <c r="U3" s="387"/>
      <c r="V3" s="199"/>
      <c r="W3" s="199"/>
      <c r="X3" s="199"/>
      <c r="Y3" s="199"/>
      <c r="Z3" s="199"/>
      <c r="AA3" s="199"/>
      <c r="AB3" s="199"/>
      <c r="AC3" s="199"/>
      <c r="AD3" s="199"/>
      <c r="AE3" s="199"/>
      <c r="AF3" s="199"/>
      <c r="AG3" s="199"/>
      <c r="AH3" s="199"/>
      <c r="AI3" s="199"/>
      <c r="AJ3" s="199"/>
      <c r="AK3" s="199"/>
      <c r="AL3" s="199"/>
      <c r="AM3" s="199"/>
      <c r="AN3" s="199"/>
      <c r="AO3" s="199"/>
      <c r="AP3" s="199"/>
      <c r="AQ3" s="199"/>
      <c r="AR3" s="199"/>
      <c r="AS3" s="199"/>
      <c r="AT3" s="199"/>
      <c r="AU3" s="199"/>
      <c r="AV3" s="199"/>
      <c r="AW3" s="199"/>
      <c r="AX3" s="199"/>
      <c r="AY3" s="199"/>
      <c r="AZ3" s="199"/>
      <c r="BA3" s="199"/>
      <c r="BB3" s="199"/>
      <c r="BC3" s="199"/>
      <c r="BD3" s="199"/>
      <c r="BE3" s="199"/>
      <c r="BF3" s="199"/>
      <c r="BG3" s="199"/>
      <c r="BH3" s="199"/>
      <c r="BI3" s="199"/>
      <c r="BJ3" s="199"/>
      <c r="BK3" s="199"/>
      <c r="BL3" s="199"/>
      <c r="BM3" s="199"/>
      <c r="BN3" s="199"/>
      <c r="BO3" s="199"/>
      <c r="BP3" s="199"/>
      <c r="BQ3" s="199"/>
      <c r="BR3" s="199"/>
      <c r="BS3" s="199"/>
      <c r="BT3" s="199"/>
      <c r="BU3" s="199"/>
      <c r="BV3" s="199"/>
      <c r="BW3" s="199"/>
      <c r="BX3" s="199"/>
      <c r="BY3" s="199"/>
      <c r="BZ3" s="199"/>
      <c r="CA3" s="199"/>
      <c r="CB3" s="199"/>
      <c r="CC3" s="199"/>
      <c r="CD3" s="199"/>
      <c r="CE3" s="199"/>
      <c r="CF3" s="199"/>
      <c r="CG3" s="199"/>
      <c r="CH3" s="199"/>
      <c r="CI3" s="199"/>
      <c r="CJ3" s="199"/>
      <c r="CK3" s="199"/>
      <c r="CL3" s="199"/>
      <c r="CM3" s="199"/>
      <c r="CN3" s="199"/>
      <c r="CO3" s="199"/>
      <c r="CP3" s="199"/>
      <c r="CQ3" s="199"/>
      <c r="CR3" s="199"/>
      <c r="CS3" s="199"/>
      <c r="CT3" s="199"/>
      <c r="CU3" s="199"/>
      <c r="CV3" s="199"/>
      <c r="CW3" s="199"/>
      <c r="CX3" s="199"/>
      <c r="CY3" s="199"/>
      <c r="CZ3" s="199"/>
      <c r="DA3" s="199"/>
      <c r="DB3" s="199"/>
      <c r="DC3" s="199"/>
      <c r="DD3" s="199"/>
      <c r="DE3" s="199"/>
      <c r="DF3" s="199"/>
      <c r="DG3" s="199"/>
      <c r="DH3" s="199"/>
      <c r="DI3" s="199"/>
      <c r="DJ3" s="199"/>
      <c r="DK3" s="199"/>
      <c r="DL3" s="199"/>
      <c r="DM3" s="199"/>
      <c r="DN3" s="199"/>
      <c r="DO3" s="199"/>
      <c r="DP3" s="199"/>
      <c r="DQ3" s="199"/>
      <c r="DR3" s="199"/>
      <c r="DS3" s="199"/>
      <c r="DT3" s="199"/>
      <c r="DU3" s="199"/>
      <c r="DV3" s="199"/>
      <c r="DW3" s="199"/>
      <c r="DX3" s="199"/>
      <c r="DY3" s="199"/>
      <c r="DZ3" s="199"/>
      <c r="EA3" s="199"/>
      <c r="EB3" s="199"/>
      <c r="EC3" s="199"/>
      <c r="ED3" s="199"/>
      <c r="EE3" s="199"/>
      <c r="EF3" s="199"/>
      <c r="EG3" s="199"/>
      <c r="EH3" s="199"/>
      <c r="EI3" s="199"/>
      <c r="EJ3" s="199"/>
      <c r="EK3" s="199"/>
      <c r="EL3" s="199"/>
      <c r="EM3" s="199"/>
      <c r="EN3" s="199"/>
      <c r="EO3" s="199"/>
      <c r="EP3" s="199"/>
      <c r="EQ3" s="199"/>
      <c r="ER3" s="199"/>
      <c r="ES3" s="199"/>
      <c r="ET3" s="199"/>
      <c r="EU3" s="199"/>
      <c r="EV3" s="199"/>
      <c r="EW3" s="199"/>
      <c r="EX3" s="199"/>
      <c r="EY3" s="199"/>
      <c r="EZ3" s="199"/>
      <c r="FA3" s="199"/>
      <c r="FB3" s="199"/>
      <c r="FC3" s="199"/>
      <c r="FD3" s="199"/>
      <c r="FE3" s="199"/>
      <c r="FF3" s="199"/>
      <c r="FG3" s="199"/>
      <c r="FH3" s="199"/>
      <c r="FI3" s="199"/>
      <c r="FJ3" s="199"/>
      <c r="FK3" s="199"/>
      <c r="FL3" s="199"/>
      <c r="FM3" s="199"/>
      <c r="FN3" s="199"/>
      <c r="FO3" s="199"/>
      <c r="FP3" s="199"/>
      <c r="FQ3" s="199"/>
      <c r="FR3" s="199"/>
      <c r="FS3" s="199"/>
      <c r="FT3" s="199"/>
      <c r="FU3" s="199"/>
      <c r="FV3" s="199"/>
      <c r="FW3" s="199"/>
      <c r="FX3" s="199"/>
      <c r="FY3" s="199"/>
      <c r="FZ3" s="199"/>
      <c r="GA3" s="199"/>
      <c r="GB3" s="199"/>
      <c r="GC3" s="199"/>
      <c r="GD3" s="199"/>
      <c r="GE3" s="199"/>
      <c r="GF3" s="199"/>
      <c r="GG3" s="199"/>
      <c r="GH3" s="199"/>
      <c r="GI3" s="199"/>
      <c r="GJ3" s="199"/>
      <c r="GK3" s="199"/>
      <c r="GL3" s="199"/>
      <c r="GM3" s="199"/>
      <c r="GN3" s="199"/>
      <c r="GO3" s="199"/>
      <c r="GP3" s="199"/>
      <c r="GQ3" s="199"/>
      <c r="GR3" s="199"/>
      <c r="GS3" s="199"/>
      <c r="GT3" s="199"/>
      <c r="GU3" s="199"/>
      <c r="GV3" s="199"/>
      <c r="GW3" s="199"/>
      <c r="GX3" s="199"/>
      <c r="GY3" s="199"/>
      <c r="GZ3" s="199"/>
      <c r="HA3" s="199"/>
      <c r="HB3" s="199"/>
      <c r="HC3" s="199"/>
      <c r="HD3" s="199"/>
      <c r="HE3" s="199"/>
      <c r="HF3" s="199"/>
      <c r="HG3" s="199"/>
      <c r="HH3" s="199"/>
      <c r="HI3" s="199"/>
      <c r="HJ3" s="199"/>
      <c r="HK3" s="199"/>
      <c r="HL3" s="199"/>
      <c r="HM3" s="199"/>
      <c r="HN3" s="199"/>
      <c r="HO3" s="199"/>
      <c r="HP3" s="199"/>
      <c r="HQ3" s="199"/>
      <c r="HR3" s="199"/>
      <c r="HS3" s="199"/>
      <c r="HT3" s="199"/>
      <c r="HU3" s="199"/>
      <c r="HV3" s="199"/>
      <c r="HW3" s="199"/>
      <c r="HX3" s="199"/>
      <c r="HY3" s="199"/>
      <c r="HZ3" s="199"/>
      <c r="IA3" s="199"/>
      <c r="IB3" s="199"/>
      <c r="IC3" s="199"/>
      <c r="ID3" s="199"/>
      <c r="IE3" s="199"/>
      <c r="IF3" s="199"/>
      <c r="IG3" s="199"/>
      <c r="IH3" s="199"/>
      <c r="II3" s="199"/>
      <c r="IJ3" s="199"/>
      <c r="IK3" s="199"/>
      <c r="IL3" s="199"/>
      <c r="IM3" s="199"/>
      <c r="IN3" s="199"/>
      <c r="IO3" s="199"/>
      <c r="IP3" s="199"/>
      <c r="IQ3" s="199"/>
      <c r="IR3" s="199"/>
      <c r="IS3" s="199"/>
      <c r="IT3" s="199"/>
      <c r="IU3" s="199"/>
      <c r="IV3" s="199"/>
      <c r="IW3" s="199"/>
      <c r="IX3" s="199"/>
      <c r="IY3" s="199"/>
      <c r="IZ3" s="199"/>
      <c r="JA3" s="199"/>
      <c r="JB3" s="199"/>
      <c r="JC3" s="199"/>
      <c r="JD3" s="199"/>
      <c r="JE3" s="199"/>
      <c r="JF3" s="199"/>
      <c r="JG3" s="199"/>
      <c r="JH3" s="199"/>
      <c r="JI3" s="199"/>
      <c r="JJ3" s="199"/>
      <c r="JK3" s="199"/>
      <c r="JL3" s="199"/>
      <c r="JM3" s="199"/>
      <c r="JN3" s="199"/>
      <c r="JO3" s="199"/>
      <c r="JP3" s="199"/>
      <c r="JQ3" s="199"/>
      <c r="JR3" s="199"/>
      <c r="JS3" s="199"/>
    </row>
    <row r="4" spans="1:279" s="200" customFormat="1" ht="41.25" customHeight="1" x14ac:dyDescent="0.25">
      <c r="A4" s="388" t="s">
        <v>0</v>
      </c>
      <c r="B4" s="389"/>
      <c r="C4" s="390"/>
      <c r="D4" s="391" t="str">
        <f>'Mapa Final'!D4</f>
        <v>Administración de Justicia</v>
      </c>
      <c r="E4" s="392"/>
      <c r="F4" s="392"/>
      <c r="G4" s="392"/>
      <c r="H4" s="392"/>
      <c r="I4" s="392"/>
      <c r="J4" s="392"/>
      <c r="K4" s="392"/>
      <c r="L4" s="392"/>
      <c r="M4" s="392"/>
      <c r="N4" s="393"/>
      <c r="O4" s="394"/>
      <c r="P4" s="394"/>
      <c r="Q4" s="394"/>
      <c r="R4" s="219"/>
      <c r="S4" s="1"/>
      <c r="T4" s="1"/>
      <c r="U4" s="1"/>
      <c r="V4" s="199"/>
      <c r="W4" s="199"/>
      <c r="X4" s="199"/>
      <c r="Y4" s="199"/>
      <c r="Z4" s="199"/>
      <c r="AA4" s="199"/>
      <c r="AB4" s="199"/>
      <c r="AC4" s="199"/>
      <c r="AD4" s="199"/>
      <c r="AE4" s="199"/>
      <c r="AF4" s="199"/>
      <c r="AG4" s="199"/>
      <c r="AH4" s="199"/>
      <c r="AI4" s="199"/>
      <c r="AJ4" s="199"/>
      <c r="AK4" s="199"/>
      <c r="AL4" s="199"/>
      <c r="AM4" s="199"/>
      <c r="AN4" s="199"/>
      <c r="AO4" s="199"/>
      <c r="AP4" s="199"/>
      <c r="AQ4" s="199"/>
      <c r="AR4" s="199"/>
      <c r="AS4" s="199"/>
      <c r="AT4" s="199"/>
      <c r="AU4" s="199"/>
      <c r="AV4" s="199"/>
      <c r="AW4" s="199"/>
      <c r="AX4" s="199"/>
      <c r="AY4" s="199"/>
      <c r="AZ4" s="199"/>
      <c r="BA4" s="199"/>
      <c r="BB4" s="199"/>
      <c r="BC4" s="199"/>
      <c r="BD4" s="199"/>
      <c r="BE4" s="199"/>
      <c r="BF4" s="199"/>
      <c r="BG4" s="199"/>
      <c r="BH4" s="199"/>
      <c r="BI4" s="199"/>
      <c r="BJ4" s="199"/>
      <c r="BK4" s="199"/>
      <c r="BL4" s="199"/>
      <c r="BM4" s="199"/>
      <c r="BN4" s="199"/>
      <c r="BO4" s="199"/>
      <c r="BP4" s="199"/>
      <c r="BQ4" s="199"/>
      <c r="BR4" s="199"/>
      <c r="BS4" s="199"/>
      <c r="BT4" s="199"/>
      <c r="BU4" s="199"/>
      <c r="BV4" s="199"/>
      <c r="BW4" s="199"/>
      <c r="BX4" s="199"/>
      <c r="BY4" s="199"/>
      <c r="BZ4" s="199"/>
      <c r="CA4" s="199"/>
      <c r="CB4" s="199"/>
      <c r="CC4" s="199"/>
      <c r="CD4" s="199"/>
      <c r="CE4" s="199"/>
      <c r="CF4" s="199"/>
      <c r="CG4" s="199"/>
      <c r="CH4" s="199"/>
      <c r="CI4" s="199"/>
      <c r="CJ4" s="199"/>
      <c r="CK4" s="199"/>
      <c r="CL4" s="199"/>
      <c r="CM4" s="199"/>
      <c r="CN4" s="199"/>
      <c r="CO4" s="199"/>
      <c r="CP4" s="199"/>
      <c r="CQ4" s="199"/>
      <c r="CR4" s="199"/>
      <c r="CS4" s="199"/>
      <c r="CT4" s="199"/>
      <c r="CU4" s="199"/>
      <c r="CV4" s="199"/>
      <c r="CW4" s="199"/>
      <c r="CX4" s="199"/>
      <c r="CY4" s="199"/>
      <c r="CZ4" s="199"/>
      <c r="DA4" s="199"/>
      <c r="DB4" s="199"/>
      <c r="DC4" s="199"/>
      <c r="DD4" s="199"/>
      <c r="DE4" s="199"/>
      <c r="DF4" s="199"/>
      <c r="DG4" s="199"/>
      <c r="DH4" s="199"/>
      <c r="DI4" s="199"/>
      <c r="DJ4" s="199"/>
      <c r="DK4" s="199"/>
      <c r="DL4" s="199"/>
      <c r="DM4" s="199"/>
      <c r="DN4" s="199"/>
      <c r="DO4" s="199"/>
      <c r="DP4" s="199"/>
      <c r="DQ4" s="199"/>
      <c r="DR4" s="199"/>
      <c r="DS4" s="199"/>
      <c r="DT4" s="199"/>
      <c r="DU4" s="199"/>
      <c r="DV4" s="199"/>
      <c r="DW4" s="199"/>
      <c r="DX4" s="199"/>
      <c r="DY4" s="199"/>
      <c r="DZ4" s="199"/>
      <c r="EA4" s="199"/>
      <c r="EB4" s="199"/>
      <c r="EC4" s="199"/>
      <c r="ED4" s="199"/>
      <c r="EE4" s="199"/>
      <c r="EF4" s="199"/>
      <c r="EG4" s="199"/>
      <c r="EH4" s="199"/>
      <c r="EI4" s="199"/>
      <c r="EJ4" s="199"/>
      <c r="EK4" s="199"/>
      <c r="EL4" s="199"/>
      <c r="EM4" s="199"/>
      <c r="EN4" s="199"/>
      <c r="EO4" s="199"/>
      <c r="EP4" s="199"/>
      <c r="EQ4" s="199"/>
      <c r="ER4" s="199"/>
      <c r="ES4" s="199"/>
      <c r="ET4" s="199"/>
      <c r="EU4" s="199"/>
      <c r="EV4" s="199"/>
      <c r="EW4" s="199"/>
      <c r="EX4" s="199"/>
      <c r="EY4" s="199"/>
      <c r="EZ4" s="199"/>
      <c r="FA4" s="199"/>
      <c r="FB4" s="199"/>
      <c r="FC4" s="199"/>
      <c r="FD4" s="199"/>
      <c r="FE4" s="199"/>
      <c r="FF4" s="199"/>
      <c r="FG4" s="199"/>
      <c r="FH4" s="199"/>
      <c r="FI4" s="199"/>
      <c r="FJ4" s="199"/>
      <c r="FK4" s="199"/>
      <c r="FL4" s="199"/>
      <c r="FM4" s="199"/>
      <c r="FN4" s="199"/>
      <c r="FO4" s="199"/>
      <c r="FP4" s="199"/>
      <c r="FQ4" s="199"/>
      <c r="FR4" s="199"/>
      <c r="FS4" s="199"/>
      <c r="FT4" s="199"/>
      <c r="FU4" s="199"/>
      <c r="FV4" s="199"/>
      <c r="FW4" s="199"/>
      <c r="FX4" s="199"/>
      <c r="FY4" s="199"/>
      <c r="FZ4" s="199"/>
      <c r="GA4" s="199"/>
      <c r="GB4" s="199"/>
      <c r="GC4" s="199"/>
      <c r="GD4" s="199"/>
      <c r="GE4" s="199"/>
      <c r="GF4" s="199"/>
      <c r="GG4" s="199"/>
      <c r="GH4" s="199"/>
      <c r="GI4" s="199"/>
      <c r="GJ4" s="199"/>
      <c r="GK4" s="199"/>
      <c r="GL4" s="199"/>
      <c r="GM4" s="199"/>
      <c r="GN4" s="199"/>
      <c r="GO4" s="199"/>
      <c r="GP4" s="199"/>
      <c r="GQ4" s="199"/>
      <c r="GR4" s="199"/>
      <c r="GS4" s="199"/>
      <c r="GT4" s="199"/>
      <c r="GU4" s="199"/>
      <c r="GV4" s="199"/>
      <c r="GW4" s="199"/>
      <c r="GX4" s="199"/>
      <c r="GY4" s="199"/>
      <c r="GZ4" s="199"/>
      <c r="HA4" s="199"/>
      <c r="HB4" s="199"/>
      <c r="HC4" s="199"/>
      <c r="HD4" s="199"/>
      <c r="HE4" s="199"/>
      <c r="HF4" s="199"/>
      <c r="HG4" s="199"/>
      <c r="HH4" s="199"/>
      <c r="HI4" s="199"/>
      <c r="HJ4" s="199"/>
      <c r="HK4" s="199"/>
      <c r="HL4" s="199"/>
      <c r="HM4" s="199"/>
      <c r="HN4" s="199"/>
      <c r="HO4" s="199"/>
      <c r="HP4" s="199"/>
      <c r="HQ4" s="199"/>
      <c r="HR4" s="199"/>
      <c r="HS4" s="199"/>
      <c r="HT4" s="199"/>
      <c r="HU4" s="199"/>
      <c r="HV4" s="199"/>
      <c r="HW4" s="199"/>
      <c r="HX4" s="199"/>
      <c r="HY4" s="199"/>
      <c r="HZ4" s="199"/>
      <c r="IA4" s="199"/>
      <c r="IB4" s="199"/>
      <c r="IC4" s="199"/>
      <c r="ID4" s="199"/>
      <c r="IE4" s="199"/>
      <c r="IF4" s="199"/>
      <c r="IG4" s="199"/>
      <c r="IH4" s="199"/>
      <c r="II4" s="199"/>
      <c r="IJ4" s="199"/>
      <c r="IK4" s="199"/>
      <c r="IL4" s="199"/>
      <c r="IM4" s="199"/>
      <c r="IN4" s="199"/>
      <c r="IO4" s="199"/>
      <c r="IP4" s="199"/>
      <c r="IQ4" s="199"/>
      <c r="IR4" s="199"/>
      <c r="IS4" s="199"/>
      <c r="IT4" s="199"/>
      <c r="IU4" s="199"/>
      <c r="IV4" s="199"/>
      <c r="IW4" s="199"/>
      <c r="IX4" s="199"/>
      <c r="IY4" s="199"/>
      <c r="IZ4" s="199"/>
      <c r="JA4" s="199"/>
      <c r="JB4" s="199"/>
      <c r="JC4" s="199"/>
      <c r="JD4" s="199"/>
      <c r="JE4" s="199"/>
      <c r="JF4" s="199"/>
      <c r="JG4" s="199"/>
      <c r="JH4" s="199"/>
      <c r="JI4" s="199"/>
      <c r="JJ4" s="199"/>
      <c r="JK4" s="199"/>
      <c r="JL4" s="199"/>
      <c r="JM4" s="199"/>
      <c r="JN4" s="199"/>
      <c r="JO4" s="199"/>
      <c r="JP4" s="199"/>
      <c r="JQ4" s="199"/>
      <c r="JR4" s="199"/>
      <c r="JS4" s="199"/>
    </row>
    <row r="5" spans="1:279" s="200" customFormat="1" ht="52.5" customHeight="1" x14ac:dyDescent="0.25">
      <c r="A5" s="388" t="s">
        <v>1</v>
      </c>
      <c r="B5" s="389"/>
      <c r="C5" s="390"/>
      <c r="D5" s="399" t="str">
        <f>'Mapa Final'!D5</f>
        <v>Administrar justicia dirigiendo la actuación procesal, hacia la emisión de una decisión de carácter definitivo mediante la aplicación de la normatividad vigente.</v>
      </c>
      <c r="E5" s="400"/>
      <c r="F5" s="400"/>
      <c r="G5" s="400"/>
      <c r="H5" s="400"/>
      <c r="I5" s="400"/>
      <c r="J5" s="400"/>
      <c r="K5" s="400"/>
      <c r="L5" s="400"/>
      <c r="M5" s="400"/>
      <c r="N5" s="401"/>
      <c r="O5" s="1"/>
      <c r="P5" s="1"/>
      <c r="Q5" s="1"/>
      <c r="R5" s="1"/>
      <c r="S5" s="1"/>
      <c r="T5" s="1"/>
      <c r="U5" s="1"/>
      <c r="V5" s="199"/>
      <c r="W5" s="199"/>
      <c r="X5" s="199"/>
      <c r="Y5" s="199"/>
      <c r="Z5" s="199"/>
      <c r="AA5" s="199"/>
      <c r="AB5" s="199"/>
      <c r="AC5" s="199"/>
      <c r="AD5" s="199"/>
      <c r="AE5" s="199"/>
      <c r="AF5" s="199"/>
      <c r="AG5" s="199"/>
      <c r="AH5" s="199"/>
      <c r="AI5" s="199"/>
      <c r="AJ5" s="199"/>
      <c r="AK5" s="199"/>
      <c r="AL5" s="199"/>
      <c r="AM5" s="199"/>
      <c r="AN5" s="199"/>
      <c r="AO5" s="199"/>
      <c r="AP5" s="199"/>
      <c r="AQ5" s="199"/>
      <c r="AR5" s="199"/>
      <c r="AS5" s="199"/>
      <c r="AT5" s="199"/>
      <c r="AU5" s="199"/>
      <c r="AV5" s="199"/>
      <c r="AW5" s="199"/>
      <c r="AX5" s="199"/>
      <c r="AY5" s="199"/>
      <c r="AZ5" s="199"/>
      <c r="BA5" s="199"/>
      <c r="BB5" s="199"/>
      <c r="BC5" s="199"/>
      <c r="BD5" s="199"/>
      <c r="BE5" s="199"/>
      <c r="BF5" s="199"/>
      <c r="BG5" s="199"/>
      <c r="BH5" s="199"/>
      <c r="BI5" s="199"/>
      <c r="BJ5" s="199"/>
      <c r="BK5" s="199"/>
      <c r="BL5" s="199"/>
      <c r="BM5" s="199"/>
      <c r="BN5" s="199"/>
      <c r="BO5" s="199"/>
      <c r="BP5" s="199"/>
      <c r="BQ5" s="199"/>
      <c r="BR5" s="199"/>
      <c r="BS5" s="199"/>
      <c r="BT5" s="199"/>
      <c r="BU5" s="199"/>
      <c r="BV5" s="199"/>
      <c r="BW5" s="199"/>
      <c r="BX5" s="199"/>
      <c r="BY5" s="199"/>
      <c r="BZ5" s="199"/>
      <c r="CA5" s="199"/>
      <c r="CB5" s="199"/>
      <c r="CC5" s="199"/>
      <c r="CD5" s="199"/>
      <c r="CE5" s="199"/>
      <c r="CF5" s="199"/>
      <c r="CG5" s="199"/>
      <c r="CH5" s="199"/>
      <c r="CI5" s="199"/>
      <c r="CJ5" s="199"/>
      <c r="CK5" s="199"/>
      <c r="CL5" s="199"/>
      <c r="CM5" s="199"/>
      <c r="CN5" s="199"/>
      <c r="CO5" s="199"/>
      <c r="CP5" s="199"/>
      <c r="CQ5" s="199"/>
      <c r="CR5" s="199"/>
      <c r="CS5" s="199"/>
      <c r="CT5" s="199"/>
      <c r="CU5" s="199"/>
      <c r="CV5" s="199"/>
      <c r="CW5" s="199"/>
      <c r="CX5" s="199"/>
      <c r="CY5" s="199"/>
      <c r="CZ5" s="199"/>
      <c r="DA5" s="199"/>
      <c r="DB5" s="199"/>
      <c r="DC5" s="199"/>
      <c r="DD5" s="199"/>
      <c r="DE5" s="199"/>
      <c r="DF5" s="199"/>
      <c r="DG5" s="199"/>
      <c r="DH5" s="199"/>
      <c r="DI5" s="199"/>
      <c r="DJ5" s="199"/>
      <c r="DK5" s="199"/>
      <c r="DL5" s="199"/>
      <c r="DM5" s="199"/>
      <c r="DN5" s="199"/>
      <c r="DO5" s="199"/>
      <c r="DP5" s="199"/>
      <c r="DQ5" s="199"/>
      <c r="DR5" s="199"/>
      <c r="DS5" s="199"/>
      <c r="DT5" s="199"/>
      <c r="DU5" s="199"/>
      <c r="DV5" s="199"/>
      <c r="DW5" s="199"/>
      <c r="DX5" s="199"/>
      <c r="DY5" s="199"/>
      <c r="DZ5" s="199"/>
      <c r="EA5" s="199"/>
      <c r="EB5" s="199"/>
      <c r="EC5" s="199"/>
      <c r="ED5" s="199"/>
      <c r="EE5" s="199"/>
      <c r="EF5" s="199"/>
      <c r="EG5" s="199"/>
      <c r="EH5" s="199"/>
      <c r="EI5" s="199"/>
      <c r="EJ5" s="199"/>
      <c r="EK5" s="199"/>
      <c r="EL5" s="199"/>
      <c r="EM5" s="199"/>
      <c r="EN5" s="199"/>
      <c r="EO5" s="199"/>
      <c r="EP5" s="199"/>
      <c r="EQ5" s="199"/>
      <c r="ER5" s="199"/>
      <c r="ES5" s="199"/>
      <c r="ET5" s="199"/>
      <c r="EU5" s="199"/>
      <c r="EV5" s="199"/>
      <c r="EW5" s="199"/>
      <c r="EX5" s="199"/>
      <c r="EY5" s="199"/>
      <c r="EZ5" s="199"/>
      <c r="FA5" s="199"/>
      <c r="FB5" s="199"/>
      <c r="FC5" s="199"/>
      <c r="FD5" s="199"/>
      <c r="FE5" s="199"/>
      <c r="FF5" s="199"/>
      <c r="FG5" s="199"/>
      <c r="FH5" s="199"/>
      <c r="FI5" s="199"/>
      <c r="FJ5" s="199"/>
      <c r="FK5" s="199"/>
      <c r="FL5" s="199"/>
      <c r="FM5" s="199"/>
      <c r="FN5" s="199"/>
      <c r="FO5" s="199"/>
      <c r="FP5" s="199"/>
      <c r="FQ5" s="199"/>
      <c r="FR5" s="199"/>
      <c r="FS5" s="199"/>
      <c r="FT5" s="199"/>
      <c r="FU5" s="199"/>
      <c r="FV5" s="199"/>
      <c r="FW5" s="199"/>
      <c r="FX5" s="199"/>
      <c r="FY5" s="199"/>
      <c r="FZ5" s="199"/>
      <c r="GA5" s="199"/>
      <c r="GB5" s="199"/>
      <c r="GC5" s="199"/>
      <c r="GD5" s="199"/>
      <c r="GE5" s="199"/>
      <c r="GF5" s="199"/>
      <c r="GG5" s="199"/>
      <c r="GH5" s="199"/>
      <c r="GI5" s="199"/>
      <c r="GJ5" s="199"/>
      <c r="GK5" s="199"/>
      <c r="GL5" s="199"/>
      <c r="GM5" s="199"/>
      <c r="GN5" s="199"/>
      <c r="GO5" s="199"/>
      <c r="GP5" s="199"/>
      <c r="GQ5" s="199"/>
      <c r="GR5" s="199"/>
      <c r="GS5" s="199"/>
      <c r="GT5" s="199"/>
      <c r="GU5" s="199"/>
      <c r="GV5" s="199"/>
      <c r="GW5" s="199"/>
      <c r="GX5" s="199"/>
      <c r="GY5" s="199"/>
      <c r="GZ5" s="199"/>
      <c r="HA5" s="199"/>
      <c r="HB5" s="199"/>
      <c r="HC5" s="199"/>
      <c r="HD5" s="199"/>
      <c r="HE5" s="199"/>
      <c r="HF5" s="199"/>
      <c r="HG5" s="199"/>
      <c r="HH5" s="199"/>
      <c r="HI5" s="199"/>
      <c r="HJ5" s="199"/>
      <c r="HK5" s="199"/>
      <c r="HL5" s="199"/>
      <c r="HM5" s="199"/>
      <c r="HN5" s="199"/>
      <c r="HO5" s="199"/>
      <c r="HP5" s="199"/>
      <c r="HQ5" s="199"/>
      <c r="HR5" s="199"/>
      <c r="HS5" s="199"/>
      <c r="HT5" s="199"/>
      <c r="HU5" s="199"/>
      <c r="HV5" s="199"/>
      <c r="HW5" s="199"/>
      <c r="HX5" s="199"/>
      <c r="HY5" s="199"/>
      <c r="HZ5" s="199"/>
      <c r="IA5" s="199"/>
      <c r="IB5" s="199"/>
      <c r="IC5" s="199"/>
      <c r="ID5" s="199"/>
      <c r="IE5" s="199"/>
      <c r="IF5" s="199"/>
      <c r="IG5" s="199"/>
      <c r="IH5" s="199"/>
      <c r="II5" s="199"/>
      <c r="IJ5" s="199"/>
      <c r="IK5" s="199"/>
      <c r="IL5" s="199"/>
      <c r="IM5" s="199"/>
      <c r="IN5" s="199"/>
      <c r="IO5" s="199"/>
      <c r="IP5" s="199"/>
      <c r="IQ5" s="199"/>
      <c r="IR5" s="199"/>
      <c r="IS5" s="199"/>
      <c r="IT5" s="199"/>
      <c r="IU5" s="199"/>
      <c r="IV5" s="199"/>
      <c r="IW5" s="199"/>
      <c r="IX5" s="199"/>
      <c r="IY5" s="199"/>
      <c r="IZ5" s="199"/>
      <c r="JA5" s="199"/>
      <c r="JB5" s="199"/>
      <c r="JC5" s="199"/>
      <c r="JD5" s="199"/>
      <c r="JE5" s="199"/>
      <c r="JF5" s="199"/>
      <c r="JG5" s="199"/>
      <c r="JH5" s="199"/>
      <c r="JI5" s="199"/>
      <c r="JJ5" s="199"/>
      <c r="JK5" s="199"/>
      <c r="JL5" s="199"/>
      <c r="JM5" s="199"/>
      <c r="JN5" s="199"/>
      <c r="JO5" s="199"/>
      <c r="JP5" s="199"/>
      <c r="JQ5" s="199"/>
      <c r="JR5" s="199"/>
      <c r="JS5" s="199"/>
    </row>
    <row r="6" spans="1:279" s="200" customFormat="1" ht="32.25" customHeight="1" thickBot="1" x14ac:dyDescent="0.3">
      <c r="A6" s="388" t="s">
        <v>2</v>
      </c>
      <c r="B6" s="389"/>
      <c r="C6" s="390"/>
      <c r="D6" s="399" t="str">
        <f>'Mapa Final'!D6</f>
        <v xml:space="preserve">Despachos Judiciales </v>
      </c>
      <c r="E6" s="400"/>
      <c r="F6" s="400"/>
      <c r="G6" s="400"/>
      <c r="H6" s="400"/>
      <c r="I6" s="400"/>
      <c r="J6" s="400"/>
      <c r="K6" s="400"/>
      <c r="L6" s="400"/>
      <c r="M6" s="400"/>
      <c r="N6" s="401"/>
      <c r="O6" s="1"/>
      <c r="P6" s="1"/>
      <c r="Q6" s="1"/>
      <c r="R6" s="1"/>
      <c r="S6" s="1"/>
      <c r="T6" s="1"/>
      <c r="U6" s="1"/>
      <c r="V6" s="199"/>
      <c r="W6" s="199"/>
      <c r="X6" s="199"/>
      <c r="Y6" s="199"/>
      <c r="Z6" s="199"/>
      <c r="AA6" s="199"/>
      <c r="AB6" s="199"/>
      <c r="AC6" s="199"/>
      <c r="AD6" s="199"/>
      <c r="AE6" s="199"/>
      <c r="AF6" s="199"/>
      <c r="AG6" s="199"/>
      <c r="AH6" s="199"/>
      <c r="AI6" s="199"/>
      <c r="AJ6" s="199"/>
      <c r="AK6" s="199"/>
      <c r="AL6" s="199"/>
      <c r="AM6" s="199"/>
      <c r="AN6" s="199"/>
      <c r="AO6" s="199"/>
      <c r="AP6" s="199"/>
      <c r="AQ6" s="199"/>
      <c r="AR6" s="199"/>
      <c r="AS6" s="199"/>
      <c r="AT6" s="199"/>
      <c r="AU6" s="199"/>
      <c r="AV6" s="199"/>
      <c r="AW6" s="199"/>
      <c r="AX6" s="199"/>
      <c r="AY6" s="199"/>
      <c r="AZ6" s="199"/>
      <c r="BA6" s="199"/>
      <c r="BB6" s="199"/>
      <c r="BC6" s="199"/>
      <c r="BD6" s="199"/>
      <c r="BE6" s="199"/>
      <c r="BF6" s="199"/>
      <c r="BG6" s="199"/>
      <c r="BH6" s="199"/>
      <c r="BI6" s="199"/>
      <c r="BJ6" s="199"/>
      <c r="BK6" s="199"/>
      <c r="BL6" s="199"/>
      <c r="BM6" s="199"/>
      <c r="BN6" s="199"/>
      <c r="BO6" s="199"/>
      <c r="BP6" s="199"/>
      <c r="BQ6" s="199"/>
      <c r="BR6" s="199"/>
      <c r="BS6" s="199"/>
      <c r="BT6" s="199"/>
      <c r="BU6" s="199"/>
      <c r="BV6" s="199"/>
      <c r="BW6" s="199"/>
      <c r="BX6" s="199"/>
      <c r="BY6" s="199"/>
      <c r="BZ6" s="199"/>
      <c r="CA6" s="199"/>
      <c r="CB6" s="199"/>
      <c r="CC6" s="199"/>
      <c r="CD6" s="199"/>
      <c r="CE6" s="199"/>
      <c r="CF6" s="199"/>
      <c r="CG6" s="199"/>
      <c r="CH6" s="199"/>
      <c r="CI6" s="199"/>
      <c r="CJ6" s="199"/>
      <c r="CK6" s="199"/>
      <c r="CL6" s="199"/>
      <c r="CM6" s="199"/>
      <c r="CN6" s="199"/>
      <c r="CO6" s="199"/>
      <c r="CP6" s="199"/>
      <c r="CQ6" s="199"/>
      <c r="CR6" s="199"/>
      <c r="CS6" s="199"/>
      <c r="CT6" s="199"/>
      <c r="CU6" s="199"/>
      <c r="CV6" s="199"/>
      <c r="CW6" s="199"/>
      <c r="CX6" s="199"/>
      <c r="CY6" s="199"/>
      <c r="CZ6" s="199"/>
      <c r="DA6" s="199"/>
      <c r="DB6" s="199"/>
      <c r="DC6" s="199"/>
      <c r="DD6" s="199"/>
      <c r="DE6" s="199"/>
      <c r="DF6" s="199"/>
      <c r="DG6" s="199"/>
      <c r="DH6" s="199"/>
      <c r="DI6" s="199"/>
      <c r="DJ6" s="199"/>
      <c r="DK6" s="199"/>
      <c r="DL6" s="199"/>
      <c r="DM6" s="199"/>
      <c r="DN6" s="199"/>
      <c r="DO6" s="199"/>
      <c r="DP6" s="199"/>
      <c r="DQ6" s="199"/>
      <c r="DR6" s="199"/>
      <c r="DS6" s="199"/>
      <c r="DT6" s="199"/>
      <c r="DU6" s="199"/>
      <c r="DV6" s="199"/>
      <c r="DW6" s="199"/>
      <c r="DX6" s="199"/>
      <c r="DY6" s="199"/>
      <c r="DZ6" s="199"/>
      <c r="EA6" s="199"/>
      <c r="EB6" s="199"/>
      <c r="EC6" s="199"/>
      <c r="ED6" s="199"/>
      <c r="EE6" s="199"/>
      <c r="EF6" s="199"/>
      <c r="EG6" s="199"/>
      <c r="EH6" s="199"/>
      <c r="EI6" s="199"/>
      <c r="EJ6" s="199"/>
      <c r="EK6" s="199"/>
      <c r="EL6" s="199"/>
      <c r="EM6" s="199"/>
      <c r="EN6" s="199"/>
      <c r="EO6" s="199"/>
      <c r="EP6" s="199"/>
      <c r="EQ6" s="199"/>
      <c r="ER6" s="199"/>
      <c r="ES6" s="199"/>
      <c r="ET6" s="199"/>
      <c r="EU6" s="199"/>
      <c r="EV6" s="199"/>
      <c r="EW6" s="199"/>
      <c r="EX6" s="199"/>
      <c r="EY6" s="199"/>
      <c r="EZ6" s="199"/>
      <c r="FA6" s="199"/>
      <c r="FB6" s="199"/>
      <c r="FC6" s="199"/>
      <c r="FD6" s="199"/>
      <c r="FE6" s="199"/>
      <c r="FF6" s="199"/>
      <c r="FG6" s="199"/>
      <c r="FH6" s="199"/>
      <c r="FI6" s="199"/>
      <c r="FJ6" s="199"/>
      <c r="FK6" s="199"/>
      <c r="FL6" s="199"/>
      <c r="FM6" s="199"/>
      <c r="FN6" s="199"/>
      <c r="FO6" s="199"/>
      <c r="FP6" s="199"/>
      <c r="FQ6" s="199"/>
      <c r="FR6" s="199"/>
      <c r="FS6" s="199"/>
      <c r="FT6" s="199"/>
      <c r="FU6" s="199"/>
      <c r="FV6" s="199"/>
      <c r="FW6" s="199"/>
      <c r="FX6" s="199"/>
      <c r="FY6" s="199"/>
      <c r="FZ6" s="199"/>
      <c r="GA6" s="199"/>
      <c r="GB6" s="199"/>
      <c r="GC6" s="199"/>
      <c r="GD6" s="199"/>
      <c r="GE6" s="199"/>
      <c r="GF6" s="199"/>
      <c r="GG6" s="199"/>
      <c r="GH6" s="199"/>
      <c r="GI6" s="199"/>
      <c r="GJ6" s="199"/>
      <c r="GK6" s="199"/>
      <c r="GL6" s="199"/>
      <c r="GM6" s="199"/>
      <c r="GN6" s="199"/>
      <c r="GO6" s="199"/>
      <c r="GP6" s="199"/>
      <c r="GQ6" s="199"/>
      <c r="GR6" s="199"/>
      <c r="GS6" s="199"/>
      <c r="GT6" s="199"/>
      <c r="GU6" s="199"/>
      <c r="GV6" s="199"/>
      <c r="GW6" s="199"/>
      <c r="GX6" s="199"/>
      <c r="GY6" s="199"/>
      <c r="GZ6" s="199"/>
      <c r="HA6" s="199"/>
      <c r="HB6" s="199"/>
      <c r="HC6" s="199"/>
      <c r="HD6" s="199"/>
      <c r="HE6" s="199"/>
      <c r="HF6" s="199"/>
      <c r="HG6" s="199"/>
      <c r="HH6" s="199"/>
      <c r="HI6" s="199"/>
      <c r="HJ6" s="199"/>
      <c r="HK6" s="199"/>
      <c r="HL6" s="199"/>
      <c r="HM6" s="199"/>
      <c r="HN6" s="199"/>
      <c r="HO6" s="199"/>
      <c r="HP6" s="199"/>
      <c r="HQ6" s="199"/>
      <c r="HR6" s="199"/>
      <c r="HS6" s="199"/>
      <c r="HT6" s="199"/>
      <c r="HU6" s="199"/>
      <c r="HV6" s="199"/>
      <c r="HW6" s="199"/>
      <c r="HX6" s="199"/>
      <c r="HY6" s="199"/>
      <c r="HZ6" s="199"/>
      <c r="IA6" s="199"/>
      <c r="IB6" s="199"/>
      <c r="IC6" s="199"/>
      <c r="ID6" s="199"/>
      <c r="IE6" s="199"/>
      <c r="IF6" s="199"/>
      <c r="IG6" s="199"/>
      <c r="IH6" s="199"/>
      <c r="II6" s="199"/>
      <c r="IJ6" s="199"/>
      <c r="IK6" s="199"/>
      <c r="IL6" s="199"/>
      <c r="IM6" s="199"/>
      <c r="IN6" s="199"/>
      <c r="IO6" s="199"/>
      <c r="IP6" s="199"/>
      <c r="IQ6" s="199"/>
      <c r="IR6" s="199"/>
      <c r="IS6" s="199"/>
      <c r="IT6" s="199"/>
      <c r="IU6" s="199"/>
      <c r="IV6" s="199"/>
      <c r="IW6" s="199"/>
      <c r="IX6" s="199"/>
      <c r="IY6" s="199"/>
      <c r="IZ6" s="199"/>
      <c r="JA6" s="199"/>
      <c r="JB6" s="199"/>
      <c r="JC6" s="199"/>
      <c r="JD6" s="199"/>
      <c r="JE6" s="199"/>
      <c r="JF6" s="199"/>
      <c r="JG6" s="199"/>
      <c r="JH6" s="199"/>
      <c r="JI6" s="199"/>
      <c r="JJ6" s="199"/>
      <c r="JK6" s="199"/>
      <c r="JL6" s="199"/>
      <c r="JM6" s="199"/>
      <c r="JN6" s="199"/>
      <c r="JO6" s="199"/>
      <c r="JP6" s="199"/>
      <c r="JQ6" s="199"/>
      <c r="JR6" s="199"/>
      <c r="JS6" s="199"/>
    </row>
    <row r="7" spans="1:279" s="203" customFormat="1" ht="38.25" customHeight="1" thickTop="1" thickBot="1" x14ac:dyDescent="0.35">
      <c r="A7" s="482" t="s">
        <v>412</v>
      </c>
      <c r="B7" s="483"/>
      <c r="C7" s="483"/>
      <c r="D7" s="483"/>
      <c r="E7" s="483"/>
      <c r="F7" s="484"/>
      <c r="G7" s="201"/>
      <c r="H7" s="485" t="s">
        <v>413</v>
      </c>
      <c r="I7" s="485"/>
      <c r="J7" s="485"/>
      <c r="K7" s="485" t="s">
        <v>414</v>
      </c>
      <c r="L7" s="485"/>
      <c r="M7" s="485"/>
      <c r="N7" s="486" t="s">
        <v>341</v>
      </c>
      <c r="O7" s="491" t="s">
        <v>415</v>
      </c>
      <c r="P7" s="493" t="s">
        <v>416</v>
      </c>
      <c r="Q7" s="496"/>
      <c r="R7" s="494"/>
      <c r="S7" s="493" t="s">
        <v>417</v>
      </c>
      <c r="T7" s="494"/>
      <c r="U7" s="495" t="s">
        <v>418</v>
      </c>
      <c r="V7" s="202"/>
      <c r="W7" s="202"/>
      <c r="X7" s="202"/>
      <c r="Y7" s="202"/>
      <c r="Z7" s="202"/>
      <c r="AA7" s="202"/>
      <c r="AB7" s="202"/>
      <c r="AC7" s="202"/>
      <c r="AD7" s="202"/>
      <c r="AE7" s="202"/>
      <c r="AF7" s="202"/>
      <c r="AG7" s="202"/>
      <c r="AH7" s="202"/>
      <c r="AI7" s="202"/>
      <c r="AJ7" s="202"/>
      <c r="AK7" s="202"/>
      <c r="AL7" s="202"/>
      <c r="AM7" s="202"/>
      <c r="AN7" s="202"/>
      <c r="AO7" s="202"/>
      <c r="AP7" s="202"/>
      <c r="AQ7" s="202"/>
      <c r="AR7" s="202"/>
      <c r="AS7" s="202"/>
      <c r="AT7" s="202"/>
      <c r="AU7" s="202"/>
      <c r="AV7" s="202"/>
      <c r="AW7" s="202"/>
      <c r="AX7" s="202"/>
      <c r="AY7" s="202"/>
      <c r="AZ7" s="202"/>
      <c r="BA7" s="202"/>
      <c r="BB7" s="202"/>
      <c r="BC7" s="202"/>
      <c r="BD7" s="202"/>
      <c r="BE7" s="202"/>
      <c r="BF7" s="202"/>
      <c r="BG7" s="202"/>
      <c r="BH7" s="202"/>
      <c r="BI7" s="202"/>
      <c r="BJ7" s="202"/>
      <c r="BK7" s="202"/>
      <c r="BL7" s="202"/>
      <c r="BM7" s="202"/>
      <c r="BN7" s="202"/>
      <c r="BO7" s="202"/>
      <c r="BP7" s="202"/>
      <c r="BQ7" s="202"/>
      <c r="BR7" s="202"/>
      <c r="BS7" s="202"/>
      <c r="BT7" s="202"/>
      <c r="BU7" s="202"/>
      <c r="BV7" s="202"/>
      <c r="BW7" s="202"/>
      <c r="BX7" s="202"/>
      <c r="BY7" s="202"/>
      <c r="BZ7" s="202"/>
      <c r="CA7" s="202"/>
      <c r="CB7" s="202"/>
      <c r="CC7" s="202"/>
      <c r="CD7" s="202"/>
      <c r="CE7" s="202"/>
      <c r="CF7" s="202"/>
      <c r="CG7" s="202"/>
      <c r="CH7" s="202"/>
      <c r="CI7" s="202"/>
      <c r="CJ7" s="202"/>
      <c r="CK7" s="202"/>
      <c r="CL7" s="202"/>
      <c r="CM7" s="202"/>
      <c r="CN7" s="202"/>
      <c r="CO7" s="202"/>
      <c r="CP7" s="202"/>
      <c r="CQ7" s="202"/>
      <c r="CR7" s="202"/>
      <c r="CS7" s="202"/>
      <c r="CT7" s="202"/>
      <c r="CU7" s="202"/>
      <c r="CV7" s="202"/>
      <c r="CW7" s="202"/>
      <c r="CX7" s="202"/>
      <c r="CY7" s="202"/>
      <c r="CZ7" s="202"/>
      <c r="DA7" s="202"/>
      <c r="DB7" s="202"/>
      <c r="DC7" s="202"/>
      <c r="DD7" s="202"/>
      <c r="DE7" s="202"/>
      <c r="DF7" s="202"/>
      <c r="DG7" s="202"/>
      <c r="DH7" s="202"/>
      <c r="DI7" s="202"/>
      <c r="DJ7" s="202"/>
      <c r="DK7" s="202"/>
      <c r="DL7" s="202"/>
      <c r="DM7" s="202"/>
      <c r="DN7" s="202"/>
      <c r="DO7" s="202"/>
      <c r="DP7" s="202"/>
      <c r="DQ7" s="202"/>
      <c r="DR7" s="202"/>
      <c r="DS7" s="202"/>
      <c r="DT7" s="202"/>
      <c r="DU7" s="202"/>
      <c r="DV7" s="202"/>
      <c r="DW7" s="202"/>
      <c r="DX7" s="202"/>
      <c r="DY7" s="202"/>
      <c r="DZ7" s="202"/>
      <c r="EA7" s="202"/>
      <c r="EB7" s="202"/>
      <c r="EC7" s="202"/>
      <c r="ED7" s="202"/>
      <c r="EE7" s="202"/>
      <c r="EF7" s="202"/>
      <c r="EG7" s="202"/>
      <c r="EH7" s="202"/>
      <c r="EI7" s="202"/>
      <c r="EJ7" s="202"/>
      <c r="EK7" s="202"/>
      <c r="EL7" s="202"/>
      <c r="EM7" s="202"/>
      <c r="EN7" s="202"/>
      <c r="EO7" s="202"/>
      <c r="EP7" s="202"/>
      <c r="EQ7" s="202"/>
      <c r="ER7" s="202"/>
      <c r="ES7" s="202"/>
      <c r="ET7" s="202"/>
      <c r="EU7" s="202"/>
      <c r="EV7" s="202"/>
      <c r="EW7" s="202"/>
      <c r="EX7" s="202"/>
      <c r="EY7" s="202"/>
      <c r="EZ7" s="202"/>
      <c r="FA7" s="202"/>
      <c r="FB7" s="202"/>
      <c r="FC7" s="202"/>
      <c r="FD7" s="202"/>
      <c r="FE7" s="202"/>
      <c r="FF7" s="202"/>
      <c r="FG7" s="202"/>
      <c r="FH7" s="202"/>
      <c r="FI7" s="202"/>
      <c r="FJ7" s="202"/>
      <c r="FK7" s="202"/>
      <c r="FL7" s="202"/>
      <c r="FM7" s="202"/>
      <c r="FN7" s="202"/>
      <c r="FO7" s="202"/>
      <c r="FP7" s="202"/>
      <c r="FQ7" s="202"/>
      <c r="FR7" s="202"/>
      <c r="FS7" s="202"/>
      <c r="FT7" s="202"/>
      <c r="FU7" s="202"/>
    </row>
    <row r="8" spans="1:279" s="211" customFormat="1" ht="81" customHeight="1" thickTop="1" thickBot="1" x14ac:dyDescent="0.35">
      <c r="A8" s="204" t="s">
        <v>210</v>
      </c>
      <c r="B8" s="204" t="s">
        <v>433</v>
      </c>
      <c r="C8" s="205" t="s">
        <v>8</v>
      </c>
      <c r="D8" s="206" t="s">
        <v>419</v>
      </c>
      <c r="E8" s="207" t="s">
        <v>10</v>
      </c>
      <c r="F8" s="207" t="s">
        <v>11</v>
      </c>
      <c r="G8" s="207" t="s">
        <v>12</v>
      </c>
      <c r="H8" s="208" t="s">
        <v>420</v>
      </c>
      <c r="I8" s="208" t="s">
        <v>38</v>
      </c>
      <c r="J8" s="208" t="s">
        <v>421</v>
      </c>
      <c r="K8" s="208" t="s">
        <v>420</v>
      </c>
      <c r="L8" s="208" t="s">
        <v>422</v>
      </c>
      <c r="M8" s="208" t="s">
        <v>421</v>
      </c>
      <c r="N8" s="486"/>
      <c r="O8" s="492"/>
      <c r="P8" s="209" t="s">
        <v>423</v>
      </c>
      <c r="Q8" s="209" t="s">
        <v>424</v>
      </c>
      <c r="R8" s="209" t="s">
        <v>456</v>
      </c>
      <c r="S8" s="209" t="s">
        <v>425</v>
      </c>
      <c r="T8" s="209" t="s">
        <v>426</v>
      </c>
      <c r="U8" s="495"/>
      <c r="V8" s="210"/>
      <c r="W8" s="210"/>
      <c r="X8" s="210"/>
      <c r="Y8" s="210"/>
      <c r="Z8" s="210"/>
      <c r="AA8" s="210"/>
      <c r="AB8" s="210"/>
      <c r="AC8" s="210"/>
      <c r="AD8" s="210"/>
      <c r="AE8" s="210"/>
      <c r="AF8" s="210"/>
      <c r="AG8" s="210"/>
      <c r="AH8" s="210"/>
      <c r="AI8" s="210"/>
      <c r="AJ8" s="210"/>
      <c r="AK8" s="210"/>
      <c r="AL8" s="210"/>
      <c r="AM8" s="210"/>
      <c r="AN8" s="210"/>
      <c r="AO8" s="210"/>
      <c r="AP8" s="210"/>
      <c r="AQ8" s="210"/>
      <c r="AR8" s="210"/>
      <c r="AS8" s="210"/>
      <c r="AT8" s="210"/>
      <c r="AU8" s="210"/>
      <c r="AV8" s="210"/>
      <c r="AW8" s="210"/>
      <c r="AX8" s="210"/>
      <c r="AY8" s="210"/>
      <c r="AZ8" s="210"/>
      <c r="BA8" s="210"/>
      <c r="BB8" s="210"/>
      <c r="BC8" s="210"/>
      <c r="BD8" s="210"/>
      <c r="BE8" s="210"/>
      <c r="BF8" s="210"/>
      <c r="BG8" s="210"/>
      <c r="BH8" s="210"/>
      <c r="BI8" s="210"/>
      <c r="BJ8" s="210"/>
      <c r="BK8" s="210"/>
      <c r="BL8" s="210"/>
      <c r="BM8" s="210"/>
      <c r="BN8" s="210"/>
      <c r="BO8" s="210"/>
      <c r="BP8" s="210"/>
      <c r="BQ8" s="210"/>
      <c r="BR8" s="210"/>
      <c r="BS8" s="210"/>
      <c r="BT8" s="210"/>
      <c r="BU8" s="210"/>
      <c r="BV8" s="210"/>
      <c r="BW8" s="210"/>
      <c r="BX8" s="210"/>
      <c r="BY8" s="210"/>
      <c r="BZ8" s="210"/>
      <c r="CA8" s="210"/>
      <c r="CB8" s="210"/>
      <c r="CC8" s="210"/>
      <c r="CD8" s="210"/>
      <c r="CE8" s="210"/>
      <c r="CF8" s="210"/>
      <c r="CG8" s="210"/>
      <c r="CH8" s="210"/>
      <c r="CI8" s="210"/>
      <c r="CJ8" s="210"/>
      <c r="CK8" s="210"/>
      <c r="CL8" s="210"/>
      <c r="CM8" s="210"/>
      <c r="CN8" s="210"/>
      <c r="CO8" s="210"/>
      <c r="CP8" s="210"/>
      <c r="CQ8" s="210"/>
      <c r="CR8" s="210"/>
      <c r="CS8" s="210"/>
      <c r="CT8" s="210"/>
      <c r="CU8" s="210"/>
      <c r="CV8" s="210"/>
      <c r="CW8" s="210"/>
      <c r="CX8" s="210"/>
      <c r="CY8" s="210"/>
      <c r="CZ8" s="210"/>
      <c r="DA8" s="210"/>
      <c r="DB8" s="210"/>
      <c r="DC8" s="210"/>
      <c r="DD8" s="210"/>
      <c r="DE8" s="210"/>
      <c r="DF8" s="210"/>
      <c r="DG8" s="210"/>
      <c r="DH8" s="210"/>
      <c r="DI8" s="210"/>
      <c r="DJ8" s="210"/>
      <c r="DK8" s="210"/>
      <c r="DL8" s="210"/>
      <c r="DM8" s="210"/>
      <c r="DN8" s="210"/>
      <c r="DO8" s="210"/>
      <c r="DP8" s="210"/>
      <c r="DQ8" s="210"/>
      <c r="DR8" s="210"/>
      <c r="DS8" s="210"/>
      <c r="DT8" s="210"/>
      <c r="DU8" s="210"/>
      <c r="DV8" s="210"/>
      <c r="DW8" s="210"/>
      <c r="DX8" s="210"/>
      <c r="DY8" s="210"/>
      <c r="DZ8" s="210"/>
      <c r="EA8" s="210"/>
      <c r="EB8" s="210"/>
      <c r="EC8" s="210"/>
      <c r="ED8" s="210"/>
      <c r="EE8" s="210"/>
      <c r="EF8" s="210"/>
      <c r="EG8" s="210"/>
      <c r="EH8" s="210"/>
      <c r="EI8" s="210"/>
      <c r="EJ8" s="210"/>
      <c r="EK8" s="210"/>
      <c r="EL8" s="210"/>
      <c r="EM8" s="210"/>
      <c r="EN8" s="210"/>
      <c r="EO8" s="210"/>
      <c r="EP8" s="210"/>
      <c r="EQ8" s="210"/>
      <c r="ER8" s="210"/>
      <c r="ES8" s="210"/>
      <c r="ET8" s="210"/>
      <c r="EU8" s="210"/>
      <c r="EV8" s="210"/>
      <c r="EW8" s="210"/>
      <c r="EX8" s="210"/>
      <c r="EY8" s="210"/>
      <c r="EZ8" s="210"/>
      <c r="FA8" s="210"/>
      <c r="FB8" s="210"/>
      <c r="FC8" s="210"/>
      <c r="FD8" s="210"/>
      <c r="FE8" s="210"/>
      <c r="FF8" s="210"/>
      <c r="FG8" s="210"/>
      <c r="FH8" s="210"/>
      <c r="FI8" s="210"/>
      <c r="FJ8" s="210"/>
      <c r="FK8" s="210"/>
      <c r="FL8" s="210"/>
      <c r="FM8" s="210"/>
      <c r="FN8" s="210"/>
      <c r="FO8" s="210"/>
      <c r="FP8" s="210"/>
      <c r="FQ8" s="210"/>
      <c r="FR8" s="210"/>
      <c r="FS8" s="210"/>
      <c r="FT8" s="210"/>
      <c r="FU8" s="210"/>
    </row>
    <row r="9" spans="1:279" s="212" customFormat="1" ht="10.5" customHeight="1" thickTop="1" thickBot="1" x14ac:dyDescent="0.35">
      <c r="A9" s="497"/>
      <c r="B9" s="498"/>
      <c r="C9" s="498"/>
      <c r="D9" s="498"/>
      <c r="E9" s="498"/>
      <c r="F9" s="498"/>
      <c r="G9" s="498"/>
      <c r="H9" s="498"/>
      <c r="I9" s="498"/>
      <c r="J9" s="498"/>
      <c r="K9" s="498"/>
      <c r="L9" s="498"/>
      <c r="M9" s="498"/>
      <c r="N9" s="498"/>
      <c r="U9" s="213"/>
      <c r="V9" s="214"/>
      <c r="W9" s="214"/>
      <c r="X9" s="214"/>
      <c r="Y9" s="214"/>
      <c r="Z9" s="214"/>
      <c r="AA9" s="214"/>
      <c r="AB9" s="214"/>
      <c r="AC9" s="214"/>
      <c r="AD9" s="214"/>
      <c r="AE9" s="214"/>
      <c r="AF9" s="214"/>
      <c r="AG9" s="214"/>
      <c r="AH9" s="214"/>
      <c r="AI9" s="214"/>
      <c r="AJ9" s="214"/>
      <c r="AK9" s="214"/>
      <c r="AL9" s="214"/>
      <c r="AM9" s="214"/>
      <c r="AN9" s="214"/>
      <c r="AO9" s="214"/>
      <c r="AP9" s="214"/>
      <c r="AQ9" s="214"/>
      <c r="AR9" s="214"/>
      <c r="AS9" s="214"/>
      <c r="AT9" s="214"/>
      <c r="AU9" s="214"/>
      <c r="AV9" s="214"/>
      <c r="AW9" s="214"/>
      <c r="AX9" s="214"/>
      <c r="AY9" s="214"/>
      <c r="AZ9" s="214"/>
      <c r="BA9" s="214"/>
      <c r="BB9" s="214"/>
      <c r="BC9" s="214"/>
      <c r="BD9" s="214"/>
      <c r="BE9" s="214"/>
      <c r="BF9" s="214"/>
      <c r="BG9" s="214"/>
      <c r="BH9" s="214"/>
      <c r="BI9" s="214"/>
      <c r="BJ9" s="214"/>
      <c r="BK9" s="214"/>
      <c r="BL9" s="214"/>
      <c r="BM9" s="214"/>
      <c r="BN9" s="214"/>
      <c r="BO9" s="214"/>
      <c r="BP9" s="214"/>
      <c r="BQ9" s="214"/>
      <c r="BR9" s="214"/>
      <c r="BS9" s="214"/>
      <c r="BT9" s="214"/>
      <c r="BU9" s="214"/>
      <c r="BV9" s="214"/>
      <c r="BW9" s="214"/>
      <c r="BX9" s="214"/>
      <c r="BY9" s="214"/>
      <c r="BZ9" s="214"/>
      <c r="CA9" s="214"/>
      <c r="CB9" s="214"/>
      <c r="CC9" s="214"/>
      <c r="CD9" s="214"/>
      <c r="CE9" s="214"/>
      <c r="CF9" s="214"/>
      <c r="CG9" s="214"/>
      <c r="CH9" s="214"/>
      <c r="CI9" s="214"/>
      <c r="CJ9" s="214"/>
      <c r="CK9" s="214"/>
      <c r="CL9" s="214"/>
      <c r="CM9" s="214"/>
      <c r="CN9" s="214"/>
      <c r="CO9" s="214"/>
      <c r="CP9" s="214"/>
      <c r="CQ9" s="214"/>
      <c r="CR9" s="214"/>
      <c r="CS9" s="214"/>
      <c r="CT9" s="214"/>
      <c r="CU9" s="214"/>
      <c r="CV9" s="214"/>
      <c r="CW9" s="214"/>
      <c r="CX9" s="214"/>
      <c r="CY9" s="214"/>
      <c r="CZ9" s="214"/>
      <c r="DA9" s="214"/>
      <c r="DB9" s="214"/>
      <c r="DC9" s="214"/>
      <c r="DD9" s="214"/>
      <c r="DE9" s="214"/>
      <c r="DF9" s="214"/>
      <c r="DG9" s="214"/>
      <c r="DH9" s="214"/>
      <c r="DI9" s="214"/>
      <c r="DJ9" s="214"/>
      <c r="DK9" s="214"/>
      <c r="DL9" s="214"/>
      <c r="DM9" s="214"/>
      <c r="DN9" s="214"/>
      <c r="DO9" s="214"/>
      <c r="DP9" s="214"/>
      <c r="DQ9" s="214"/>
      <c r="DR9" s="214"/>
      <c r="DS9" s="214"/>
      <c r="DT9" s="214"/>
      <c r="DU9" s="214"/>
      <c r="DV9" s="214"/>
      <c r="DW9" s="214"/>
      <c r="DX9" s="214"/>
      <c r="DY9" s="214"/>
      <c r="DZ9" s="214"/>
      <c r="EA9" s="214"/>
      <c r="EB9" s="214"/>
      <c r="EC9" s="214"/>
      <c r="ED9" s="214"/>
      <c r="EE9" s="214"/>
      <c r="EF9" s="214"/>
      <c r="EG9" s="214"/>
      <c r="EH9" s="214"/>
      <c r="EI9" s="214"/>
      <c r="EJ9" s="214"/>
      <c r="EK9" s="214"/>
      <c r="EL9" s="214"/>
      <c r="EM9" s="214"/>
      <c r="EN9" s="214"/>
      <c r="EO9" s="214"/>
      <c r="EP9" s="214"/>
      <c r="EQ9" s="214"/>
      <c r="ER9" s="214"/>
      <c r="ES9" s="214"/>
      <c r="ET9" s="214"/>
      <c r="EU9" s="214"/>
      <c r="EV9" s="214"/>
      <c r="EW9" s="214"/>
      <c r="EX9" s="214"/>
      <c r="EY9" s="214"/>
      <c r="EZ9" s="214"/>
      <c r="FA9" s="214"/>
      <c r="FB9" s="214"/>
      <c r="FC9" s="214"/>
      <c r="FD9" s="214"/>
      <c r="FE9" s="214"/>
      <c r="FF9" s="214"/>
      <c r="FG9" s="214"/>
      <c r="FH9" s="214"/>
      <c r="FI9" s="214"/>
      <c r="FJ9" s="214"/>
      <c r="FK9" s="214"/>
      <c r="FL9" s="214"/>
      <c r="FM9" s="214"/>
      <c r="FN9" s="214"/>
      <c r="FO9" s="214"/>
      <c r="FP9" s="214"/>
      <c r="FQ9" s="214"/>
      <c r="FR9" s="214"/>
      <c r="FS9" s="214"/>
      <c r="FT9" s="214"/>
      <c r="FU9" s="214"/>
    </row>
    <row r="10" spans="1:279" s="215" customFormat="1" ht="15" customHeight="1" x14ac:dyDescent="0.3">
      <c r="A10" s="499">
        <f>'Mapa Final'!A10</f>
        <v>1</v>
      </c>
      <c r="B10" s="499" t="str">
        <f>'Mapa Final'!B10</f>
        <v>Incumplimiento de los Objetivos de la Calidad</v>
      </c>
      <c r="C10" s="499" t="str">
        <f>+'Mapa Final'!C10</f>
        <v>Incumplimiento de las metas establecidas</v>
      </c>
      <c r="D10" s="499" t="str">
        <f>'Mapa Final'!D10</f>
        <v>1-Metas y estrategias poco objetivas frente  al desempeño real de la organización
 2. Apatía y omisión del cumplimiento de los objetivos
3. Falta de personal en los Despachos Judiciales para los temas de calidad
4.Falta de capacitación al personal existente el los Despachos</v>
      </c>
      <c r="E10" s="499" t="str">
        <f>'Mapa Final'!E10</f>
        <v>Falta de mantenimiento periódico del Sistema de Gestión de la Calidad</v>
      </c>
      <c r="F10" s="499" t="str">
        <f>'Mapa Final'!F10</f>
        <v>Posibilidad de incumplimiento de los objetivos del sistema de gestión de la Calidad ante el no logro del nivel de referencia de los indicadores los procesos que lo conforman con la expectativa de cumplimiento en cada ejercicio (anual) y por falta de mantenimiento en del mismo.</v>
      </c>
      <c r="G10" s="478" t="str">
        <f>+'Mapa Final'!G10</f>
        <v>Ejecución y Administración de Procesos</v>
      </c>
      <c r="H10" s="478" t="str">
        <f>+'Mapa Final'!I10</f>
        <v>Baja</v>
      </c>
      <c r="I10" s="478" t="str">
        <f>+'Mapa Final'!L10</f>
        <v>Moderado</v>
      </c>
      <c r="J10" s="481" t="str">
        <f>+'Mapa Final'!N10</f>
        <v>Moderado</v>
      </c>
      <c r="K10" s="481" t="str">
        <f>+'Mapa Final'!AA10</f>
        <v>Baja</v>
      </c>
      <c r="L10" s="481" t="str">
        <f>+'Mapa Final'!AE10</f>
        <v>Moderado</v>
      </c>
      <c r="M10" s="478" t="str">
        <f>+'Mapa Final'!AG10</f>
        <v>Moderado</v>
      </c>
      <c r="N10" s="478" t="str">
        <f>+'Mapa Final'!AH10</f>
        <v>Reducir(compartir)</v>
      </c>
      <c r="O10" s="475"/>
      <c r="P10" s="475"/>
      <c r="Q10" s="475"/>
      <c r="R10" s="475" t="s">
        <v>179</v>
      </c>
      <c r="S10" s="475"/>
      <c r="T10" s="475"/>
      <c r="U10" s="47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c r="FS10" s="35"/>
      <c r="FT10" s="35"/>
      <c r="FU10" s="35"/>
    </row>
    <row r="11" spans="1:279" s="215" customFormat="1" ht="13.5" customHeight="1" x14ac:dyDescent="0.3">
      <c r="A11" s="500"/>
      <c r="B11" s="500"/>
      <c r="C11" s="500"/>
      <c r="D11" s="500"/>
      <c r="E11" s="500"/>
      <c r="F11" s="500"/>
      <c r="G11" s="479"/>
      <c r="H11" s="479"/>
      <c r="I11" s="479"/>
      <c r="J11" s="479"/>
      <c r="K11" s="479"/>
      <c r="L11" s="479"/>
      <c r="M11" s="479"/>
      <c r="N11" s="479"/>
      <c r="O11" s="476"/>
      <c r="P11" s="476"/>
      <c r="Q11" s="476"/>
      <c r="R11" s="476"/>
      <c r="S11" s="476"/>
      <c r="T11" s="476"/>
      <c r="U11" s="476"/>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c r="FS11" s="35"/>
      <c r="FT11" s="35"/>
      <c r="FU11" s="35"/>
    </row>
    <row r="12" spans="1:279" s="215" customFormat="1" ht="13.5" customHeight="1" x14ac:dyDescent="0.3">
      <c r="A12" s="500"/>
      <c r="B12" s="500"/>
      <c r="C12" s="500"/>
      <c r="D12" s="500"/>
      <c r="E12" s="500"/>
      <c r="F12" s="500"/>
      <c r="G12" s="479"/>
      <c r="H12" s="479"/>
      <c r="I12" s="479"/>
      <c r="J12" s="479"/>
      <c r="K12" s="479"/>
      <c r="L12" s="479"/>
      <c r="M12" s="479"/>
      <c r="N12" s="479"/>
      <c r="O12" s="476"/>
      <c r="P12" s="476"/>
      <c r="Q12" s="476"/>
      <c r="R12" s="476"/>
      <c r="S12" s="476"/>
      <c r="T12" s="476"/>
      <c r="U12" s="476"/>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c r="FS12" s="35"/>
      <c r="FT12" s="35"/>
      <c r="FU12" s="35"/>
    </row>
    <row r="13" spans="1:279" s="215" customFormat="1" ht="162" customHeight="1" thickBot="1" x14ac:dyDescent="0.35">
      <c r="A13" s="501"/>
      <c r="B13" s="501"/>
      <c r="C13" s="501"/>
      <c r="D13" s="501"/>
      <c r="E13" s="501"/>
      <c r="F13" s="501"/>
      <c r="G13" s="480"/>
      <c r="H13" s="480"/>
      <c r="I13" s="480"/>
      <c r="J13" s="480"/>
      <c r="K13" s="480"/>
      <c r="L13" s="480"/>
      <c r="M13" s="480"/>
      <c r="N13" s="480"/>
      <c r="O13" s="477"/>
      <c r="P13" s="477"/>
      <c r="Q13" s="477"/>
      <c r="R13" s="477"/>
      <c r="S13" s="477"/>
      <c r="T13" s="477"/>
      <c r="U13" s="477"/>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c r="FS13" s="35"/>
      <c r="FT13" s="35"/>
      <c r="FU13" s="35"/>
    </row>
    <row r="14" spans="1:279" s="215" customFormat="1" ht="15" customHeight="1" x14ac:dyDescent="0.3">
      <c r="A14" s="499">
        <f>'Mapa Final'!A14</f>
        <v>2</v>
      </c>
      <c r="B14" s="499" t="str">
        <f>'Mapa Final'!B14</f>
        <v xml:space="preserve">Insatisfacción del Usuario
</v>
      </c>
      <c r="C14" s="499" t="str">
        <f>+'Mapa Final'!C14</f>
        <v>Reputacional</v>
      </c>
      <c r="D14" s="499" t="str">
        <f>'Mapa Final'!D14</f>
        <v>1-Trato inadecuado y orientación escaza al usuario
2-Aplazamiento de diligencias o audiencias
3-Estigmatización negativa del sector púbico en el ejercicio de su labor</v>
      </c>
      <c r="E14" s="499" t="str">
        <f>'Mapa Final'!E14</f>
        <v xml:space="preserve">Incumplimiento al trámite judicial </v>
      </c>
      <c r="F14" s="499" t="str">
        <f>'Mapa Final'!F14</f>
        <v>Posibilidad de insatsfacción de los usuarios ante la vulneración de los derechos fundamentales de los ciudadanos  por el  incumplimiento al trámite judicial.</v>
      </c>
      <c r="G14" s="478" t="str">
        <f>+'Mapa Final'!G14</f>
        <v>Usuarios, productos y prácticas organizacionales</v>
      </c>
      <c r="H14" s="478" t="str">
        <f>+'Mapa Final'!I14</f>
        <v>Muy Alta</v>
      </c>
      <c r="I14" s="478" t="str">
        <f>+'Mapa Final'!L14</f>
        <v>Mayor</v>
      </c>
      <c r="J14" s="481" t="str">
        <f>+'Mapa Final'!N14</f>
        <v xml:space="preserve">Alto </v>
      </c>
      <c r="K14" s="481" t="str">
        <f>+'Mapa Final'!AA14</f>
        <v>Media</v>
      </c>
      <c r="L14" s="481" t="str">
        <f>+'Mapa Final'!AE14</f>
        <v>Mayor</v>
      </c>
      <c r="M14" s="478" t="str">
        <f>+'Mapa Final'!AG14</f>
        <v xml:space="preserve">Alto </v>
      </c>
      <c r="N14" s="478" t="str">
        <f>+'Mapa Final'!AH14</f>
        <v>Evitar</v>
      </c>
      <c r="O14" s="475"/>
      <c r="P14" s="475"/>
      <c r="Q14" s="475"/>
      <c r="R14" s="475"/>
      <c r="S14" s="475"/>
      <c r="T14" s="475"/>
      <c r="U14" s="47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c r="EH14" s="35"/>
      <c r="EI14" s="35"/>
      <c r="EJ14" s="35"/>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c r="FS14" s="35"/>
      <c r="FT14" s="35"/>
      <c r="FU14" s="35"/>
    </row>
    <row r="15" spans="1:279" s="215" customFormat="1" ht="15" customHeight="1" x14ac:dyDescent="0.3">
      <c r="A15" s="500"/>
      <c r="B15" s="500"/>
      <c r="C15" s="500"/>
      <c r="D15" s="500"/>
      <c r="E15" s="500"/>
      <c r="F15" s="500"/>
      <c r="G15" s="479"/>
      <c r="H15" s="479"/>
      <c r="I15" s="479"/>
      <c r="J15" s="479"/>
      <c r="K15" s="479"/>
      <c r="L15" s="479"/>
      <c r="M15" s="479"/>
      <c r="N15" s="479"/>
      <c r="O15" s="476"/>
      <c r="P15" s="476"/>
      <c r="Q15" s="476"/>
      <c r="R15" s="476"/>
      <c r="S15" s="476"/>
      <c r="T15" s="476"/>
      <c r="U15" s="476"/>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c r="FP15" s="35"/>
      <c r="FQ15" s="35"/>
      <c r="FR15" s="35"/>
      <c r="FS15" s="35"/>
      <c r="FT15" s="35"/>
      <c r="FU15" s="35"/>
    </row>
    <row r="16" spans="1:279" s="215" customFormat="1" ht="13.5" customHeight="1" x14ac:dyDescent="0.3">
      <c r="A16" s="500"/>
      <c r="B16" s="500"/>
      <c r="C16" s="500"/>
      <c r="D16" s="500"/>
      <c r="E16" s="500"/>
      <c r="F16" s="500"/>
      <c r="G16" s="479"/>
      <c r="H16" s="479"/>
      <c r="I16" s="479"/>
      <c r="J16" s="479"/>
      <c r="K16" s="479"/>
      <c r="L16" s="479"/>
      <c r="M16" s="479"/>
      <c r="N16" s="479"/>
      <c r="O16" s="476"/>
      <c r="P16" s="476"/>
      <c r="Q16" s="476"/>
      <c r="R16" s="476"/>
      <c r="S16" s="476"/>
      <c r="T16" s="476"/>
      <c r="U16" s="476"/>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35"/>
      <c r="CS16" s="35"/>
      <c r="CT16" s="35"/>
      <c r="CU16" s="35"/>
      <c r="CV16" s="35"/>
      <c r="CW16" s="35"/>
      <c r="CX16" s="35"/>
      <c r="CY16" s="35"/>
      <c r="CZ16" s="35"/>
      <c r="DA16" s="35"/>
      <c r="DB16" s="35"/>
      <c r="DC16" s="35"/>
      <c r="DD16" s="35"/>
      <c r="DE16" s="35"/>
      <c r="DF16" s="35"/>
      <c r="DG16" s="35"/>
      <c r="DH16" s="35"/>
      <c r="DI16" s="35"/>
      <c r="DJ16" s="35"/>
      <c r="DK16" s="35"/>
      <c r="DL16" s="35"/>
      <c r="DM16" s="35"/>
      <c r="DN16" s="35"/>
      <c r="DO16" s="35"/>
      <c r="DP16" s="35"/>
      <c r="DQ16" s="35"/>
      <c r="DR16" s="35"/>
      <c r="DS16" s="35"/>
      <c r="DT16" s="35"/>
      <c r="DU16" s="35"/>
      <c r="DV16" s="35"/>
      <c r="DW16" s="35"/>
      <c r="DX16" s="35"/>
      <c r="DY16" s="35"/>
      <c r="DZ16" s="35"/>
      <c r="EA16" s="35"/>
      <c r="EB16" s="35"/>
      <c r="EC16" s="35"/>
      <c r="ED16" s="35"/>
      <c r="EE16" s="35"/>
      <c r="EF16" s="35"/>
      <c r="EG16" s="35"/>
      <c r="EH16" s="35"/>
      <c r="EI16" s="35"/>
      <c r="EJ16" s="35"/>
      <c r="EK16" s="35"/>
      <c r="EL16" s="35"/>
      <c r="EM16" s="35"/>
      <c r="EN16" s="35"/>
      <c r="EO16" s="35"/>
      <c r="EP16" s="35"/>
      <c r="EQ16" s="35"/>
      <c r="ER16" s="35"/>
      <c r="ES16" s="35"/>
      <c r="ET16" s="35"/>
      <c r="EU16" s="35"/>
      <c r="EV16" s="35"/>
      <c r="EW16" s="35"/>
      <c r="EX16" s="35"/>
      <c r="EY16" s="35"/>
      <c r="EZ16" s="35"/>
      <c r="FA16" s="35"/>
      <c r="FB16" s="35"/>
      <c r="FC16" s="35"/>
      <c r="FD16" s="35"/>
      <c r="FE16" s="35"/>
      <c r="FF16" s="35"/>
      <c r="FG16" s="35"/>
      <c r="FH16" s="35"/>
      <c r="FI16" s="35"/>
      <c r="FJ16" s="35"/>
      <c r="FK16" s="35"/>
      <c r="FL16" s="35"/>
      <c r="FM16" s="35"/>
      <c r="FN16" s="35"/>
      <c r="FO16" s="35"/>
      <c r="FP16" s="35"/>
      <c r="FQ16" s="35"/>
      <c r="FR16" s="35"/>
      <c r="FS16" s="35"/>
      <c r="FT16" s="35"/>
      <c r="FU16" s="35"/>
    </row>
    <row r="17" spans="1:177" s="215" customFormat="1" ht="164.4" customHeight="1" thickBot="1" x14ac:dyDescent="0.35">
      <c r="A17" s="501"/>
      <c r="B17" s="501"/>
      <c r="C17" s="501"/>
      <c r="D17" s="501"/>
      <c r="E17" s="501"/>
      <c r="F17" s="501"/>
      <c r="G17" s="480"/>
      <c r="H17" s="480"/>
      <c r="I17" s="480"/>
      <c r="J17" s="480"/>
      <c r="K17" s="480"/>
      <c r="L17" s="480"/>
      <c r="M17" s="480"/>
      <c r="N17" s="480"/>
      <c r="O17" s="477"/>
      <c r="P17" s="477"/>
      <c r="Q17" s="477"/>
      <c r="R17" s="477"/>
      <c r="S17" s="477"/>
      <c r="T17" s="477"/>
      <c r="U17" s="477"/>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c r="CT17" s="35"/>
      <c r="CU17" s="35"/>
      <c r="CV17" s="35"/>
      <c r="CW17" s="35"/>
      <c r="CX17" s="35"/>
      <c r="CY17" s="35"/>
      <c r="CZ17" s="35"/>
      <c r="DA17" s="35"/>
      <c r="DB17" s="35"/>
      <c r="DC17" s="35"/>
      <c r="DD17" s="35"/>
      <c r="DE17" s="35"/>
      <c r="DF17" s="35"/>
      <c r="DG17" s="35"/>
      <c r="DH17" s="35"/>
      <c r="DI17" s="35"/>
      <c r="DJ17" s="35"/>
      <c r="DK17" s="35"/>
      <c r="DL17" s="35"/>
      <c r="DM17" s="35"/>
      <c r="DN17" s="35"/>
      <c r="DO17" s="35"/>
      <c r="DP17" s="35"/>
      <c r="DQ17" s="35"/>
      <c r="DR17" s="35"/>
      <c r="DS17" s="35"/>
      <c r="DT17" s="35"/>
      <c r="DU17" s="35"/>
      <c r="DV17" s="35"/>
      <c r="DW17" s="35"/>
      <c r="DX17" s="35"/>
      <c r="DY17" s="35"/>
      <c r="DZ17" s="35"/>
      <c r="EA17" s="35"/>
      <c r="EB17" s="35"/>
      <c r="EC17" s="35"/>
      <c r="ED17" s="35"/>
      <c r="EE17" s="35"/>
      <c r="EF17" s="35"/>
      <c r="EG17" s="35"/>
      <c r="EH17" s="35"/>
      <c r="EI17" s="35"/>
      <c r="EJ17" s="35"/>
      <c r="EK17" s="35"/>
      <c r="EL17" s="35"/>
      <c r="EM17" s="35"/>
      <c r="EN17" s="35"/>
      <c r="EO17" s="35"/>
      <c r="EP17" s="35"/>
      <c r="EQ17" s="35"/>
      <c r="ER17" s="35"/>
      <c r="ES17" s="35"/>
      <c r="ET17" s="35"/>
      <c r="EU17" s="35"/>
      <c r="EV17" s="35"/>
      <c r="EW17" s="35"/>
      <c r="EX17" s="35"/>
      <c r="EY17" s="35"/>
      <c r="EZ17" s="35"/>
      <c r="FA17" s="35"/>
      <c r="FB17" s="35"/>
      <c r="FC17" s="35"/>
      <c r="FD17" s="35"/>
      <c r="FE17" s="35"/>
      <c r="FF17" s="35"/>
      <c r="FG17" s="35"/>
      <c r="FH17" s="35"/>
      <c r="FI17" s="35"/>
      <c r="FJ17" s="35"/>
      <c r="FK17" s="35"/>
      <c r="FL17" s="35"/>
      <c r="FM17" s="35"/>
      <c r="FN17" s="35"/>
      <c r="FO17" s="35"/>
      <c r="FP17" s="35"/>
      <c r="FQ17" s="35"/>
      <c r="FR17" s="35"/>
      <c r="FS17" s="35"/>
      <c r="FT17" s="35"/>
      <c r="FU17" s="35"/>
    </row>
    <row r="18" spans="1:177" ht="15" customHeight="1" x14ac:dyDescent="0.3">
      <c r="A18" s="499">
        <f>+'Mapa Final'!A18</f>
        <v>3</v>
      </c>
      <c r="B18" s="499" t="str">
        <f>+'Mapa Final'!B18</f>
        <v>Pérdida de Expedientes físicos y/o digital</v>
      </c>
      <c r="C18" s="499" t="str">
        <f>+'Mapa Final'!C18</f>
        <v>Afectación en la Prestación del Servicio de Justicia</v>
      </c>
      <c r="D18" s="499" t="str">
        <f>+'Mapa Final'!D18</f>
        <v>1- Extravío de piezas procesales.
2-Falta de espacios seguros en los Despachos Judiciales para almacenamiento de expedientes físicos
3-Traslado de expedientes por fuera de la sede Judicial, dada la pandemia y la necesidad de trabajo en casa
4-Eliminación de archivos digitales por error humano o daño tecnológico</v>
      </c>
      <c r="E18" s="499" t="str">
        <f>+'Mapa Final'!E18</f>
        <v>Escazo conocimiento de herramientas de administración documental
Desconocimiento del acervo documental y su importancia como parte de la evidencia institucional.</v>
      </c>
      <c r="F18" s="499" t="str">
        <f>+'Mapa Final'!F18</f>
        <v>Posibilidad de la afectación en la Prestación del Servicio de Justicia  al extravío de los expedientes por pérdida en el proceso de custodia y archivo definitivo de los mismos.</v>
      </c>
      <c r="G18" s="499" t="str">
        <f>+'Mapa Final'!G18</f>
        <v>Usuarios, productos y prácticas organizacionales</v>
      </c>
      <c r="H18" s="499" t="str">
        <f>+'Mapa Final'!I18</f>
        <v>Muy Alta</v>
      </c>
      <c r="I18" s="499" t="str">
        <f>+'Mapa Final'!L18</f>
        <v>Menor</v>
      </c>
      <c r="J18" s="499" t="str">
        <f>+'Mapa Final'!N18</f>
        <v xml:space="preserve">Alto </v>
      </c>
      <c r="K18" s="499" t="str">
        <f>+'Mapa Final'!AA18</f>
        <v>Media</v>
      </c>
      <c r="L18" s="499" t="str">
        <f>+'Mapa Final'!AE18</f>
        <v>Menor</v>
      </c>
      <c r="M18" s="499" t="str">
        <f>+'Mapa Final'!AG18</f>
        <v>Moderado</v>
      </c>
      <c r="N18" s="499" t="str">
        <f>+'Mapa Final'!AH18</f>
        <v>Reducir(mitigar)</v>
      </c>
      <c r="O18" s="475"/>
      <c r="P18" s="475"/>
      <c r="Q18" s="475"/>
      <c r="R18" s="475"/>
      <c r="S18" s="475"/>
      <c r="T18" s="475"/>
      <c r="U18" s="475"/>
      <c r="V18" s="35"/>
      <c r="W18" s="35"/>
    </row>
    <row r="19" spans="1:177" ht="15" customHeight="1" x14ac:dyDescent="0.3">
      <c r="A19" s="500"/>
      <c r="B19" s="500"/>
      <c r="C19" s="500"/>
      <c r="D19" s="500"/>
      <c r="E19" s="500"/>
      <c r="F19" s="500"/>
      <c r="G19" s="500"/>
      <c r="H19" s="500"/>
      <c r="I19" s="500"/>
      <c r="J19" s="500"/>
      <c r="K19" s="500"/>
      <c r="L19" s="500"/>
      <c r="M19" s="500"/>
      <c r="N19" s="500"/>
      <c r="O19" s="476"/>
      <c r="P19" s="476"/>
      <c r="Q19" s="476"/>
      <c r="R19" s="476"/>
      <c r="S19" s="476"/>
      <c r="T19" s="476"/>
      <c r="U19" s="476"/>
      <c r="V19" s="35"/>
      <c r="W19" s="35"/>
    </row>
    <row r="20" spans="1:177" ht="219.6" customHeight="1" thickBot="1" x14ac:dyDescent="0.35">
      <c r="A20" s="501"/>
      <c r="B20" s="501"/>
      <c r="C20" s="501"/>
      <c r="D20" s="501"/>
      <c r="E20" s="501"/>
      <c r="F20" s="501"/>
      <c r="G20" s="501"/>
      <c r="H20" s="501"/>
      <c r="I20" s="501"/>
      <c r="J20" s="501"/>
      <c r="K20" s="501"/>
      <c r="L20" s="501"/>
      <c r="M20" s="501"/>
      <c r="N20" s="501"/>
      <c r="O20" s="477"/>
      <c r="P20" s="477"/>
      <c r="Q20" s="477"/>
      <c r="R20" s="477"/>
      <c r="S20" s="477"/>
      <c r="T20" s="477"/>
      <c r="U20" s="477"/>
      <c r="V20" s="35"/>
      <c r="W20" s="35"/>
    </row>
    <row r="21" spans="1:177" ht="15" customHeight="1" x14ac:dyDescent="0.3">
      <c r="A21" s="499">
        <f>'Mapa Final'!A21</f>
        <v>4</v>
      </c>
      <c r="B21" s="499" t="str">
        <f>'Mapa Final'!B21</f>
        <v>Deterioro de Expedientes</v>
      </c>
      <c r="C21" s="499" t="str">
        <f>'Mapa Final'!C21</f>
        <v>Afectación en la Prestación del Servicio de Justicia</v>
      </c>
      <c r="D21" s="499" t="str">
        <f>'Mapa Final'!D21</f>
        <v>1- Posibles pérdidas de piezas procesales
2-Falta de estanterías suficientes y/o adecuados
3- Descrédito de la actividad que se ejecuta
4-Afectación del trámite</v>
      </c>
      <c r="E21" s="499" t="str">
        <f>'Mapa Final'!E21</f>
        <v>1- Falta de compromiso en la administración documental o desconocimiento de la misma. 
2- Salidas de los expedientes por fuera de la organización a otros ambientes donde no los cuidan. (Fotocopiadoras escáner, etc).</v>
      </c>
      <c r="F21" s="499" t="str">
        <f>'Mapa Final'!F21</f>
        <v>Posibilidad de afectación del servicio de justicia debido a que los expedientes se deterioran en el uso y manipulación de los mismos.</v>
      </c>
      <c r="G21" s="499" t="str">
        <f>'Mapa Final'!G21</f>
        <v>Usuarios, productos y prácticas organizacionales</v>
      </c>
      <c r="H21" s="499" t="str">
        <f>'Mapa Final'!I21</f>
        <v>Muy Alta</v>
      </c>
      <c r="I21" s="499" t="str">
        <f>'Mapa Final'!L21</f>
        <v>Leve</v>
      </c>
      <c r="J21" s="499" t="str">
        <f>'Mapa Final'!N21</f>
        <v xml:space="preserve">Alto </v>
      </c>
      <c r="K21" s="499" t="str">
        <f>'Mapa Final'!AA21</f>
        <v>Media</v>
      </c>
      <c r="L21" s="499" t="str">
        <f>'Mapa Final'!AE21</f>
        <v>Leve</v>
      </c>
      <c r="M21" s="499" t="str">
        <f>'Mapa Final'!AG21</f>
        <v>Moderado</v>
      </c>
      <c r="N21" s="499" t="str">
        <f>'Mapa Final'!AH21</f>
        <v>Reducir(mitigar)</v>
      </c>
      <c r="O21" s="475"/>
      <c r="P21" s="475"/>
      <c r="Q21" s="475"/>
      <c r="R21" s="475"/>
      <c r="S21" s="475"/>
      <c r="T21" s="475"/>
      <c r="U21" s="475"/>
    </row>
    <row r="22" spans="1:177" ht="213" customHeight="1" thickBot="1" x14ac:dyDescent="0.35">
      <c r="A22" s="501"/>
      <c r="B22" s="501"/>
      <c r="C22" s="501"/>
      <c r="D22" s="501"/>
      <c r="E22" s="501"/>
      <c r="F22" s="501"/>
      <c r="G22" s="501"/>
      <c r="H22" s="501"/>
      <c r="I22" s="501"/>
      <c r="J22" s="501"/>
      <c r="K22" s="501"/>
      <c r="L22" s="501"/>
      <c r="M22" s="501"/>
      <c r="N22" s="501"/>
      <c r="O22" s="477"/>
      <c r="P22" s="477"/>
      <c r="Q22" s="477"/>
      <c r="R22" s="477"/>
      <c r="S22" s="477"/>
      <c r="T22" s="477"/>
      <c r="U22" s="477"/>
    </row>
    <row r="23" spans="1:177" ht="15" customHeight="1" x14ac:dyDescent="0.3">
      <c r="A23" s="499">
        <f>+'Mapa Final'!A23</f>
        <v>5</v>
      </c>
      <c r="B23" s="499" t="str">
        <f>+'Mapa Final'!B23</f>
        <v>Incumplimiento de Términos Procesales</v>
      </c>
      <c r="C23" s="499" t="str">
        <f>+'Mapa Final'!C23</f>
        <v>Vulneración de los derechos fundamentales de los ciudadanos</v>
      </c>
      <c r="D23" s="499" t="str">
        <f>+'Mapa Final'!D23</f>
        <v>1-Congestión del aparto judicial
2-Rotación del personal
3-Falta de compromiso y diligencia (algunas audiencias se declaran fallidas por incumplimiento de laguna de los entes requeridos en su trámite Defensoría o Fiscalía)
4-indebido o inexistente registro y control de la información a través del sistema de información “Justicia XXI”</v>
      </c>
      <c r="E23" s="499" t="str">
        <f>+'Mapa Final'!E23</f>
        <v>Congestión Judicial
Dilación en el trámite de manera injustificada
Investigaciones Disciplinarias</v>
      </c>
      <c r="F23" s="499" t="str">
        <f>+'Mapa Final'!F23</f>
        <v>Posibilidad de incumplimiento y observación a los tiempos establecidos en el procedimiento legal por parte de los despachos.</v>
      </c>
      <c r="G23" s="499" t="str">
        <f>+'Mapa Final'!G23</f>
        <v>Usuarios, productos y prácticas organizacionales</v>
      </c>
      <c r="H23" s="499" t="str">
        <f>+'Mapa Final'!I23</f>
        <v>Muy Alta</v>
      </c>
      <c r="I23" s="499" t="str">
        <f>+'Mapa Final'!L23</f>
        <v>Mayor</v>
      </c>
      <c r="J23" s="499" t="str">
        <f>+'Mapa Final'!N23</f>
        <v xml:space="preserve">Alto </v>
      </c>
      <c r="K23" s="499" t="str">
        <f>+'Mapa Final'!AA23</f>
        <v>Media</v>
      </c>
      <c r="L23" s="499" t="str">
        <f>+'Mapa Final'!AE23</f>
        <v>Mayor</v>
      </c>
      <c r="M23" s="499" t="str">
        <f>+'Mapa Final'!AG23</f>
        <v xml:space="preserve">Alto </v>
      </c>
      <c r="N23" s="499" t="str">
        <f>+'Mapa Final'!AH23</f>
        <v>Evitar</v>
      </c>
      <c r="O23" s="475"/>
      <c r="P23" s="475"/>
      <c r="Q23" s="475"/>
      <c r="R23" s="475"/>
      <c r="S23" s="475"/>
      <c r="T23" s="475"/>
      <c r="U23" s="475"/>
    </row>
    <row r="24" spans="1:177" x14ac:dyDescent="0.3">
      <c r="A24" s="500"/>
      <c r="B24" s="500"/>
      <c r="C24" s="500"/>
      <c r="D24" s="500"/>
      <c r="E24" s="500"/>
      <c r="F24" s="500"/>
      <c r="G24" s="500"/>
      <c r="H24" s="500"/>
      <c r="I24" s="500"/>
      <c r="J24" s="500"/>
      <c r="K24" s="500"/>
      <c r="L24" s="500"/>
      <c r="M24" s="500"/>
      <c r="N24" s="500"/>
      <c r="O24" s="476"/>
      <c r="P24" s="476"/>
      <c r="Q24" s="476"/>
      <c r="R24" s="476"/>
      <c r="S24" s="476"/>
      <c r="T24" s="476"/>
      <c r="U24" s="476"/>
    </row>
    <row r="25" spans="1:177" ht="157.19999999999999" customHeight="1" thickBot="1" x14ac:dyDescent="0.35">
      <c r="A25" s="501"/>
      <c r="B25" s="501"/>
      <c r="C25" s="501"/>
      <c r="D25" s="501"/>
      <c r="E25" s="501"/>
      <c r="F25" s="501"/>
      <c r="G25" s="501"/>
      <c r="H25" s="501"/>
      <c r="I25" s="501"/>
      <c r="J25" s="501"/>
      <c r="K25" s="501"/>
      <c r="L25" s="501"/>
      <c r="M25" s="501"/>
      <c r="N25" s="501"/>
      <c r="O25" s="477"/>
      <c r="P25" s="477"/>
      <c r="Q25" s="477"/>
      <c r="R25" s="477"/>
      <c r="S25" s="477"/>
      <c r="T25" s="477"/>
      <c r="U25" s="477"/>
    </row>
    <row r="26" spans="1:177" ht="15" customHeight="1" x14ac:dyDescent="0.3">
      <c r="A26" s="499">
        <f>'Mapa Final'!A26</f>
        <v>6</v>
      </c>
      <c r="B26" s="499" t="str">
        <f>'Mapa Final'!B26</f>
        <v>Entrega Indebida de Depósitos Judiciales</v>
      </c>
      <c r="C26" s="499" t="str">
        <f>+'Mapa Final'!C26</f>
        <v>Afectación Económica</v>
      </c>
      <c r="D26" s="499" t="str">
        <f>'Mapa Final'!D26</f>
        <v>1- Congestión laboral.
2-Rotación de personal
3-Indebido control o falta de conciliación de sus cuentas y a raíz de la falta de reporte de títulos judiciales prescritos o en condición especial</v>
      </c>
      <c r="E26" s="499" t="str">
        <f>'Mapa Final'!E26</f>
        <v>Desconocimiento de los lineamientos y controles establecidos para la administración de los depoósitos judiciales</v>
      </c>
      <c r="F26" s="499" t="str">
        <f>'Mapa Final'!F26</f>
        <v>Posibilidad de entrega de dineros a quien no le asiste el derecho de reclamar los mismos.</v>
      </c>
      <c r="G26" s="478" t="str">
        <f>+'Mapa Final'!G26</f>
        <v>Usuarios, productos y prácticas organizacionales</v>
      </c>
      <c r="H26" s="478" t="str">
        <f>+'Mapa Final'!I26</f>
        <v>Muy Alta</v>
      </c>
      <c r="I26" s="478" t="str">
        <f>+'Mapa Final'!L26</f>
        <v>Mayor</v>
      </c>
      <c r="J26" s="481" t="str">
        <f>+'Mapa Final'!N26</f>
        <v xml:space="preserve">Alto </v>
      </c>
      <c r="K26" s="481" t="str">
        <f>+'Mapa Final'!AA26</f>
        <v>Media</v>
      </c>
      <c r="L26" s="481" t="str">
        <f>+'Mapa Final'!AE26</f>
        <v>Mayor</v>
      </c>
      <c r="M26" s="478" t="str">
        <f>+'Mapa Final'!AG26</f>
        <v xml:space="preserve">Alto </v>
      </c>
      <c r="N26" s="478" t="str">
        <f>+'Mapa Final'!AH26</f>
        <v>Evitar</v>
      </c>
      <c r="O26" s="475"/>
      <c r="P26" s="475"/>
      <c r="Q26" s="475"/>
      <c r="R26" s="475"/>
      <c r="S26" s="475"/>
      <c r="T26" s="475"/>
      <c r="U26" s="475"/>
    </row>
    <row r="27" spans="1:177" x14ac:dyDescent="0.3">
      <c r="A27" s="500"/>
      <c r="B27" s="500"/>
      <c r="C27" s="500"/>
      <c r="D27" s="500"/>
      <c r="E27" s="500"/>
      <c r="F27" s="500"/>
      <c r="G27" s="479"/>
      <c r="H27" s="479"/>
      <c r="I27" s="479"/>
      <c r="J27" s="479"/>
      <c r="K27" s="479"/>
      <c r="L27" s="479"/>
      <c r="M27" s="479"/>
      <c r="N27" s="479"/>
      <c r="O27" s="476"/>
      <c r="P27" s="476"/>
      <c r="Q27" s="476"/>
      <c r="R27" s="476"/>
      <c r="S27" s="476"/>
      <c r="T27" s="476"/>
      <c r="U27" s="476"/>
    </row>
    <row r="28" spans="1:177" x14ac:dyDescent="0.3">
      <c r="A28" s="500"/>
      <c r="B28" s="500"/>
      <c r="C28" s="500"/>
      <c r="D28" s="500"/>
      <c r="E28" s="500"/>
      <c r="F28" s="500"/>
      <c r="G28" s="479"/>
      <c r="H28" s="479"/>
      <c r="I28" s="479"/>
      <c r="J28" s="479"/>
      <c r="K28" s="479"/>
      <c r="L28" s="479"/>
      <c r="M28" s="479"/>
      <c r="N28" s="479"/>
      <c r="O28" s="476"/>
      <c r="P28" s="476"/>
      <c r="Q28" s="476"/>
      <c r="R28" s="476"/>
      <c r="S28" s="476"/>
      <c r="T28" s="476"/>
      <c r="U28" s="476"/>
    </row>
    <row r="29" spans="1:177" ht="234.75" customHeight="1" thickBot="1" x14ac:dyDescent="0.35">
      <c r="A29" s="501"/>
      <c r="B29" s="501"/>
      <c r="C29" s="501"/>
      <c r="D29" s="501"/>
      <c r="E29" s="501"/>
      <c r="F29" s="501"/>
      <c r="G29" s="480"/>
      <c r="H29" s="480"/>
      <c r="I29" s="480"/>
      <c r="J29" s="480"/>
      <c r="K29" s="480"/>
      <c r="L29" s="480"/>
      <c r="M29" s="480"/>
      <c r="N29" s="480"/>
      <c r="O29" s="477"/>
      <c r="P29" s="477"/>
      <c r="Q29" s="477"/>
      <c r="R29" s="477"/>
      <c r="S29" s="477"/>
      <c r="T29" s="477"/>
      <c r="U29" s="477"/>
    </row>
    <row r="30" spans="1:177" x14ac:dyDescent="0.3">
      <c r="A30" s="499">
        <f>+'Mapa Final'!A30</f>
        <v>7</v>
      </c>
      <c r="B30" s="499" t="str">
        <f>+'Mapa Final'!B30</f>
        <v>Rotación de los servidores judiciales</v>
      </c>
      <c r="C30" s="499" t="str">
        <f>+'Mapa Final'!C30</f>
        <v>Afectación en la Prestación del Servicio de Justicia</v>
      </c>
      <c r="D30" s="499" t="str">
        <f>+'Mapa Final'!D30</f>
        <v>1-Ausentismos por enfermedad-incapacidad o por sanciones disciplinarias
2-Renuncias a los cargos por la carga laboral o por falta de competencias.
3-Cargos de carrera provistos en provisionalidad (con posibilidad de solicitud de traslados)
4-Enfermedades y accidentes de origen laboral debido a la falta de promoción y participación en la formación y en actividades de seguridad y salud en el trabajo.</v>
      </c>
      <c r="E30" s="499" t="str">
        <f>+'Mapa Final'!E30</f>
        <v>Imposibilidad de provisión de los cargos por el sistema de carrera judicial y los ausentismos laborales.</v>
      </c>
      <c r="F30" s="499" t="str">
        <f>+'Mapa Final'!F30</f>
        <v>Posibilidad de afectación de la prestación del servicio de justicia ante la no incorporación a los cargos de carrera mediante el sistema méritos, lo que implica que la organización tenga que proveer cargos con personal nuevo que desconoce la labor o actividades judiciales.</v>
      </c>
      <c r="G30" s="499" t="str">
        <f>+'Mapa Final'!G30</f>
        <v>Usuarios, productos y prácticas organizacionales</v>
      </c>
      <c r="H30" s="499" t="str">
        <f>+'Mapa Final'!I30</f>
        <v>Media</v>
      </c>
      <c r="I30" s="499" t="str">
        <f>+'Mapa Final'!L30</f>
        <v>Moderado</v>
      </c>
      <c r="J30" s="499" t="str">
        <f>+'Mapa Final'!N30</f>
        <v>Moderado</v>
      </c>
      <c r="K30" s="499" t="str">
        <f>+'Mapa Final'!AA30</f>
        <v>Baja</v>
      </c>
      <c r="L30" s="499" t="str">
        <f>+'Mapa Final'!AE30</f>
        <v>Moderado</v>
      </c>
      <c r="M30" s="499" t="str">
        <f>+'Mapa Final'!AG30</f>
        <v>Moderado</v>
      </c>
      <c r="N30" s="499" t="str">
        <f>+'Mapa Final'!AH30</f>
        <v>Reducir(mitigar)</v>
      </c>
      <c r="O30" s="475"/>
      <c r="P30" s="475"/>
      <c r="Q30" s="475"/>
      <c r="R30" s="475"/>
      <c r="S30" s="475"/>
      <c r="T30" s="475"/>
      <c r="U30" s="475"/>
    </row>
    <row r="31" spans="1:177" x14ac:dyDescent="0.3">
      <c r="A31" s="500"/>
      <c r="B31" s="500"/>
      <c r="C31" s="500"/>
      <c r="D31" s="500"/>
      <c r="E31" s="500"/>
      <c r="F31" s="500"/>
      <c r="G31" s="500"/>
      <c r="H31" s="500"/>
      <c r="I31" s="500"/>
      <c r="J31" s="500"/>
      <c r="K31" s="500"/>
      <c r="L31" s="500"/>
      <c r="M31" s="500"/>
      <c r="N31" s="500"/>
      <c r="O31" s="476"/>
      <c r="P31" s="476"/>
      <c r="Q31" s="476"/>
      <c r="R31" s="476"/>
      <c r="S31" s="476"/>
      <c r="T31" s="476"/>
      <c r="U31" s="476"/>
    </row>
    <row r="32" spans="1:177" ht="203.4" customHeight="1" thickBot="1" x14ac:dyDescent="0.35">
      <c r="A32" s="501"/>
      <c r="B32" s="501"/>
      <c r="C32" s="501"/>
      <c r="D32" s="501"/>
      <c r="E32" s="501"/>
      <c r="F32" s="501"/>
      <c r="G32" s="501"/>
      <c r="H32" s="501"/>
      <c r="I32" s="501"/>
      <c r="J32" s="501"/>
      <c r="K32" s="501"/>
      <c r="L32" s="501"/>
      <c r="M32" s="501"/>
      <c r="N32" s="501"/>
      <c r="O32" s="476"/>
      <c r="P32" s="476"/>
      <c r="Q32" s="476"/>
      <c r="R32" s="476"/>
      <c r="S32" s="476"/>
      <c r="T32" s="476"/>
      <c r="U32" s="476"/>
    </row>
    <row r="33" spans="1:21" x14ac:dyDescent="0.3">
      <c r="A33" s="499">
        <f>'Mapa Final'!A33</f>
        <v>8</v>
      </c>
      <c r="B33" s="499" t="str">
        <f>'Mapa Final'!B33</f>
        <v>Deterioro del Sistema de Gestión de la Calidad</v>
      </c>
      <c r="C33" s="499" t="str">
        <f>+'Mapa Final'!C33</f>
        <v>Incumplimiento de las metas establecidas</v>
      </c>
      <c r="D33" s="499" t="str">
        <f>'Mapa Final'!D33</f>
        <v>1-Poca pedagogía sobre la importancia de su mantenimiento y mejora
2-Desconocimiento de las bondades en su aplicación
3-Escasez de recursos para su sostenimiento
4-Rotación del personal
5-Falta de personal en los Despachos Judiciales para los temas de calidad
6-Falta de capacitación al personal existente el los Despachos</v>
      </c>
      <c r="E33" s="499" t="str">
        <f>'Mapa Final'!E33</f>
        <v>El Desconocimiento de las políticas  institucionales y de las bondades para el fortalecimiento y consolidación de la cultura de gestión de la calidad y la apatía a nuevas formas de trabajo.</v>
      </c>
      <c r="F33" s="499" t="str">
        <f>'Mapa Final'!F33</f>
        <v>Posibilidad de incumplimiento de las metas estabecidas en el Sistema de Gestión de la Calidad, debido al desconocimiento de las políticas institucionales y de las bondades para el fortalecimiento y consolidación de la cultura de gestión de la calidad y la apatía a nuevas formas de trabajo.</v>
      </c>
      <c r="G33" s="478" t="str">
        <f>+'Mapa Final'!G33</f>
        <v>Usuarios, productos y prácticas organizacionales</v>
      </c>
      <c r="H33" s="478" t="str">
        <f>+'Mapa Final'!I33</f>
        <v>Baja</v>
      </c>
      <c r="I33" s="478" t="str">
        <f>+'Mapa Final'!L33</f>
        <v>Menor</v>
      </c>
      <c r="J33" s="481" t="str">
        <f>+'Mapa Final'!N33</f>
        <v>Moderado</v>
      </c>
      <c r="K33" s="481" t="str">
        <f>+'Mapa Final'!AA33</f>
        <v>Baja</v>
      </c>
      <c r="L33" s="481" t="str">
        <f>+'Mapa Final'!AE33</f>
        <v>Menor</v>
      </c>
      <c r="M33" s="478" t="str">
        <f>+'Mapa Final'!AG33</f>
        <v>Moderado</v>
      </c>
      <c r="N33" s="478" t="str">
        <f>+'Mapa Final'!AH33</f>
        <v>Reducir(mitigar)</v>
      </c>
      <c r="O33" s="502"/>
      <c r="P33" s="502"/>
      <c r="Q33" s="502"/>
      <c r="R33" s="502"/>
      <c r="S33" s="502"/>
      <c r="T33" s="502"/>
      <c r="U33" s="502"/>
    </row>
    <row r="34" spans="1:21" x14ac:dyDescent="0.3">
      <c r="A34" s="500"/>
      <c r="B34" s="500"/>
      <c r="C34" s="500"/>
      <c r="D34" s="500"/>
      <c r="E34" s="500"/>
      <c r="F34" s="500"/>
      <c r="G34" s="479"/>
      <c r="H34" s="479"/>
      <c r="I34" s="479"/>
      <c r="J34" s="479"/>
      <c r="K34" s="479"/>
      <c r="L34" s="479"/>
      <c r="M34" s="479"/>
      <c r="N34" s="479"/>
      <c r="O34" s="502"/>
      <c r="P34" s="502"/>
      <c r="Q34" s="502"/>
      <c r="R34" s="502"/>
      <c r="S34" s="502"/>
      <c r="T34" s="502"/>
      <c r="U34" s="502"/>
    </row>
    <row r="35" spans="1:21" x14ac:dyDescent="0.3">
      <c r="A35" s="500"/>
      <c r="B35" s="500"/>
      <c r="C35" s="500"/>
      <c r="D35" s="500"/>
      <c r="E35" s="500"/>
      <c r="F35" s="500"/>
      <c r="G35" s="479"/>
      <c r="H35" s="479"/>
      <c r="I35" s="479"/>
      <c r="J35" s="479"/>
      <c r="K35" s="479"/>
      <c r="L35" s="479"/>
      <c r="M35" s="479"/>
      <c r="N35" s="479"/>
      <c r="O35" s="502"/>
      <c r="P35" s="502"/>
      <c r="Q35" s="502"/>
      <c r="R35" s="502"/>
      <c r="S35" s="502"/>
      <c r="T35" s="502"/>
      <c r="U35" s="502"/>
    </row>
    <row r="36" spans="1:21" ht="157.19999999999999" customHeight="1" thickBot="1" x14ac:dyDescent="0.35">
      <c r="A36" s="501"/>
      <c r="B36" s="501"/>
      <c r="C36" s="501"/>
      <c r="D36" s="501"/>
      <c r="E36" s="501"/>
      <c r="F36" s="501"/>
      <c r="G36" s="480"/>
      <c r="H36" s="480"/>
      <c r="I36" s="480"/>
      <c r="J36" s="480"/>
      <c r="K36" s="480"/>
      <c r="L36" s="480"/>
      <c r="M36" s="480"/>
      <c r="N36" s="480"/>
      <c r="O36" s="502"/>
      <c r="P36" s="502"/>
      <c r="Q36" s="502"/>
      <c r="R36" s="502"/>
      <c r="S36" s="502"/>
      <c r="T36" s="502"/>
      <c r="U36" s="502"/>
    </row>
    <row r="37" spans="1:21" ht="189" customHeight="1" thickBot="1" x14ac:dyDescent="0.35">
      <c r="A37" s="275">
        <f>'Mapa Final'!A37</f>
        <v>9</v>
      </c>
      <c r="B37" s="275" t="str">
        <f>'Mapa Final'!B37</f>
        <v>Congestión</v>
      </c>
      <c r="C37" s="275" t="str">
        <f>'Mapa Final'!C37</f>
        <v>Afectación en la Prestación del Servicio de Justicia</v>
      </c>
      <c r="D37" s="275" t="str">
        <f>'Mapa Final'!D37</f>
        <v>1-Servidores judiciales con capacitación precaria para atender la ejecución de las actividades judiciales y de trámite procesal.
2-Desórdenes sociales que generan conflictos que deben atenderse en los estrados judiciales.
3-Rotación del personal
4-Imposibilidad de asistencia de servidores al Despachos por enfermedades de base en tiempo de pandemia
5-No contar con equipos de cómputo y suficiente conexión remota de los servidores judiciales para trabajo virtual</v>
      </c>
      <c r="E37" s="275" t="str">
        <f>'Mapa Final'!E37</f>
        <v>Demanda superior a la capacidad jurisdiccional instalada para atenderla</v>
      </c>
      <c r="F37" s="275" t="str">
        <f>'Mapa Final'!F37</f>
        <v>Posibilidad de afectación en la prestación del servicio de justicia debido a la  a la considerable  carga que deben atender los despachos judiciales y a la falta de diligencia en el trámite de los procesos.</v>
      </c>
      <c r="G37" s="275" t="str">
        <f>'Mapa Final'!G37</f>
        <v>Usuarios, productos y prácticas organizacionales</v>
      </c>
      <c r="H37" s="275" t="str">
        <f>'Mapa Final'!I37</f>
        <v>Muy Alta</v>
      </c>
      <c r="I37" s="275" t="str">
        <f>'Mapa Final'!L37</f>
        <v>Mayor</v>
      </c>
      <c r="J37" s="275" t="str">
        <f>'Mapa Final'!N37</f>
        <v xml:space="preserve">Alto </v>
      </c>
      <c r="K37" s="275" t="str">
        <f>'Mapa Final'!AA37</f>
        <v>Media</v>
      </c>
      <c r="L37" s="275" t="str">
        <f>'Mapa Final'!AE37</f>
        <v>Mayor</v>
      </c>
      <c r="M37" s="275" t="str">
        <f>'Mapa Final'!AG37</f>
        <v xml:space="preserve">Alto </v>
      </c>
      <c r="N37" s="275" t="str">
        <f>'Mapa Final'!AH37</f>
        <v>Reducir(mitigar)</v>
      </c>
      <c r="O37" s="276"/>
      <c r="P37" s="276"/>
      <c r="Q37" s="276"/>
      <c r="R37" s="276"/>
      <c r="S37" s="276"/>
      <c r="T37" s="276"/>
      <c r="U37" s="276"/>
    </row>
    <row r="38" spans="1:21" x14ac:dyDescent="0.3">
      <c r="A38" s="499">
        <f>'Mapa Final'!A38</f>
        <v>10</v>
      </c>
      <c r="B38" s="499" t="str">
        <f>'Mapa Final'!B38</f>
        <v>Corrupción</v>
      </c>
      <c r="C38" s="499" t="str">
        <f>'Mapa Final'!C38</f>
        <v>Reputacional (Corrupción)</v>
      </c>
      <c r="D38" s="499" t="str">
        <f>'Mapa Final'!D38</f>
        <v xml:space="preserve">1.Insuficientes programas de capacitación para la toma de conciencia debido al desconocimiento de l ley antisoborno (ISO 37001:2016) y   de los  valores y principios propios de la entidad.
2. Desconocimiento del Código de Etica y Buen Gobierno.    
3.Carencia de compromiso  y transparencia de los servidores judiciales con la entidad  
4.Deficiencia del control y seguimiento de la gestión ejercida por los servidores judiciales.
5.Obtención de beneficios propios </v>
      </c>
      <c r="E38" s="499" t="str">
        <f>'Mapa Final'!E38</f>
        <v xml:space="preserve">Carencia en transparencia, etica y valores . </v>
      </c>
      <c r="F38" s="499" t="str">
        <f>'Mapa Final'!F38</f>
        <v xml:space="preserve">Posibilidad de actos indebidos de  los servidores judiciales debido a  la carencia en transparencia, etica y valores </v>
      </c>
      <c r="G38" s="499" t="str">
        <f>'Mapa Final'!G38</f>
        <v>Fraude Interno</v>
      </c>
      <c r="H38" s="499" t="str">
        <f>'Mapa Final'!I38</f>
        <v>Media</v>
      </c>
      <c r="I38" s="499" t="str">
        <f>'Mapa Final'!L38</f>
        <v>Mayor</v>
      </c>
      <c r="J38" s="499" t="str">
        <f>'Mapa Final'!N38</f>
        <v xml:space="preserve">Alto </v>
      </c>
      <c r="K38" s="499" t="str">
        <f>'Mapa Final'!AA38</f>
        <v>Baja</v>
      </c>
      <c r="L38" s="499" t="str">
        <f>'Mapa Final'!AE38</f>
        <v>Mayor</v>
      </c>
      <c r="M38" s="499" t="str">
        <f>'Mapa Final'!AG38</f>
        <v xml:space="preserve">Alto </v>
      </c>
      <c r="N38" s="499" t="str">
        <f>'Mapa Final'!AH38</f>
        <v>Reducir(mitigar)</v>
      </c>
      <c r="O38" s="502"/>
      <c r="P38" s="502"/>
      <c r="Q38" s="502"/>
      <c r="R38" s="502"/>
      <c r="S38" s="502"/>
      <c r="T38" s="502"/>
      <c r="U38" s="502"/>
    </row>
    <row r="39" spans="1:21" ht="272.39999999999998" customHeight="1" thickBot="1" x14ac:dyDescent="0.35">
      <c r="A39" s="501"/>
      <c r="B39" s="501"/>
      <c r="C39" s="501"/>
      <c r="D39" s="501"/>
      <c r="E39" s="501"/>
      <c r="F39" s="501"/>
      <c r="G39" s="501"/>
      <c r="H39" s="501"/>
      <c r="I39" s="501"/>
      <c r="J39" s="501"/>
      <c r="K39" s="501"/>
      <c r="L39" s="501"/>
      <c r="M39" s="501"/>
      <c r="N39" s="501"/>
      <c r="O39" s="502"/>
      <c r="P39" s="502"/>
      <c r="Q39" s="502"/>
      <c r="R39" s="502"/>
      <c r="S39" s="502"/>
      <c r="T39" s="502"/>
      <c r="U39" s="502"/>
    </row>
    <row r="40" spans="1:21" x14ac:dyDescent="0.3">
      <c r="A40" s="499">
        <f>'Mapa Final'!A40</f>
        <v>11</v>
      </c>
      <c r="B40" s="499" t="str">
        <f>'Mapa Final'!B40</f>
        <v>Desmotivación de los servidores judiciales</v>
      </c>
      <c r="C40" s="499" t="str">
        <f>+'Mapa Final'!C40</f>
        <v>Afectación en la Prestación del Servicio de Justicia</v>
      </c>
      <c r="D40" s="499" t="str">
        <f>'Mapa Final'!D40</f>
        <v>1-Falta de comunicación institucional y/o medios idóneos
2-Rotación de los servidores judiciales
3-Ausencia de estímulos.
4- Falta de espacios para la capacitación
5-Trasgresión de las normas que regulan la carrera judicial en la toma de decisiones laborales administrativas
6-falta de promoción y participación en los procesos de formación y capacitación de la Escuela Judicial “Rodrigo Lara Bonilla”,</v>
      </c>
      <c r="E40" s="499" t="str">
        <f>'Mapa Final'!E40</f>
        <v>No contar con programas de formación integral  para el crecimiento del servidor judicial y de su entorno.</v>
      </c>
      <c r="F40" s="499" t="str">
        <f>'Mapa Final'!F40</f>
        <v>Posibilidad de afectación en la prestación del servicio de justicia ante la falta de programas de formación integral  para el crecimiento del servidor judicial y de su entorno.</v>
      </c>
      <c r="G40" s="478" t="str">
        <f>+'Mapa Final'!G40</f>
        <v>Usuarios, productos y prácticas organizacionales</v>
      </c>
      <c r="H40" s="478" t="str">
        <f>+'Mapa Final'!I40</f>
        <v>Media</v>
      </c>
      <c r="I40" s="478" t="str">
        <f>+'Mapa Final'!L40</f>
        <v>Menor</v>
      </c>
      <c r="J40" s="481" t="str">
        <f>+'Mapa Final'!N40</f>
        <v>Moderado</v>
      </c>
      <c r="K40" s="481" t="str">
        <f>+'Mapa Final'!AA40</f>
        <v>Baja</v>
      </c>
      <c r="L40" s="481" t="str">
        <f>+'Mapa Final'!AE40</f>
        <v>Menor</v>
      </c>
      <c r="M40" s="478" t="str">
        <f>+'Mapa Final'!AG40</f>
        <v>Moderado</v>
      </c>
      <c r="N40" s="478" t="str">
        <f>+'Mapa Final'!AH40</f>
        <v>Reducir(mitigar)</v>
      </c>
      <c r="O40" s="502"/>
      <c r="P40" s="502"/>
      <c r="Q40" s="502"/>
      <c r="R40" s="502"/>
      <c r="S40" s="502"/>
      <c r="T40" s="502"/>
      <c r="U40" s="502"/>
    </row>
    <row r="41" spans="1:21" x14ac:dyDescent="0.3">
      <c r="A41" s="500"/>
      <c r="B41" s="500"/>
      <c r="C41" s="500"/>
      <c r="D41" s="500"/>
      <c r="E41" s="500"/>
      <c r="F41" s="500"/>
      <c r="G41" s="479"/>
      <c r="H41" s="479"/>
      <c r="I41" s="479"/>
      <c r="J41" s="479"/>
      <c r="K41" s="479"/>
      <c r="L41" s="479"/>
      <c r="M41" s="479"/>
      <c r="N41" s="479"/>
      <c r="O41" s="502"/>
      <c r="P41" s="502"/>
      <c r="Q41" s="502"/>
      <c r="R41" s="502"/>
      <c r="S41" s="502"/>
      <c r="T41" s="502"/>
      <c r="U41" s="502"/>
    </row>
    <row r="42" spans="1:21" x14ac:dyDescent="0.3">
      <c r="A42" s="500"/>
      <c r="B42" s="500"/>
      <c r="C42" s="500"/>
      <c r="D42" s="500"/>
      <c r="E42" s="500"/>
      <c r="F42" s="500"/>
      <c r="G42" s="479"/>
      <c r="H42" s="479"/>
      <c r="I42" s="479"/>
      <c r="J42" s="479"/>
      <c r="K42" s="479"/>
      <c r="L42" s="479"/>
      <c r="M42" s="479"/>
      <c r="N42" s="479"/>
      <c r="O42" s="502"/>
      <c r="P42" s="502"/>
      <c r="Q42" s="502"/>
      <c r="R42" s="502"/>
      <c r="S42" s="502"/>
      <c r="T42" s="502"/>
      <c r="U42" s="502"/>
    </row>
    <row r="43" spans="1:21" ht="116.4" customHeight="1" thickBot="1" x14ac:dyDescent="0.35">
      <c r="A43" s="501"/>
      <c r="B43" s="501"/>
      <c r="C43" s="501"/>
      <c r="D43" s="501"/>
      <c r="E43" s="501"/>
      <c r="F43" s="501"/>
      <c r="G43" s="480"/>
      <c r="H43" s="480"/>
      <c r="I43" s="480"/>
      <c r="J43" s="480"/>
      <c r="K43" s="480"/>
      <c r="L43" s="480"/>
      <c r="M43" s="480"/>
      <c r="N43" s="480"/>
      <c r="O43" s="502"/>
      <c r="P43" s="502"/>
      <c r="Q43" s="502"/>
      <c r="R43" s="502"/>
      <c r="S43" s="502"/>
      <c r="T43" s="502"/>
      <c r="U43" s="502"/>
    </row>
    <row r="44" spans="1:21" ht="270" customHeight="1" x14ac:dyDescent="0.3">
      <c r="A44" s="275">
        <f>'Mapa Final'!A44</f>
        <v>12</v>
      </c>
      <c r="B44" s="275" t="str">
        <f>'Mapa Final'!B44</f>
        <v>Modificación, Revocatoria, Nulidad de un Proceso Judicial o prosperidad de acción de tutela por vía de hecho</v>
      </c>
      <c r="C44" s="275" t="str">
        <f>'Mapa Final'!C44</f>
        <v>Vulneración de los derechos fundamentales de los ciudadanos</v>
      </c>
      <c r="D44" s="275" t="str">
        <f>'Mapa Final'!D44</f>
        <v>1-Desatención en la ejecución de la actividad judicial.
2-Rotación del personal.
3-Falta de competencia del personal.
4.Demandas de repetición por privación injusta de la libertad o por la toma de decisiones sobre personas o bienes por fuera de las normas que regulan el procedimiento respectivo,</v>
      </c>
      <c r="E44" s="275" t="str">
        <f>'Mapa Final'!E44</f>
        <v xml:space="preserve">Desconocimiento de la normatividad que regula el trámite judicial. </v>
      </c>
      <c r="F44" s="275" t="str">
        <f>'Mapa Final'!F44</f>
        <v xml:space="preserve">Posibilidad que se vulneren los derechos fundamentales de los ciudadanos, ante el desconocimiento de la normatividad que regula el trámite judicial. </v>
      </c>
      <c r="G44" s="275" t="str">
        <f>'Mapa Final'!G44</f>
        <v>Usuarios, productos y prácticas organizacionales</v>
      </c>
      <c r="H44" s="275" t="str">
        <f>'Mapa Final'!I44</f>
        <v>Muy Alta</v>
      </c>
      <c r="I44" s="275" t="str">
        <f>'Mapa Final'!L44</f>
        <v>Menor</v>
      </c>
      <c r="J44" s="275" t="str">
        <f>'Mapa Final'!N44</f>
        <v xml:space="preserve">Alto </v>
      </c>
      <c r="K44" s="275" t="str">
        <f>'Mapa Final'!AA44</f>
        <v>Media</v>
      </c>
      <c r="L44" s="275" t="str">
        <f>'Mapa Final'!AE44</f>
        <v>Menor</v>
      </c>
      <c r="M44" s="275" t="str">
        <f>'Mapa Final'!AG44</f>
        <v>Moderado</v>
      </c>
      <c r="N44" s="275" t="str">
        <f>'Mapa Final'!AH44</f>
        <v>Aceptar</v>
      </c>
      <c r="O44" s="276"/>
      <c r="P44" s="276"/>
      <c r="Q44" s="276"/>
      <c r="R44" s="276"/>
      <c r="S44" s="276"/>
      <c r="T44" s="276"/>
      <c r="U44" s="276"/>
    </row>
    <row r="45" spans="1:21" x14ac:dyDescent="0.3">
      <c r="A45" s="503">
        <f>'Mapa Final'!A45</f>
        <v>13</v>
      </c>
      <c r="B45" s="503" t="str">
        <f>'Mapa Final'!B45</f>
        <v>Pérdida e información del SGC, del reparto y de Justicia Siglo XXI, y demora lentitud en los procesos virtuales, por por falla técnica del equipo SERVIDOR o fallas de la TIC en general</v>
      </c>
      <c r="C45" s="503" t="str">
        <f>'Mapa Final'!C45</f>
        <v>Afectación en la Prestación del Servicio de Justicia</v>
      </c>
      <c r="D45" s="503" t="str">
        <f>'Mapa Final'!D45</f>
        <v>1. Equipos desactualizados
2. Fluido eléctrico inestable
3. Falta de conocimiento al operar los equipos
4.Pérdida de documentos y archivos digitales a causa de una indebida gestión tecnológica y de la información</v>
      </c>
      <c r="E45" s="503" t="str">
        <f>'Mapa Final'!E45</f>
        <v>Partidas presupuestales escasaz para el mantenimiento, dotaciòn y modernizaciòn de equipos</v>
      </c>
      <c r="F45" s="503" t="str">
        <f>'Mapa Final'!F45</f>
        <v xml:space="preserve">Posibilidad de afectación en la prestación del servicio de justicia al no contar con partidas  presupuestales suficientes para el mantenimiento, dotaciòn y modernizaciòn de equipos  </v>
      </c>
      <c r="G45" s="503" t="str">
        <f>'Mapa Final'!G45</f>
        <v>Ejecución y Administración de Procesos</v>
      </c>
      <c r="H45" s="503" t="str">
        <f>'Mapa Final'!I45</f>
        <v>Muy Alta</v>
      </c>
      <c r="I45" s="503" t="str">
        <f>'Mapa Final'!L45</f>
        <v>Moderado</v>
      </c>
      <c r="J45" s="503" t="str">
        <f>'Mapa Final'!N45</f>
        <v xml:space="preserve">Alto </v>
      </c>
      <c r="K45" s="503" t="str">
        <f>'Mapa Final'!AA45</f>
        <v>Media</v>
      </c>
      <c r="L45" s="503" t="str">
        <f>'Mapa Final'!AE45</f>
        <v>Moderado</v>
      </c>
      <c r="M45" s="503" t="str">
        <f>'Mapa Final'!AG45</f>
        <v>Moderado</v>
      </c>
      <c r="N45" s="503" t="str">
        <f>'Mapa Final'!AH45</f>
        <v>Reducir(mitigar)</v>
      </c>
      <c r="O45" s="502"/>
      <c r="P45" s="502"/>
      <c r="Q45" s="502"/>
      <c r="R45" s="502"/>
      <c r="S45" s="502"/>
      <c r="T45" s="502"/>
      <c r="U45" s="502"/>
    </row>
    <row r="46" spans="1:21" x14ac:dyDescent="0.3">
      <c r="A46" s="503"/>
      <c r="B46" s="503"/>
      <c r="C46" s="503"/>
      <c r="D46" s="503"/>
      <c r="E46" s="503"/>
      <c r="F46" s="503"/>
      <c r="G46" s="503"/>
      <c r="H46" s="503"/>
      <c r="I46" s="503"/>
      <c r="J46" s="503"/>
      <c r="K46" s="503"/>
      <c r="L46" s="503"/>
      <c r="M46" s="503"/>
      <c r="N46" s="503"/>
      <c r="O46" s="502"/>
      <c r="P46" s="502"/>
      <c r="Q46" s="502"/>
      <c r="R46" s="502"/>
      <c r="S46" s="502"/>
      <c r="T46" s="502"/>
      <c r="U46" s="502"/>
    </row>
    <row r="47" spans="1:21" x14ac:dyDescent="0.3">
      <c r="A47" s="503"/>
      <c r="B47" s="503"/>
      <c r="C47" s="503"/>
      <c r="D47" s="503"/>
      <c r="E47" s="503"/>
      <c r="F47" s="503"/>
      <c r="G47" s="503"/>
      <c r="H47" s="503"/>
      <c r="I47" s="503"/>
      <c r="J47" s="503"/>
      <c r="K47" s="503"/>
      <c r="L47" s="503"/>
      <c r="M47" s="503"/>
      <c r="N47" s="503"/>
      <c r="O47" s="502"/>
      <c r="P47" s="502"/>
      <c r="Q47" s="502"/>
      <c r="R47" s="502"/>
      <c r="S47" s="502"/>
      <c r="T47" s="502"/>
      <c r="U47" s="502"/>
    </row>
    <row r="48" spans="1:21" x14ac:dyDescent="0.3">
      <c r="A48" s="503"/>
      <c r="B48" s="503"/>
      <c r="C48" s="503"/>
      <c r="D48" s="503"/>
      <c r="E48" s="503"/>
      <c r="F48" s="503"/>
      <c r="G48" s="503"/>
      <c r="H48" s="503"/>
      <c r="I48" s="503"/>
      <c r="J48" s="503"/>
      <c r="K48" s="503"/>
      <c r="L48" s="503"/>
      <c r="M48" s="503"/>
      <c r="N48" s="503"/>
      <c r="O48" s="502"/>
      <c r="P48" s="502"/>
      <c r="Q48" s="502"/>
      <c r="R48" s="502"/>
      <c r="S48" s="502"/>
      <c r="T48" s="502"/>
      <c r="U48" s="502"/>
    </row>
    <row r="49" spans="1:21" ht="99.6" customHeight="1" x14ac:dyDescent="0.3">
      <c r="A49" s="503"/>
      <c r="B49" s="503"/>
      <c r="C49" s="503"/>
      <c r="D49" s="503"/>
      <c r="E49" s="503"/>
      <c r="F49" s="503"/>
      <c r="G49" s="503"/>
      <c r="H49" s="503"/>
      <c r="I49" s="503"/>
      <c r="J49" s="503"/>
      <c r="K49" s="503"/>
      <c r="L49" s="503"/>
      <c r="M49" s="503"/>
      <c r="N49" s="503"/>
      <c r="O49" s="502"/>
      <c r="P49" s="502"/>
      <c r="Q49" s="502"/>
      <c r="R49" s="502"/>
      <c r="S49" s="502"/>
      <c r="T49" s="502"/>
      <c r="U49" s="502"/>
    </row>
    <row r="50" spans="1:21" ht="136.19999999999999" customHeight="1" thickBot="1" x14ac:dyDescent="0.35">
      <c r="A50" s="275">
        <f>'Mapa Final'!A50</f>
        <v>14</v>
      </c>
      <c r="B50" s="275" t="str">
        <f>'Mapa Final'!B50</f>
        <v>Alteración de la competencia (Pérdida de competencia)</v>
      </c>
      <c r="C50" s="275" t="str">
        <f>'Mapa Final'!C50</f>
        <v>Vulneración de los derechos fundamentales de los ciudadanos</v>
      </c>
      <c r="D50" s="275" t="str">
        <f>'Mapa Final'!D50</f>
        <v>1-Desatención en la ejecución de la actividad judicial.
2-Rotación del personal.
3-Falta de competencia del personal.
4-Aparato judicial insuficiente.</v>
      </c>
      <c r="E50" s="275" t="str">
        <f>'Mapa Final'!E50</f>
        <v>Congestión juidcial</v>
      </c>
      <c r="F50" s="275" t="str">
        <f>'Mapa Final'!F50</f>
        <v>Posibilidad de Vulneración de los derechos fundamentales de los ciudadanos ante la pérdida de la competencia como resultado de no ser resuelto la controversia jurídica por la congestión judicial.</v>
      </c>
      <c r="G50" s="275" t="str">
        <f>'Mapa Final'!G50</f>
        <v>Ejecución y Administración de Procesos</v>
      </c>
      <c r="H50" s="275" t="str">
        <f>'Mapa Final'!I50</f>
        <v>Muy Alta</v>
      </c>
      <c r="I50" s="275" t="str">
        <f>'Mapa Final'!L50</f>
        <v>Moderado</v>
      </c>
      <c r="J50" s="275" t="str">
        <f>'Mapa Final'!N50</f>
        <v xml:space="preserve">Alto </v>
      </c>
      <c r="K50" s="275" t="str">
        <f>'Mapa Final'!AA50</f>
        <v>Media</v>
      </c>
      <c r="L50" s="275" t="str">
        <f>'Mapa Final'!AE50</f>
        <v>Moderado</v>
      </c>
      <c r="M50" s="275" t="str">
        <f>'Mapa Final'!AG50</f>
        <v>Moderado</v>
      </c>
      <c r="N50" s="275" t="str">
        <f>'Mapa Final'!AH50</f>
        <v>Evitar</v>
      </c>
      <c r="O50" s="276"/>
      <c r="P50" s="276"/>
      <c r="Q50" s="276"/>
      <c r="R50" s="276"/>
      <c r="S50" s="276"/>
      <c r="T50" s="276"/>
      <c r="U50" s="276"/>
    </row>
    <row r="51" spans="1:21" x14ac:dyDescent="0.3">
      <c r="A51" s="499">
        <f>'Mapa Final'!A51</f>
        <v>15</v>
      </c>
      <c r="B51" s="499" t="str">
        <f>'Mapa Final'!B51</f>
        <v>Falta de insumos</v>
      </c>
      <c r="C51" s="499" t="str">
        <f>'Mapa Final'!C51</f>
        <v>Afectación en la Prestación del Servicio de Justicia</v>
      </c>
      <c r="D51" s="499" t="str">
        <f>'Mapa Final'!D51</f>
        <v>1-Congestiòn de los juzgados.
2-Mala elección de provvedores por el Comité de Compras.</v>
      </c>
      <c r="E51" s="499" t="str">
        <f>'Mapa Final'!E51</f>
        <v xml:space="preserve">Partidas presupuestales escasaz para la compra de insumos para los despachos judiciales.
</v>
      </c>
      <c r="F51" s="499" t="str">
        <f>'Mapa Final'!F51</f>
        <v>Posibilidad de afectación en la prestación del servicio de justicia al no contar con partidas  presupuestales suficientes para la compra de insumos para los despachos judiciales.</v>
      </c>
      <c r="G51" s="499" t="str">
        <f>'Mapa Final'!G51</f>
        <v>Ejecución y Administración de Procesos</v>
      </c>
      <c r="H51" s="499" t="str">
        <f>'Mapa Final'!I51</f>
        <v>Baja</v>
      </c>
      <c r="I51" s="499" t="str">
        <f>'Mapa Final'!L51</f>
        <v>Moderado</v>
      </c>
      <c r="J51" s="499" t="str">
        <f>'Mapa Final'!N51</f>
        <v>Moderado</v>
      </c>
      <c r="K51" s="499" t="str">
        <f>'Mapa Final'!AA51</f>
        <v>Baja</v>
      </c>
      <c r="L51" s="499" t="str">
        <f>'Mapa Final'!AE51</f>
        <v>Moderado</v>
      </c>
      <c r="M51" s="499" t="str">
        <f>'Mapa Final'!AG51</f>
        <v>Moderado</v>
      </c>
      <c r="N51" s="499" t="str">
        <f>'Mapa Final'!AH51</f>
        <v>Reducir(mitigar)</v>
      </c>
      <c r="O51" s="502"/>
      <c r="P51" s="502"/>
      <c r="Q51" s="502"/>
      <c r="R51" s="502"/>
      <c r="S51" s="502"/>
      <c r="T51" s="502"/>
      <c r="U51" s="502"/>
    </row>
    <row r="52" spans="1:21" ht="102.6" customHeight="1" thickBot="1" x14ac:dyDescent="0.35">
      <c r="A52" s="501"/>
      <c r="B52" s="501"/>
      <c r="C52" s="501"/>
      <c r="D52" s="501"/>
      <c r="E52" s="501"/>
      <c r="F52" s="501"/>
      <c r="G52" s="501"/>
      <c r="H52" s="501"/>
      <c r="I52" s="501"/>
      <c r="J52" s="501"/>
      <c r="K52" s="501"/>
      <c r="L52" s="501"/>
      <c r="M52" s="501"/>
      <c r="N52" s="501"/>
      <c r="O52" s="502"/>
      <c r="P52" s="502"/>
      <c r="Q52" s="502"/>
      <c r="R52" s="502"/>
      <c r="S52" s="502"/>
      <c r="T52" s="502"/>
      <c r="U52" s="502"/>
    </row>
    <row r="53" spans="1:21" x14ac:dyDescent="0.3">
      <c r="A53" s="499">
        <f>'Mapa Final'!A53</f>
        <v>16</v>
      </c>
      <c r="B53" s="499" t="str">
        <f>'Mapa Final'!B53</f>
        <v>Cambio de normatividad</v>
      </c>
      <c r="C53" s="499" t="str">
        <f>'Mapa Final'!C53</f>
        <v>Afectación en la Prestación del Servicio de Justicia</v>
      </c>
      <c r="D53" s="499" t="str">
        <f>'Mapa Final'!D53</f>
        <v xml:space="preserve">1-Inaplicabilidad de la norma.
2- Demora en la expedición de las reglamantaciones
3-Desconocimiento de la nortividad y las reglamentación.
</v>
      </c>
      <c r="E53" s="499" t="str">
        <f>'Mapa Final'!E53</f>
        <v>Cambios normativos  inaplicables o de difícil  reglamentación .</v>
      </c>
      <c r="F53" s="499" t="str">
        <f>'Mapa Final'!F53</f>
        <v>Posibilidad de afectación  en la prestación del servicio de justicia con la aparición de nueva normatividad inaplicable o de difícil  reglamentación</v>
      </c>
      <c r="G53" s="499" t="str">
        <f>'Mapa Final'!G53</f>
        <v>Ejecución y Administración de Procesos</v>
      </c>
      <c r="H53" s="499" t="str">
        <f>'Mapa Final'!I53</f>
        <v>Muy Alta</v>
      </c>
      <c r="I53" s="499" t="str">
        <f>'Mapa Final'!L53</f>
        <v>Moderado</v>
      </c>
      <c r="J53" s="499" t="str">
        <f>'Mapa Final'!N53</f>
        <v xml:space="preserve">Alto </v>
      </c>
      <c r="K53" s="499" t="str">
        <f>'Mapa Final'!AA53</f>
        <v>Media</v>
      </c>
      <c r="L53" s="499" t="str">
        <f>'Mapa Final'!AE53</f>
        <v>Moderado</v>
      </c>
      <c r="M53" s="499" t="str">
        <f>'Mapa Final'!AG53</f>
        <v>Moderado</v>
      </c>
      <c r="N53" s="499" t="str">
        <f>'Mapa Final'!AH53</f>
        <v>Aceptar</v>
      </c>
      <c r="O53" s="502"/>
      <c r="P53" s="502"/>
      <c r="Q53" s="502"/>
      <c r="R53" s="502"/>
      <c r="S53" s="502"/>
      <c r="T53" s="502"/>
      <c r="U53" s="502"/>
    </row>
    <row r="54" spans="1:21" ht="145.80000000000001" customHeight="1" thickBot="1" x14ac:dyDescent="0.35">
      <c r="A54" s="501"/>
      <c r="B54" s="501"/>
      <c r="C54" s="501"/>
      <c r="D54" s="501"/>
      <c r="E54" s="501"/>
      <c r="F54" s="501"/>
      <c r="G54" s="501"/>
      <c r="H54" s="501"/>
      <c r="I54" s="501"/>
      <c r="J54" s="501"/>
      <c r="K54" s="501"/>
      <c r="L54" s="501"/>
      <c r="M54" s="501"/>
      <c r="N54" s="501"/>
      <c r="O54" s="502"/>
      <c r="P54" s="502"/>
      <c r="Q54" s="502"/>
      <c r="R54" s="502"/>
      <c r="S54" s="502"/>
      <c r="T54" s="502"/>
      <c r="U54" s="502"/>
    </row>
    <row r="55" spans="1:21" x14ac:dyDescent="0.3">
      <c r="A55" s="499">
        <f>'Mapa Final'!A55</f>
        <v>17</v>
      </c>
      <c r="B55" s="499" t="str">
        <f>'Mapa Final'!B55</f>
        <v>Peligro biologico - PANDEMIA</v>
      </c>
      <c r="C55" s="499" t="str">
        <f>'Mapa Final'!C55</f>
        <v>Afectación Ambiental</v>
      </c>
      <c r="D55" s="499" t="str">
        <f>'Mapa Final'!D55</f>
        <v>1-Desatención en cumplimiento de normas de bioseguridad implementadas.
2-Espacios reducidos de trabajo</v>
      </c>
      <c r="E55" s="499" t="str">
        <f>'Mapa Final'!E55</f>
        <v>Aparición de agentes externos que lesionan la salud de los servidores judiciales</v>
      </c>
      <c r="F55" s="499" t="str">
        <f>'Mapa Final'!F55</f>
        <v>Posibilidad de la afectación ambiental ante la aparición de agentes biológicos externos que lesionen el bienestar social y de la comunidad judicial</v>
      </c>
      <c r="G55" s="499" t="str">
        <f>'Mapa Final'!G55</f>
        <v>Daños Activos Fijos/Eventos Externos</v>
      </c>
      <c r="H55" s="499" t="str">
        <f>'Mapa Final'!I55</f>
        <v>Media</v>
      </c>
      <c r="I55" s="499" t="str">
        <f>'Mapa Final'!L55</f>
        <v>Moderado</v>
      </c>
      <c r="J55" s="499" t="str">
        <f>'Mapa Final'!N55</f>
        <v>Moderado</v>
      </c>
      <c r="K55" s="499" t="str">
        <f>'Mapa Final'!AA55</f>
        <v>Baja</v>
      </c>
      <c r="L55" s="499" t="str">
        <f>'Mapa Final'!AE55</f>
        <v>Moderado</v>
      </c>
      <c r="M55" s="499" t="str">
        <f>'Mapa Final'!AG55</f>
        <v>Moderado</v>
      </c>
      <c r="N55" s="499" t="str">
        <f>'Mapa Final'!AH55</f>
        <v>Reducir(mitigar)</v>
      </c>
      <c r="O55" s="502"/>
      <c r="P55" s="502"/>
      <c r="Q55" s="502"/>
      <c r="R55" s="502"/>
      <c r="S55" s="502"/>
      <c r="T55" s="502"/>
      <c r="U55" s="502"/>
    </row>
    <row r="56" spans="1:21" ht="100.2" customHeight="1" thickBot="1" x14ac:dyDescent="0.35">
      <c r="A56" s="501"/>
      <c r="B56" s="501"/>
      <c r="C56" s="501"/>
      <c r="D56" s="501"/>
      <c r="E56" s="501"/>
      <c r="F56" s="501"/>
      <c r="G56" s="501"/>
      <c r="H56" s="501"/>
      <c r="I56" s="501"/>
      <c r="J56" s="501"/>
      <c r="K56" s="501"/>
      <c r="L56" s="501"/>
      <c r="M56" s="501"/>
      <c r="N56" s="501"/>
      <c r="O56" s="502"/>
      <c r="P56" s="502"/>
      <c r="Q56" s="502"/>
      <c r="R56" s="502"/>
      <c r="S56" s="502"/>
      <c r="T56" s="502"/>
      <c r="U56" s="502"/>
    </row>
  </sheetData>
  <mergeCells count="313">
    <mergeCell ref="R55:R56"/>
    <mergeCell ref="S55:S56"/>
    <mergeCell ref="T55:T56"/>
    <mergeCell ref="U55:U56"/>
    <mergeCell ref="O53:O54"/>
    <mergeCell ref="P53:P54"/>
    <mergeCell ref="Q53:Q54"/>
    <mergeCell ref="R53:R54"/>
    <mergeCell ref="S53:S54"/>
    <mergeCell ref="T53:T54"/>
    <mergeCell ref="U53:U54"/>
    <mergeCell ref="N55:N56"/>
    <mergeCell ref="O55:O56"/>
    <mergeCell ref="P55:P56"/>
    <mergeCell ref="Q55:Q56"/>
    <mergeCell ref="F53:F54"/>
    <mergeCell ref="G53:G54"/>
    <mergeCell ref="H53:H54"/>
    <mergeCell ref="I53:I54"/>
    <mergeCell ref="J53:J54"/>
    <mergeCell ref="K53:K54"/>
    <mergeCell ref="L53:L54"/>
    <mergeCell ref="M53:M54"/>
    <mergeCell ref="N53:N54"/>
    <mergeCell ref="F55:F56"/>
    <mergeCell ref="G55:G56"/>
    <mergeCell ref="H55:H56"/>
    <mergeCell ref="I55:I56"/>
    <mergeCell ref="A53:A54"/>
    <mergeCell ref="B53:B54"/>
    <mergeCell ref="C53:C54"/>
    <mergeCell ref="D53:D54"/>
    <mergeCell ref="E53:E54"/>
    <mergeCell ref="J55:J56"/>
    <mergeCell ref="K55:K56"/>
    <mergeCell ref="L55:L56"/>
    <mergeCell ref="M55:M56"/>
    <mergeCell ref="A55:A56"/>
    <mergeCell ref="B55:B56"/>
    <mergeCell ref="C55:C56"/>
    <mergeCell ref="D55:D56"/>
    <mergeCell ref="E55:E56"/>
    <mergeCell ref="A45:A49"/>
    <mergeCell ref="B45:B49"/>
    <mergeCell ref="C45:C49"/>
    <mergeCell ref="D45:D49"/>
    <mergeCell ref="E45:E49"/>
    <mergeCell ref="L51:L52"/>
    <mergeCell ref="K51:K52"/>
    <mergeCell ref="J51:J52"/>
    <mergeCell ref="I51:I52"/>
    <mergeCell ref="H51:H52"/>
    <mergeCell ref="G51:G52"/>
    <mergeCell ref="F51:F52"/>
    <mergeCell ref="L45:L49"/>
    <mergeCell ref="K45:K49"/>
    <mergeCell ref="J45:J49"/>
    <mergeCell ref="I45:I49"/>
    <mergeCell ref="H45:H49"/>
    <mergeCell ref="G45:G49"/>
    <mergeCell ref="F45:F49"/>
    <mergeCell ref="A51:A52"/>
    <mergeCell ref="B51:B52"/>
    <mergeCell ref="C51:C52"/>
    <mergeCell ref="D51:D52"/>
    <mergeCell ref="E51:E52"/>
    <mergeCell ref="U51:U52"/>
    <mergeCell ref="T51:T52"/>
    <mergeCell ref="S51:S52"/>
    <mergeCell ref="R51:R52"/>
    <mergeCell ref="Q51:Q52"/>
    <mergeCell ref="P51:P52"/>
    <mergeCell ref="O51:O52"/>
    <mergeCell ref="N51:N52"/>
    <mergeCell ref="M51:M52"/>
    <mergeCell ref="U45:U49"/>
    <mergeCell ref="T45:T49"/>
    <mergeCell ref="S45:S49"/>
    <mergeCell ref="R45:R49"/>
    <mergeCell ref="Q45:Q49"/>
    <mergeCell ref="P45:P49"/>
    <mergeCell ref="O45:O49"/>
    <mergeCell ref="N45:N49"/>
    <mergeCell ref="M45:M49"/>
    <mergeCell ref="F40:F43"/>
    <mergeCell ref="G40:G43"/>
    <mergeCell ref="H40:H43"/>
    <mergeCell ref="I40:I43"/>
    <mergeCell ref="J40:J43"/>
    <mergeCell ref="K40:K43"/>
    <mergeCell ref="L40:L43"/>
    <mergeCell ref="M40:M43"/>
    <mergeCell ref="A40:A43"/>
    <mergeCell ref="B40:B43"/>
    <mergeCell ref="C40:C43"/>
    <mergeCell ref="D40:D43"/>
    <mergeCell ref="E40:E43"/>
    <mergeCell ref="N40:N43"/>
    <mergeCell ref="O40:O43"/>
    <mergeCell ref="P40:P43"/>
    <mergeCell ref="Q40:Q43"/>
    <mergeCell ref="R40:R43"/>
    <mergeCell ref="S40:S43"/>
    <mergeCell ref="T40:T43"/>
    <mergeCell ref="U40:U43"/>
    <mergeCell ref="R26:R29"/>
    <mergeCell ref="R30:R32"/>
    <mergeCell ref="R33:R36"/>
    <mergeCell ref="R38:R39"/>
    <mergeCell ref="Q38:Q39"/>
    <mergeCell ref="Q33:Q36"/>
    <mergeCell ref="S38:S39"/>
    <mergeCell ref="T38:T39"/>
    <mergeCell ref="U38:U39"/>
    <mergeCell ref="S33:S36"/>
    <mergeCell ref="T33:T36"/>
    <mergeCell ref="U33:U36"/>
    <mergeCell ref="O33:O36"/>
    <mergeCell ref="P26:P29"/>
    <mergeCell ref="Q26:Q29"/>
    <mergeCell ref="S26:S29"/>
    <mergeCell ref="B10:B13"/>
    <mergeCell ref="B14:B17"/>
    <mergeCell ref="B18:B20"/>
    <mergeCell ref="B21:B22"/>
    <mergeCell ref="B23:B25"/>
    <mergeCell ref="B26:B29"/>
    <mergeCell ref="B30:B32"/>
    <mergeCell ref="B33:B36"/>
    <mergeCell ref="P38:P39"/>
    <mergeCell ref="P33:P36"/>
    <mergeCell ref="E33:E36"/>
    <mergeCell ref="F33:F36"/>
    <mergeCell ref="G33:G36"/>
    <mergeCell ref="J38:J39"/>
    <mergeCell ref="K38:K39"/>
    <mergeCell ref="L38:L39"/>
    <mergeCell ref="M38:M39"/>
    <mergeCell ref="N38:N39"/>
    <mergeCell ref="O38:O39"/>
    <mergeCell ref="J33:J36"/>
    <mergeCell ref="K33:K36"/>
    <mergeCell ref="L33:L36"/>
    <mergeCell ref="M33:M36"/>
    <mergeCell ref="N33:N36"/>
    <mergeCell ref="A38:A39"/>
    <mergeCell ref="C38:C39"/>
    <mergeCell ref="D38:D39"/>
    <mergeCell ref="E38:E39"/>
    <mergeCell ref="F38:F39"/>
    <mergeCell ref="G38:G39"/>
    <mergeCell ref="H38:H39"/>
    <mergeCell ref="I38:I39"/>
    <mergeCell ref="B38:B39"/>
    <mergeCell ref="A33:A36"/>
    <mergeCell ref="C33:C36"/>
    <mergeCell ref="D33:D36"/>
    <mergeCell ref="H33:H36"/>
    <mergeCell ref="I33:I36"/>
    <mergeCell ref="M30:M32"/>
    <mergeCell ref="G30:G32"/>
    <mergeCell ref="H30:H32"/>
    <mergeCell ref="I30:I32"/>
    <mergeCell ref="J30:J32"/>
    <mergeCell ref="K30:K32"/>
    <mergeCell ref="L30:L32"/>
    <mergeCell ref="T26:T29"/>
    <mergeCell ref="U26:U29"/>
    <mergeCell ref="A30:A32"/>
    <mergeCell ref="C30:C32"/>
    <mergeCell ref="D30:D32"/>
    <mergeCell ref="E30:E32"/>
    <mergeCell ref="F30:F32"/>
    <mergeCell ref="J26:J29"/>
    <mergeCell ref="K26:K29"/>
    <mergeCell ref="L26:L29"/>
    <mergeCell ref="M26:M29"/>
    <mergeCell ref="N26:N29"/>
    <mergeCell ref="O26:O29"/>
    <mergeCell ref="T30:T32"/>
    <mergeCell ref="U30:U32"/>
    <mergeCell ref="N30:N32"/>
    <mergeCell ref="O30:O32"/>
    <mergeCell ref="P30:P32"/>
    <mergeCell ref="Q30:Q32"/>
    <mergeCell ref="S30:S32"/>
    <mergeCell ref="A26:A29"/>
    <mergeCell ref="C26:C29"/>
    <mergeCell ref="D26:D29"/>
    <mergeCell ref="E26:E29"/>
    <mergeCell ref="F26:F29"/>
    <mergeCell ref="G26:G29"/>
    <mergeCell ref="H26:H29"/>
    <mergeCell ref="I26:I29"/>
    <mergeCell ref="M23:M25"/>
    <mergeCell ref="G23:G25"/>
    <mergeCell ref="H23:H25"/>
    <mergeCell ref="I23:I25"/>
    <mergeCell ref="J23:J25"/>
    <mergeCell ref="K23:K25"/>
    <mergeCell ref="L23:L25"/>
    <mergeCell ref="T21:T22"/>
    <mergeCell ref="U21:U22"/>
    <mergeCell ref="A23:A25"/>
    <mergeCell ref="C23:C25"/>
    <mergeCell ref="D23:D25"/>
    <mergeCell ref="E23:E25"/>
    <mergeCell ref="F23:F25"/>
    <mergeCell ref="J21:J22"/>
    <mergeCell ref="K21:K22"/>
    <mergeCell ref="L21:L22"/>
    <mergeCell ref="M21:M22"/>
    <mergeCell ref="N21:N22"/>
    <mergeCell ref="O21:O22"/>
    <mergeCell ref="T23:T25"/>
    <mergeCell ref="U23:U25"/>
    <mergeCell ref="N23:N25"/>
    <mergeCell ref="O23:O25"/>
    <mergeCell ref="P23:P25"/>
    <mergeCell ref="Q23:Q25"/>
    <mergeCell ref="S23:S25"/>
    <mergeCell ref="R21:R22"/>
    <mergeCell ref="R23:R25"/>
    <mergeCell ref="U18:U20"/>
    <mergeCell ref="A21:A22"/>
    <mergeCell ref="C21:C22"/>
    <mergeCell ref="D21:D22"/>
    <mergeCell ref="E21:E22"/>
    <mergeCell ref="F21:F22"/>
    <mergeCell ref="G21:G22"/>
    <mergeCell ref="H21:H22"/>
    <mergeCell ref="I21:I22"/>
    <mergeCell ref="M18:M20"/>
    <mergeCell ref="N18:N20"/>
    <mergeCell ref="O18:O20"/>
    <mergeCell ref="P18:P20"/>
    <mergeCell ref="Q18:Q20"/>
    <mergeCell ref="S18:S20"/>
    <mergeCell ref="G18:G20"/>
    <mergeCell ref="H18:H20"/>
    <mergeCell ref="I18:I20"/>
    <mergeCell ref="J18:J20"/>
    <mergeCell ref="K18:K20"/>
    <mergeCell ref="L18:L20"/>
    <mergeCell ref="P21:P22"/>
    <mergeCell ref="Q21:Q22"/>
    <mergeCell ref="S21:S22"/>
    <mergeCell ref="A18:A20"/>
    <mergeCell ref="C18:C20"/>
    <mergeCell ref="D18:D20"/>
    <mergeCell ref="E18:E20"/>
    <mergeCell ref="F18:F20"/>
    <mergeCell ref="T18:T20"/>
    <mergeCell ref="R18:R20"/>
    <mergeCell ref="R14:R17"/>
    <mergeCell ref="O14:O17"/>
    <mergeCell ref="N14:N17"/>
    <mergeCell ref="F14:F17"/>
    <mergeCell ref="E14:E17"/>
    <mergeCell ref="D14:D17"/>
    <mergeCell ref="C14:C17"/>
    <mergeCell ref="A14:A17"/>
    <mergeCell ref="A1:C2"/>
    <mergeCell ref="D1:Q3"/>
    <mergeCell ref="O7:O8"/>
    <mergeCell ref="S7:T7"/>
    <mergeCell ref="U7:U8"/>
    <mergeCell ref="P7:R7"/>
    <mergeCell ref="A9:N9"/>
    <mergeCell ref="A10:A13"/>
    <mergeCell ref="C10:C13"/>
    <mergeCell ref="D10:D13"/>
    <mergeCell ref="E10:E13"/>
    <mergeCell ref="F10:F13"/>
    <mergeCell ref="T10:T13"/>
    <mergeCell ref="U10:U13"/>
    <mergeCell ref="M10:M13"/>
    <mergeCell ref="N10:N13"/>
    <mergeCell ref="O10:O13"/>
    <mergeCell ref="P10:P13"/>
    <mergeCell ref="Q10:Q13"/>
    <mergeCell ref="S10:S13"/>
    <mergeCell ref="G10:G13"/>
    <mergeCell ref="H10:H13"/>
    <mergeCell ref="I10:I13"/>
    <mergeCell ref="J10:J13"/>
    <mergeCell ref="A4:C4"/>
    <mergeCell ref="D4:N4"/>
    <mergeCell ref="O4:Q4"/>
    <mergeCell ref="A5:C5"/>
    <mergeCell ref="D5:N5"/>
    <mergeCell ref="A6:C6"/>
    <mergeCell ref="D6:N6"/>
    <mergeCell ref="A7:F7"/>
    <mergeCell ref="H7:J7"/>
    <mergeCell ref="K7:M7"/>
    <mergeCell ref="N7:N8"/>
    <mergeCell ref="U14:U17"/>
    <mergeCell ref="T14:T17"/>
    <mergeCell ref="S14:S17"/>
    <mergeCell ref="Q14:Q17"/>
    <mergeCell ref="P14:P17"/>
    <mergeCell ref="S1:U3"/>
    <mergeCell ref="I14:I17"/>
    <mergeCell ref="H14:H17"/>
    <mergeCell ref="G14:G17"/>
    <mergeCell ref="M14:M17"/>
    <mergeCell ref="L14:L17"/>
    <mergeCell ref="K14:K17"/>
    <mergeCell ref="J14:J17"/>
    <mergeCell ref="K10:K13"/>
    <mergeCell ref="L10:L13"/>
    <mergeCell ref="R10:R13"/>
  </mergeCells>
  <conditionalFormatting sqref="D8:G8 H7 H57:J1048576 A7:B7">
    <cfRule type="containsText" dxfId="647" priority="1934" operator="containsText" text="3- Moderado">
      <formula>NOT(ISERROR(SEARCH("3- Moderado",A7)))</formula>
    </cfRule>
    <cfRule type="containsText" dxfId="646" priority="1935" operator="containsText" text="6- Moderado">
      <formula>NOT(ISERROR(SEARCH("6- Moderado",A7)))</formula>
    </cfRule>
    <cfRule type="containsText" dxfId="645" priority="1936" operator="containsText" text="4- Moderado">
      <formula>NOT(ISERROR(SEARCH("4- Moderado",A7)))</formula>
    </cfRule>
    <cfRule type="containsText" dxfId="644" priority="1937" operator="containsText" text="3- Bajo">
      <formula>NOT(ISERROR(SEARCH("3- Bajo",A7)))</formula>
    </cfRule>
    <cfRule type="containsText" dxfId="643" priority="1938" operator="containsText" text="4- Bajo">
      <formula>NOT(ISERROR(SEARCH("4- Bajo",A7)))</formula>
    </cfRule>
    <cfRule type="containsText" dxfId="642" priority="1939" operator="containsText" text="1- Bajo">
      <formula>NOT(ISERROR(SEARCH("1- Bajo",A7)))</formula>
    </cfRule>
  </conditionalFormatting>
  <conditionalFormatting sqref="H8:J8">
    <cfRule type="containsText" dxfId="641" priority="1927" operator="containsText" text="3- Moderado">
      <formula>NOT(ISERROR(SEARCH("3- Moderado",H8)))</formula>
    </cfRule>
    <cfRule type="containsText" dxfId="640" priority="1928" operator="containsText" text="6- Moderado">
      <formula>NOT(ISERROR(SEARCH("6- Moderado",H8)))</formula>
    </cfRule>
    <cfRule type="containsText" dxfId="639" priority="1929" operator="containsText" text="4- Moderado">
      <formula>NOT(ISERROR(SEARCH("4- Moderado",H8)))</formula>
    </cfRule>
    <cfRule type="containsText" dxfId="638" priority="1930" operator="containsText" text="3- Bajo">
      <formula>NOT(ISERROR(SEARCH("3- Bajo",H8)))</formula>
    </cfRule>
    <cfRule type="containsText" dxfId="637" priority="1931" operator="containsText" text="4- Bajo">
      <formula>NOT(ISERROR(SEARCH("4- Bajo",H8)))</formula>
    </cfRule>
    <cfRule type="containsText" dxfId="636" priority="1933" operator="containsText" text="1- Bajo">
      <formula>NOT(ISERROR(SEARCH("1- Bajo",H8)))</formula>
    </cfRule>
  </conditionalFormatting>
  <conditionalFormatting sqref="J8 J57:J1048576">
    <cfRule type="containsText" dxfId="635" priority="1916" operator="containsText" text="25- Extremo">
      <formula>NOT(ISERROR(SEARCH("25- Extremo",J8)))</formula>
    </cfRule>
    <cfRule type="containsText" dxfId="634" priority="1917" operator="containsText" text="20- Extremo">
      <formula>NOT(ISERROR(SEARCH("20- Extremo",J8)))</formula>
    </cfRule>
    <cfRule type="containsText" dxfId="633" priority="1918" operator="containsText" text="15- Extremo">
      <formula>NOT(ISERROR(SEARCH("15- Extremo",J8)))</formula>
    </cfRule>
    <cfRule type="containsText" dxfId="632" priority="1919" operator="containsText" text="10- Extremo">
      <formula>NOT(ISERROR(SEARCH("10- Extremo",J8)))</formula>
    </cfRule>
    <cfRule type="containsText" dxfId="631" priority="1920" operator="containsText" text="5- Extremo">
      <formula>NOT(ISERROR(SEARCH("5- Extremo",J8)))</formula>
    </cfRule>
    <cfRule type="containsText" dxfId="630" priority="1921" operator="containsText" text="12- Alto">
      <formula>NOT(ISERROR(SEARCH("12- Alto",J8)))</formula>
    </cfRule>
    <cfRule type="containsText" dxfId="629" priority="1922" operator="containsText" text="10- Alto">
      <formula>NOT(ISERROR(SEARCH("10- Alto",J8)))</formula>
    </cfRule>
    <cfRule type="containsText" dxfId="628" priority="1923" operator="containsText" text="9- Alto">
      <formula>NOT(ISERROR(SEARCH("9- Alto",J8)))</formula>
    </cfRule>
    <cfRule type="containsText" dxfId="627" priority="1924" operator="containsText" text="8- Alto">
      <formula>NOT(ISERROR(SEARCH("8- Alto",J8)))</formula>
    </cfRule>
    <cfRule type="containsText" dxfId="626" priority="1925" operator="containsText" text="5- Alto">
      <formula>NOT(ISERROR(SEARCH("5- Alto",J8)))</formula>
    </cfRule>
    <cfRule type="containsText" dxfId="625" priority="1926" operator="containsText" text="4- Alto">
      <formula>NOT(ISERROR(SEARCH("4- Alto",J8)))</formula>
    </cfRule>
    <cfRule type="containsText" dxfId="624" priority="1932" operator="containsText" text="2- Bajo">
      <formula>NOT(ISERROR(SEARCH("2- Bajo",J8)))</formula>
    </cfRule>
  </conditionalFormatting>
  <conditionalFormatting sqref="A10:F10 A14:F14">
    <cfRule type="containsText" dxfId="623" priority="1898" operator="containsText" text="3- Moderado">
      <formula>NOT(ISERROR(SEARCH("3- Moderado",A10)))</formula>
    </cfRule>
    <cfRule type="containsText" dxfId="622" priority="1899" operator="containsText" text="6- Moderado">
      <formula>NOT(ISERROR(SEARCH("6- Moderado",A10)))</formula>
    </cfRule>
    <cfRule type="containsText" dxfId="621" priority="1900" operator="containsText" text="4- Moderado">
      <formula>NOT(ISERROR(SEARCH("4- Moderado",A10)))</formula>
    </cfRule>
    <cfRule type="containsText" dxfId="620" priority="1901" operator="containsText" text="3- Bajo">
      <formula>NOT(ISERROR(SEARCH("3- Bajo",A10)))</formula>
    </cfRule>
    <cfRule type="containsText" dxfId="619" priority="1902" operator="containsText" text="4- Bajo">
      <formula>NOT(ISERROR(SEARCH("4- Bajo",A10)))</formula>
    </cfRule>
    <cfRule type="containsText" dxfId="618" priority="1903" operator="containsText" text="1- Bajo">
      <formula>NOT(ISERROR(SEARCH("1- Bajo",A10)))</formula>
    </cfRule>
  </conditionalFormatting>
  <conditionalFormatting sqref="G10:N10 G14:N14">
    <cfRule type="containsText" dxfId="617" priority="1892" operator="containsText" text="3- Moderado">
      <formula>NOT(ISERROR(SEARCH("3- Moderado",G10)))</formula>
    </cfRule>
    <cfRule type="containsText" dxfId="616" priority="1893" operator="containsText" text="6- Moderado">
      <formula>NOT(ISERROR(SEARCH("6- Moderado",G10)))</formula>
    </cfRule>
    <cfRule type="containsText" dxfId="615" priority="1894" operator="containsText" text="4- Moderado">
      <formula>NOT(ISERROR(SEARCH("4- Moderado",G10)))</formula>
    </cfRule>
    <cfRule type="containsText" dxfId="614" priority="1895" operator="containsText" text="3- Bajo">
      <formula>NOT(ISERROR(SEARCH("3- Bajo",G10)))</formula>
    </cfRule>
    <cfRule type="containsText" dxfId="613" priority="1896" operator="containsText" text="4- Bajo">
      <formula>NOT(ISERROR(SEARCH("4- Bajo",G10)))</formula>
    </cfRule>
    <cfRule type="containsText" dxfId="612" priority="1897" operator="containsText" text="1- Bajo">
      <formula>NOT(ISERROR(SEARCH("1- Bajo",G10)))</formula>
    </cfRule>
  </conditionalFormatting>
  <conditionalFormatting sqref="K8">
    <cfRule type="containsText" dxfId="611" priority="1886" operator="containsText" text="3- Moderado">
      <formula>NOT(ISERROR(SEARCH("3- Moderado",K8)))</formula>
    </cfRule>
    <cfRule type="containsText" dxfId="610" priority="1887" operator="containsText" text="6- Moderado">
      <formula>NOT(ISERROR(SEARCH("6- Moderado",K8)))</formula>
    </cfRule>
    <cfRule type="containsText" dxfId="609" priority="1888" operator="containsText" text="4- Moderado">
      <formula>NOT(ISERROR(SEARCH("4- Moderado",K8)))</formula>
    </cfRule>
    <cfRule type="containsText" dxfId="608" priority="1889" operator="containsText" text="3- Bajo">
      <formula>NOT(ISERROR(SEARCH("3- Bajo",K8)))</formula>
    </cfRule>
    <cfRule type="containsText" dxfId="607" priority="1890" operator="containsText" text="4- Bajo">
      <formula>NOT(ISERROR(SEARCH("4- Bajo",K8)))</formula>
    </cfRule>
    <cfRule type="containsText" dxfId="606" priority="1891" operator="containsText" text="1- Bajo">
      <formula>NOT(ISERROR(SEARCH("1- Bajo",K8)))</formula>
    </cfRule>
  </conditionalFormatting>
  <conditionalFormatting sqref="L8">
    <cfRule type="containsText" dxfId="605" priority="1880" operator="containsText" text="3- Moderado">
      <formula>NOT(ISERROR(SEARCH("3- Moderado",L8)))</formula>
    </cfRule>
    <cfRule type="containsText" dxfId="604" priority="1881" operator="containsText" text="6- Moderado">
      <formula>NOT(ISERROR(SEARCH("6- Moderado",L8)))</formula>
    </cfRule>
    <cfRule type="containsText" dxfId="603" priority="1882" operator="containsText" text="4- Moderado">
      <formula>NOT(ISERROR(SEARCH("4- Moderado",L8)))</formula>
    </cfRule>
    <cfRule type="containsText" dxfId="602" priority="1883" operator="containsText" text="3- Bajo">
      <formula>NOT(ISERROR(SEARCH("3- Bajo",L8)))</formula>
    </cfRule>
    <cfRule type="containsText" dxfId="601" priority="1884" operator="containsText" text="4- Bajo">
      <formula>NOT(ISERROR(SEARCH("4- Bajo",L8)))</formula>
    </cfRule>
    <cfRule type="containsText" dxfId="600" priority="1885" operator="containsText" text="1- Bajo">
      <formula>NOT(ISERROR(SEARCH("1- Bajo",L8)))</formula>
    </cfRule>
  </conditionalFormatting>
  <conditionalFormatting sqref="M8">
    <cfRule type="containsText" dxfId="599" priority="1874" operator="containsText" text="3- Moderado">
      <formula>NOT(ISERROR(SEARCH("3- Moderado",M8)))</formula>
    </cfRule>
    <cfRule type="containsText" dxfId="598" priority="1875" operator="containsText" text="6- Moderado">
      <formula>NOT(ISERROR(SEARCH("6- Moderado",M8)))</formula>
    </cfRule>
    <cfRule type="containsText" dxfId="597" priority="1876" operator="containsText" text="4- Moderado">
      <formula>NOT(ISERROR(SEARCH("4- Moderado",M8)))</formula>
    </cfRule>
    <cfRule type="containsText" dxfId="596" priority="1877" operator="containsText" text="3- Bajo">
      <formula>NOT(ISERROR(SEARCH("3- Bajo",M8)))</formula>
    </cfRule>
    <cfRule type="containsText" dxfId="595" priority="1878" operator="containsText" text="4- Bajo">
      <formula>NOT(ISERROR(SEARCH("4- Bajo",M8)))</formula>
    </cfRule>
    <cfRule type="containsText" dxfId="594" priority="1879" operator="containsText" text="1- Bajo">
      <formula>NOT(ISERROR(SEARCH("1- Bajo",M8)))</formula>
    </cfRule>
  </conditionalFormatting>
  <conditionalFormatting sqref="A18:N19">
    <cfRule type="containsText" dxfId="593" priority="1241" operator="containsText" text="3- Moderado">
      <formula>NOT(ISERROR(SEARCH("3- Moderado",A18)))</formula>
    </cfRule>
    <cfRule type="containsText" dxfId="592" priority="1242" operator="containsText" text="6- Moderado">
      <formula>NOT(ISERROR(SEARCH("6- Moderado",A18)))</formula>
    </cfRule>
    <cfRule type="containsText" dxfId="591" priority="1243" operator="containsText" text="4- Moderado">
      <formula>NOT(ISERROR(SEARCH("4- Moderado",A18)))</formula>
    </cfRule>
    <cfRule type="containsText" dxfId="590" priority="1244" operator="containsText" text="3- Bajo">
      <formula>NOT(ISERROR(SEARCH("3- Bajo",A18)))</formula>
    </cfRule>
    <cfRule type="containsText" dxfId="589" priority="1245" operator="containsText" text="4- Bajo">
      <formula>NOT(ISERROR(SEARCH("4- Bajo",A18)))</formula>
    </cfRule>
    <cfRule type="containsText" dxfId="588" priority="1246" operator="containsText" text="1- Bajo">
      <formula>NOT(ISERROR(SEARCH("1- Bajo",A18)))</formula>
    </cfRule>
  </conditionalFormatting>
  <conditionalFormatting sqref="A37:N37">
    <cfRule type="containsText" dxfId="587" priority="839" operator="containsText" text="3- Moderado">
      <formula>NOT(ISERROR(SEARCH("3- Moderado",A37)))</formula>
    </cfRule>
    <cfRule type="containsText" dxfId="586" priority="840" operator="containsText" text="6- Moderado">
      <formula>NOT(ISERROR(SEARCH("6- Moderado",A37)))</formula>
    </cfRule>
    <cfRule type="containsText" dxfId="585" priority="841" operator="containsText" text="4- Moderado">
      <formula>NOT(ISERROR(SEARCH("4- Moderado",A37)))</formula>
    </cfRule>
    <cfRule type="containsText" dxfId="584" priority="842" operator="containsText" text="3- Bajo">
      <formula>NOT(ISERROR(SEARCH("3- Bajo",A37)))</formula>
    </cfRule>
    <cfRule type="containsText" dxfId="583" priority="843" operator="containsText" text="4- Bajo">
      <formula>NOT(ISERROR(SEARCH("4- Bajo",A37)))</formula>
    </cfRule>
    <cfRule type="containsText" dxfId="582" priority="844" operator="containsText" text="1- Bajo">
      <formula>NOT(ISERROR(SEARCH("1- Bajo",A37)))</formula>
    </cfRule>
  </conditionalFormatting>
  <conditionalFormatting sqref="A21:N21">
    <cfRule type="containsText" dxfId="581" priority="705" operator="containsText" text="3- Moderado">
      <formula>NOT(ISERROR(SEARCH("3- Moderado",A21)))</formula>
    </cfRule>
    <cfRule type="containsText" dxfId="580" priority="706" operator="containsText" text="6- Moderado">
      <formula>NOT(ISERROR(SEARCH("6- Moderado",A21)))</formula>
    </cfRule>
    <cfRule type="containsText" dxfId="579" priority="707" operator="containsText" text="4- Moderado">
      <formula>NOT(ISERROR(SEARCH("4- Moderado",A21)))</formula>
    </cfRule>
    <cfRule type="containsText" dxfId="578" priority="708" operator="containsText" text="3- Bajo">
      <formula>NOT(ISERROR(SEARCH("3- Bajo",A21)))</formula>
    </cfRule>
    <cfRule type="containsText" dxfId="577" priority="709" operator="containsText" text="4- Bajo">
      <formula>NOT(ISERROR(SEARCH("4- Bajo",A21)))</formula>
    </cfRule>
    <cfRule type="containsText" dxfId="576" priority="710" operator="containsText" text="1- Bajo">
      <formula>NOT(ISERROR(SEARCH("1- Bajo",A21)))</formula>
    </cfRule>
  </conditionalFormatting>
  <conditionalFormatting sqref="A45:N45">
    <cfRule type="containsText" dxfId="575" priority="432" operator="containsText" text="3- Moderado">
      <formula>NOT(ISERROR(SEARCH("3- Moderado",A45)))</formula>
    </cfRule>
    <cfRule type="containsText" dxfId="574" priority="433" operator="containsText" text="6- Moderado">
      <formula>NOT(ISERROR(SEARCH("6- Moderado",A45)))</formula>
    </cfRule>
    <cfRule type="containsText" dxfId="573" priority="434" operator="containsText" text="4- Moderado">
      <formula>NOT(ISERROR(SEARCH("4- Moderado",A45)))</formula>
    </cfRule>
    <cfRule type="containsText" dxfId="572" priority="435" operator="containsText" text="3- Bajo">
      <formula>NOT(ISERROR(SEARCH("3- Bajo",A45)))</formula>
    </cfRule>
    <cfRule type="containsText" dxfId="571" priority="436" operator="containsText" text="4- Bajo">
      <formula>NOT(ISERROR(SEARCH("4- Bajo",A45)))</formula>
    </cfRule>
    <cfRule type="containsText" dxfId="570" priority="437" operator="containsText" text="1- Bajo">
      <formula>NOT(ISERROR(SEARCH("1- Bajo",A45)))</formula>
    </cfRule>
  </conditionalFormatting>
  <conditionalFormatting sqref="A23:N24">
    <cfRule type="containsText" dxfId="569" priority="79" operator="containsText" text="3- Moderado">
      <formula>NOT(ISERROR(SEARCH("3- Moderado",A23)))</formula>
    </cfRule>
    <cfRule type="containsText" dxfId="568" priority="80" operator="containsText" text="6- Moderado">
      <formula>NOT(ISERROR(SEARCH("6- Moderado",A23)))</formula>
    </cfRule>
    <cfRule type="containsText" dxfId="567" priority="81" operator="containsText" text="4- Moderado">
      <formula>NOT(ISERROR(SEARCH("4- Moderado",A23)))</formula>
    </cfRule>
    <cfRule type="containsText" dxfId="566" priority="82" operator="containsText" text="3- Bajo">
      <formula>NOT(ISERROR(SEARCH("3- Bajo",A23)))</formula>
    </cfRule>
    <cfRule type="containsText" dxfId="565" priority="83" operator="containsText" text="4- Bajo">
      <formula>NOT(ISERROR(SEARCH("4- Bajo",A23)))</formula>
    </cfRule>
    <cfRule type="containsText" dxfId="564" priority="84" operator="containsText" text="1- Bajo">
      <formula>NOT(ISERROR(SEARCH("1- Bajo",A23)))</formula>
    </cfRule>
  </conditionalFormatting>
  <conditionalFormatting sqref="A26:F26">
    <cfRule type="containsText" dxfId="563" priority="73" operator="containsText" text="3- Moderado">
      <formula>NOT(ISERROR(SEARCH("3- Moderado",A26)))</formula>
    </cfRule>
    <cfRule type="containsText" dxfId="562" priority="74" operator="containsText" text="6- Moderado">
      <formula>NOT(ISERROR(SEARCH("6- Moderado",A26)))</formula>
    </cfRule>
    <cfRule type="containsText" dxfId="561" priority="75" operator="containsText" text="4- Moderado">
      <formula>NOT(ISERROR(SEARCH("4- Moderado",A26)))</formula>
    </cfRule>
    <cfRule type="containsText" dxfId="560" priority="76" operator="containsText" text="3- Bajo">
      <formula>NOT(ISERROR(SEARCH("3- Bajo",A26)))</formula>
    </cfRule>
    <cfRule type="containsText" dxfId="559" priority="77" operator="containsText" text="4- Bajo">
      <formula>NOT(ISERROR(SEARCH("4- Bajo",A26)))</formula>
    </cfRule>
    <cfRule type="containsText" dxfId="558" priority="78" operator="containsText" text="1- Bajo">
      <formula>NOT(ISERROR(SEARCH("1- Bajo",A26)))</formula>
    </cfRule>
  </conditionalFormatting>
  <conditionalFormatting sqref="G26:N26">
    <cfRule type="containsText" dxfId="557" priority="67" operator="containsText" text="3- Moderado">
      <formula>NOT(ISERROR(SEARCH("3- Moderado",G26)))</formula>
    </cfRule>
    <cfRule type="containsText" dxfId="556" priority="68" operator="containsText" text="6- Moderado">
      <formula>NOT(ISERROR(SEARCH("6- Moderado",G26)))</formula>
    </cfRule>
    <cfRule type="containsText" dxfId="555" priority="69" operator="containsText" text="4- Moderado">
      <formula>NOT(ISERROR(SEARCH("4- Moderado",G26)))</formula>
    </cfRule>
    <cfRule type="containsText" dxfId="554" priority="70" operator="containsText" text="3- Bajo">
      <formula>NOT(ISERROR(SEARCH("3- Bajo",G26)))</formula>
    </cfRule>
    <cfRule type="containsText" dxfId="553" priority="71" operator="containsText" text="4- Bajo">
      <formula>NOT(ISERROR(SEARCH("4- Bajo",G26)))</formula>
    </cfRule>
    <cfRule type="containsText" dxfId="552" priority="72" operator="containsText" text="1- Bajo">
      <formula>NOT(ISERROR(SEARCH("1- Bajo",G26)))</formula>
    </cfRule>
  </conditionalFormatting>
  <conditionalFormatting sqref="A30:N31">
    <cfRule type="containsText" dxfId="551" priority="61" operator="containsText" text="3- Moderado">
      <formula>NOT(ISERROR(SEARCH("3- Moderado",A30)))</formula>
    </cfRule>
    <cfRule type="containsText" dxfId="550" priority="62" operator="containsText" text="6- Moderado">
      <formula>NOT(ISERROR(SEARCH("6- Moderado",A30)))</formula>
    </cfRule>
    <cfRule type="containsText" dxfId="549" priority="63" operator="containsText" text="4- Moderado">
      <formula>NOT(ISERROR(SEARCH("4- Moderado",A30)))</formula>
    </cfRule>
    <cfRule type="containsText" dxfId="548" priority="64" operator="containsText" text="3- Bajo">
      <formula>NOT(ISERROR(SEARCH("3- Bajo",A30)))</formula>
    </cfRule>
    <cfRule type="containsText" dxfId="547" priority="65" operator="containsText" text="4- Bajo">
      <formula>NOT(ISERROR(SEARCH("4- Bajo",A30)))</formula>
    </cfRule>
    <cfRule type="containsText" dxfId="546" priority="66" operator="containsText" text="1- Bajo">
      <formula>NOT(ISERROR(SEARCH("1- Bajo",A30)))</formula>
    </cfRule>
  </conditionalFormatting>
  <conditionalFormatting sqref="A33:F33">
    <cfRule type="containsText" dxfId="545" priority="55" operator="containsText" text="3- Moderado">
      <formula>NOT(ISERROR(SEARCH("3- Moderado",A33)))</formula>
    </cfRule>
    <cfRule type="containsText" dxfId="544" priority="56" operator="containsText" text="6- Moderado">
      <formula>NOT(ISERROR(SEARCH("6- Moderado",A33)))</formula>
    </cfRule>
    <cfRule type="containsText" dxfId="543" priority="57" operator="containsText" text="4- Moderado">
      <formula>NOT(ISERROR(SEARCH("4- Moderado",A33)))</formula>
    </cfRule>
    <cfRule type="containsText" dxfId="542" priority="58" operator="containsText" text="3- Bajo">
      <formula>NOT(ISERROR(SEARCH("3- Bajo",A33)))</formula>
    </cfRule>
    <cfRule type="containsText" dxfId="541" priority="59" operator="containsText" text="4- Bajo">
      <formula>NOT(ISERROR(SEARCH("4- Bajo",A33)))</formula>
    </cfRule>
    <cfRule type="containsText" dxfId="540" priority="60" operator="containsText" text="1- Bajo">
      <formula>NOT(ISERROR(SEARCH("1- Bajo",A33)))</formula>
    </cfRule>
  </conditionalFormatting>
  <conditionalFormatting sqref="G33:N33">
    <cfRule type="containsText" dxfId="539" priority="49" operator="containsText" text="3- Moderado">
      <formula>NOT(ISERROR(SEARCH("3- Moderado",G33)))</formula>
    </cfRule>
    <cfRule type="containsText" dxfId="538" priority="50" operator="containsText" text="6- Moderado">
      <formula>NOT(ISERROR(SEARCH("6- Moderado",G33)))</formula>
    </cfRule>
    <cfRule type="containsText" dxfId="537" priority="51" operator="containsText" text="4- Moderado">
      <formula>NOT(ISERROR(SEARCH("4- Moderado",G33)))</formula>
    </cfRule>
    <cfRule type="containsText" dxfId="536" priority="52" operator="containsText" text="3- Bajo">
      <formula>NOT(ISERROR(SEARCH("3- Bajo",G33)))</formula>
    </cfRule>
    <cfRule type="containsText" dxfId="535" priority="53" operator="containsText" text="4- Bajo">
      <formula>NOT(ISERROR(SEARCH("4- Bajo",G33)))</formula>
    </cfRule>
    <cfRule type="containsText" dxfId="534" priority="54" operator="containsText" text="1- Bajo">
      <formula>NOT(ISERROR(SEARCH("1- Bajo",G33)))</formula>
    </cfRule>
  </conditionalFormatting>
  <conditionalFormatting sqref="A38:N38">
    <cfRule type="containsText" dxfId="533" priority="43" operator="containsText" text="3- Moderado">
      <formula>NOT(ISERROR(SEARCH("3- Moderado",A38)))</formula>
    </cfRule>
    <cfRule type="containsText" dxfId="532" priority="44" operator="containsText" text="6- Moderado">
      <formula>NOT(ISERROR(SEARCH("6- Moderado",A38)))</formula>
    </cfRule>
    <cfRule type="containsText" dxfId="531" priority="45" operator="containsText" text="4- Moderado">
      <formula>NOT(ISERROR(SEARCH("4- Moderado",A38)))</formula>
    </cfRule>
    <cfRule type="containsText" dxfId="530" priority="46" operator="containsText" text="3- Bajo">
      <formula>NOT(ISERROR(SEARCH("3- Bajo",A38)))</formula>
    </cfRule>
    <cfRule type="containsText" dxfId="529" priority="47" operator="containsText" text="4- Bajo">
      <formula>NOT(ISERROR(SEARCH("4- Bajo",A38)))</formula>
    </cfRule>
    <cfRule type="containsText" dxfId="528" priority="48" operator="containsText" text="1- Bajo">
      <formula>NOT(ISERROR(SEARCH("1- Bajo",A38)))</formula>
    </cfRule>
  </conditionalFormatting>
  <conditionalFormatting sqref="A40:F40">
    <cfRule type="containsText" dxfId="527" priority="37" operator="containsText" text="3- Moderado">
      <formula>NOT(ISERROR(SEARCH("3- Moderado",A40)))</formula>
    </cfRule>
    <cfRule type="containsText" dxfId="526" priority="38" operator="containsText" text="6- Moderado">
      <formula>NOT(ISERROR(SEARCH("6- Moderado",A40)))</formula>
    </cfRule>
    <cfRule type="containsText" dxfId="525" priority="39" operator="containsText" text="4- Moderado">
      <formula>NOT(ISERROR(SEARCH("4- Moderado",A40)))</formula>
    </cfRule>
    <cfRule type="containsText" dxfId="524" priority="40" operator="containsText" text="3- Bajo">
      <formula>NOT(ISERROR(SEARCH("3- Bajo",A40)))</formula>
    </cfRule>
    <cfRule type="containsText" dxfId="523" priority="41" operator="containsText" text="4- Bajo">
      <formula>NOT(ISERROR(SEARCH("4- Bajo",A40)))</formula>
    </cfRule>
    <cfRule type="containsText" dxfId="522" priority="42" operator="containsText" text="1- Bajo">
      <formula>NOT(ISERROR(SEARCH("1- Bajo",A40)))</formula>
    </cfRule>
  </conditionalFormatting>
  <conditionalFormatting sqref="G40:N40">
    <cfRule type="containsText" dxfId="521" priority="31" operator="containsText" text="3- Moderado">
      <formula>NOT(ISERROR(SEARCH("3- Moderado",G40)))</formula>
    </cfRule>
    <cfRule type="containsText" dxfId="520" priority="32" operator="containsText" text="6- Moderado">
      <formula>NOT(ISERROR(SEARCH("6- Moderado",G40)))</formula>
    </cfRule>
    <cfRule type="containsText" dxfId="519" priority="33" operator="containsText" text="4- Moderado">
      <formula>NOT(ISERROR(SEARCH("4- Moderado",G40)))</formula>
    </cfRule>
    <cfRule type="containsText" dxfId="518" priority="34" operator="containsText" text="3- Bajo">
      <formula>NOT(ISERROR(SEARCH("3- Bajo",G40)))</formula>
    </cfRule>
    <cfRule type="containsText" dxfId="517" priority="35" operator="containsText" text="4- Bajo">
      <formula>NOT(ISERROR(SEARCH("4- Bajo",G40)))</formula>
    </cfRule>
    <cfRule type="containsText" dxfId="516" priority="36" operator="containsText" text="1- Bajo">
      <formula>NOT(ISERROR(SEARCH("1- Bajo",G40)))</formula>
    </cfRule>
  </conditionalFormatting>
  <conditionalFormatting sqref="A44:N44">
    <cfRule type="containsText" dxfId="515" priority="25" operator="containsText" text="3- Moderado">
      <formula>NOT(ISERROR(SEARCH("3- Moderado",A44)))</formula>
    </cfRule>
    <cfRule type="containsText" dxfId="514" priority="26" operator="containsText" text="6- Moderado">
      <formula>NOT(ISERROR(SEARCH("6- Moderado",A44)))</formula>
    </cfRule>
    <cfRule type="containsText" dxfId="513" priority="27" operator="containsText" text="4- Moderado">
      <formula>NOT(ISERROR(SEARCH("4- Moderado",A44)))</formula>
    </cfRule>
    <cfRule type="containsText" dxfId="512" priority="28" operator="containsText" text="3- Bajo">
      <formula>NOT(ISERROR(SEARCH("3- Bajo",A44)))</formula>
    </cfRule>
    <cfRule type="containsText" dxfId="511" priority="29" operator="containsText" text="4- Bajo">
      <formula>NOT(ISERROR(SEARCH("4- Bajo",A44)))</formula>
    </cfRule>
    <cfRule type="containsText" dxfId="510" priority="30" operator="containsText" text="1- Bajo">
      <formula>NOT(ISERROR(SEARCH("1- Bajo",A44)))</formula>
    </cfRule>
  </conditionalFormatting>
  <conditionalFormatting sqref="A50:N50">
    <cfRule type="containsText" dxfId="509" priority="19" operator="containsText" text="3- Moderado">
      <formula>NOT(ISERROR(SEARCH("3- Moderado",A50)))</formula>
    </cfRule>
    <cfRule type="containsText" dxfId="508" priority="20" operator="containsText" text="6- Moderado">
      <formula>NOT(ISERROR(SEARCH("6- Moderado",A50)))</formula>
    </cfRule>
    <cfRule type="containsText" dxfId="507" priority="21" operator="containsText" text="4- Moderado">
      <formula>NOT(ISERROR(SEARCH("4- Moderado",A50)))</formula>
    </cfRule>
    <cfRule type="containsText" dxfId="506" priority="22" operator="containsText" text="3- Bajo">
      <formula>NOT(ISERROR(SEARCH("3- Bajo",A50)))</formula>
    </cfRule>
    <cfRule type="containsText" dxfId="505" priority="23" operator="containsText" text="4- Bajo">
      <formula>NOT(ISERROR(SEARCH("4- Bajo",A50)))</formula>
    </cfRule>
    <cfRule type="containsText" dxfId="504" priority="24" operator="containsText" text="1- Bajo">
      <formula>NOT(ISERROR(SEARCH("1- Bajo",A50)))</formula>
    </cfRule>
  </conditionalFormatting>
  <conditionalFormatting sqref="A51:N51">
    <cfRule type="containsText" dxfId="503" priority="13" operator="containsText" text="3- Moderado">
      <formula>NOT(ISERROR(SEARCH("3- Moderado",A51)))</formula>
    </cfRule>
    <cfRule type="containsText" dxfId="502" priority="14" operator="containsText" text="6- Moderado">
      <formula>NOT(ISERROR(SEARCH("6- Moderado",A51)))</formula>
    </cfRule>
    <cfRule type="containsText" dxfId="501" priority="15" operator="containsText" text="4- Moderado">
      <formula>NOT(ISERROR(SEARCH("4- Moderado",A51)))</formula>
    </cfRule>
    <cfRule type="containsText" dxfId="500" priority="16" operator="containsText" text="3- Bajo">
      <formula>NOT(ISERROR(SEARCH("3- Bajo",A51)))</formula>
    </cfRule>
    <cfRule type="containsText" dxfId="499" priority="17" operator="containsText" text="4- Bajo">
      <formula>NOT(ISERROR(SEARCH("4- Bajo",A51)))</formula>
    </cfRule>
    <cfRule type="containsText" dxfId="498" priority="18" operator="containsText" text="1- Bajo">
      <formula>NOT(ISERROR(SEARCH("1- Bajo",A51)))</formula>
    </cfRule>
  </conditionalFormatting>
  <conditionalFormatting sqref="A53:N53">
    <cfRule type="containsText" dxfId="497" priority="7" operator="containsText" text="3- Moderado">
      <formula>NOT(ISERROR(SEARCH("3- Moderado",A53)))</formula>
    </cfRule>
    <cfRule type="containsText" dxfId="496" priority="8" operator="containsText" text="6- Moderado">
      <formula>NOT(ISERROR(SEARCH("6- Moderado",A53)))</formula>
    </cfRule>
    <cfRule type="containsText" dxfId="495" priority="9" operator="containsText" text="4- Moderado">
      <formula>NOT(ISERROR(SEARCH("4- Moderado",A53)))</formula>
    </cfRule>
    <cfRule type="containsText" dxfId="494" priority="10" operator="containsText" text="3- Bajo">
      <formula>NOT(ISERROR(SEARCH("3- Bajo",A53)))</formula>
    </cfRule>
    <cfRule type="containsText" dxfId="493" priority="11" operator="containsText" text="4- Bajo">
      <formula>NOT(ISERROR(SEARCH("4- Bajo",A53)))</formula>
    </cfRule>
    <cfRule type="containsText" dxfId="492" priority="12" operator="containsText" text="1- Bajo">
      <formula>NOT(ISERROR(SEARCH("1- Bajo",A53)))</formula>
    </cfRule>
  </conditionalFormatting>
  <conditionalFormatting sqref="A55:N55">
    <cfRule type="containsText" dxfId="491" priority="1" operator="containsText" text="3- Moderado">
      <formula>NOT(ISERROR(SEARCH("3- Moderado",A55)))</formula>
    </cfRule>
    <cfRule type="containsText" dxfId="490" priority="2" operator="containsText" text="6- Moderado">
      <formula>NOT(ISERROR(SEARCH("6- Moderado",A55)))</formula>
    </cfRule>
    <cfRule type="containsText" dxfId="489" priority="3" operator="containsText" text="4- Moderado">
      <formula>NOT(ISERROR(SEARCH("4- Moderado",A55)))</formula>
    </cfRule>
    <cfRule type="containsText" dxfId="488" priority="4" operator="containsText" text="3- Bajo">
      <formula>NOT(ISERROR(SEARCH("3- Bajo",A55)))</formula>
    </cfRule>
    <cfRule type="containsText" dxfId="487" priority="5" operator="containsText" text="4- Bajo">
      <formula>NOT(ISERROR(SEARCH("4- Bajo",A55)))</formula>
    </cfRule>
    <cfRule type="containsText" dxfId="486" priority="6" operator="containsText" text="1- Bajo">
      <formula>NOT(ISERROR(SEARCH("1- Bajo",A55)))</formula>
    </cfRule>
  </conditionalFormatting>
  <dataValidations count="7">
    <dataValidation allowBlank="1" showInputMessage="1" showErrorMessage="1" prompt="Seleccionar el tipo de riesgo teniendo en cuenta que  factor organizaconal afecta. Ver explicacion en hoja " sqref="E8" xr:uid="{00000000-0002-0000-0C00-000000000000}"/>
    <dataValidation allowBlank="1" showInputMessage="1" showErrorMessage="1" prompt="Registrar qué factor  que ocasina el riesgo: un facot identtficado el contexto._x000a_O  personas, recursos, estilo de direccion , factores externos, , codiciones ambientales" sqref="F8:G8" xr:uid="{00000000-0002-0000-0C00-000001000000}"/>
    <dataValidation allowBlank="1" showInputMessage="1" showErrorMessage="1" prompt="Que tan factible es que materialize el riesgo?" sqref="H8" xr:uid="{00000000-0002-0000-0C00-000002000000}"/>
    <dataValidation allowBlank="1" showInputMessage="1" showErrorMessage="1" prompt="El grado de afectación puede ser " sqref="I8" xr:uid="{00000000-0002-0000-0C00-000003000000}"/>
    <dataValidation allowBlank="1" showInputMessage="1" showErrorMessage="1" prompt="Describir las actividades que se van a desarrollar para el proyecto" sqref="O7" xr:uid="{00000000-0002-0000-0C00-000004000000}"/>
    <dataValidation allowBlank="1" showInputMessage="1" showErrorMessage="1" prompt="Seleccionar si el responsable es el responsable de las acciones es el nivel central" sqref="P7:P8" xr:uid="{00000000-0002-0000-0C00-000005000000}"/>
    <dataValidation allowBlank="1" showInputMessage="1" showErrorMessage="1" prompt="seleccionar si el responsable de ejecutar las acciones es el nivel central" sqref="Q8:R8" xr:uid="{00000000-0002-0000-0C00-000006000000}"/>
  </dataValidations>
  <pageMargins left="0.7" right="0.7" top="0.75" bottom="0.75" header="0.3" footer="0.3"/>
  <pageSetup orientation="portrait"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B06340-7FFC-4DBE-9D43-18FA289516D7}">
  <sheetPr>
    <tabColor rgb="FF00B050"/>
  </sheetPr>
  <dimension ref="A1:JS56"/>
  <sheetViews>
    <sheetView view="pageBreakPreview" topLeftCell="E1" zoomScale="60" zoomScaleNormal="71" workbookViewId="0">
      <selection activeCell="O10" sqref="O10:O13"/>
    </sheetView>
  </sheetViews>
  <sheetFormatPr baseColWidth="10" defaultColWidth="11.44140625" defaultRowHeight="14.4" x14ac:dyDescent="0.3"/>
  <cols>
    <col min="1" max="2" width="18.44140625" style="82" customWidth="1"/>
    <col min="3" max="3" width="15.5546875" customWidth="1"/>
    <col min="4" max="4" width="27.5546875" style="82" customWidth="1"/>
    <col min="5" max="5" width="18" style="216" customWidth="1"/>
    <col min="6" max="6" width="40.109375" customWidth="1"/>
    <col min="7" max="7" width="20.44140625" customWidth="1"/>
    <col min="8" max="8" width="10.44140625" style="217" customWidth="1"/>
    <col min="9" max="9" width="11.44140625" style="217" customWidth="1"/>
    <col min="10" max="10" width="10.109375" style="218" customWidth="1"/>
    <col min="11" max="11" width="11.44140625" style="217" customWidth="1"/>
    <col min="12" max="12" width="10.88671875" style="217" customWidth="1"/>
    <col min="13" max="13" width="18.33203125" style="217" bestFit="1" customWidth="1"/>
    <col min="14" max="14" width="18.33203125" bestFit="1" customWidth="1"/>
    <col min="15" max="15" width="32.88671875" customWidth="1"/>
    <col min="16" max="16" width="16.5546875" customWidth="1"/>
    <col min="17" max="18" width="14.33203125" customWidth="1"/>
    <col min="19" max="19" width="17.88671875" customWidth="1"/>
    <col min="20" max="20" width="15.109375" customWidth="1"/>
    <col min="21" max="21" width="16.109375" customWidth="1"/>
    <col min="22" max="177" width="11.44140625" style="7"/>
  </cols>
  <sheetData>
    <row r="1" spans="1:279" s="200" customFormat="1" ht="16.5" customHeight="1" x14ac:dyDescent="0.25">
      <c r="A1" s="395"/>
      <c r="B1" s="396"/>
      <c r="C1" s="396"/>
      <c r="D1" s="487" t="s">
        <v>427</v>
      </c>
      <c r="E1" s="487"/>
      <c r="F1" s="487"/>
      <c r="G1" s="487"/>
      <c r="H1" s="487"/>
      <c r="I1" s="487"/>
      <c r="J1" s="487"/>
      <c r="K1" s="487"/>
      <c r="L1" s="487"/>
      <c r="M1" s="487"/>
      <c r="N1" s="487"/>
      <c r="O1" s="487"/>
      <c r="P1" s="487"/>
      <c r="Q1" s="488"/>
      <c r="R1" s="274"/>
      <c r="S1" s="387" t="s">
        <v>67</v>
      </c>
      <c r="T1" s="387"/>
      <c r="U1" s="387"/>
      <c r="V1" s="199"/>
      <c r="W1" s="199"/>
      <c r="X1" s="199"/>
      <c r="Y1" s="199"/>
      <c r="Z1" s="199"/>
      <c r="AA1" s="199"/>
      <c r="AB1" s="199"/>
      <c r="AC1" s="199"/>
      <c r="AD1" s="199"/>
      <c r="AE1" s="199"/>
      <c r="AF1" s="199"/>
      <c r="AG1" s="199"/>
      <c r="AH1" s="199"/>
      <c r="AI1" s="199"/>
      <c r="AJ1" s="199"/>
      <c r="AK1" s="199"/>
      <c r="AL1" s="199"/>
      <c r="AM1" s="199"/>
      <c r="AN1" s="199"/>
      <c r="AO1" s="199"/>
      <c r="AP1" s="199"/>
      <c r="AQ1" s="199"/>
      <c r="AR1" s="199"/>
      <c r="AS1" s="199"/>
      <c r="AT1" s="199"/>
      <c r="AU1" s="199"/>
      <c r="AV1" s="199"/>
      <c r="AW1" s="199"/>
      <c r="AX1" s="199"/>
      <c r="AY1" s="199"/>
      <c r="AZ1" s="199"/>
      <c r="BA1" s="199"/>
      <c r="BB1" s="199"/>
      <c r="BC1" s="199"/>
      <c r="BD1" s="199"/>
      <c r="BE1" s="199"/>
      <c r="BF1" s="199"/>
      <c r="BG1" s="199"/>
      <c r="BH1" s="199"/>
      <c r="BI1" s="199"/>
      <c r="BJ1" s="199"/>
      <c r="BK1" s="199"/>
      <c r="BL1" s="199"/>
      <c r="BM1" s="199"/>
      <c r="BN1" s="199"/>
      <c r="BO1" s="199"/>
      <c r="BP1" s="199"/>
      <c r="BQ1" s="199"/>
      <c r="BR1" s="199"/>
      <c r="BS1" s="199"/>
      <c r="BT1" s="199"/>
      <c r="BU1" s="199"/>
      <c r="BV1" s="199"/>
      <c r="BW1" s="199"/>
      <c r="BX1" s="199"/>
      <c r="BY1" s="199"/>
      <c r="BZ1" s="199"/>
      <c r="CA1" s="199"/>
      <c r="CB1" s="199"/>
      <c r="CC1" s="199"/>
      <c r="CD1" s="199"/>
      <c r="CE1" s="199"/>
      <c r="CF1" s="199"/>
      <c r="CG1" s="199"/>
      <c r="CH1" s="199"/>
      <c r="CI1" s="199"/>
      <c r="CJ1" s="199"/>
      <c r="CK1" s="199"/>
      <c r="CL1" s="199"/>
      <c r="CM1" s="199"/>
      <c r="CN1" s="199"/>
      <c r="CO1" s="199"/>
      <c r="CP1" s="199"/>
      <c r="CQ1" s="199"/>
      <c r="CR1" s="199"/>
      <c r="CS1" s="199"/>
      <c r="CT1" s="199"/>
      <c r="CU1" s="199"/>
      <c r="CV1" s="199"/>
      <c r="CW1" s="199"/>
      <c r="CX1" s="199"/>
      <c r="CY1" s="199"/>
      <c r="CZ1" s="199"/>
      <c r="DA1" s="199"/>
      <c r="DB1" s="199"/>
      <c r="DC1" s="199"/>
      <c r="DD1" s="199"/>
      <c r="DE1" s="199"/>
      <c r="DF1" s="199"/>
      <c r="DG1" s="199"/>
      <c r="DH1" s="199"/>
      <c r="DI1" s="199"/>
      <c r="DJ1" s="199"/>
      <c r="DK1" s="199"/>
      <c r="DL1" s="199"/>
      <c r="DM1" s="199"/>
      <c r="DN1" s="199"/>
      <c r="DO1" s="199"/>
      <c r="DP1" s="199"/>
      <c r="DQ1" s="199"/>
      <c r="DR1" s="199"/>
      <c r="DS1" s="199"/>
      <c r="DT1" s="199"/>
      <c r="DU1" s="199"/>
      <c r="DV1" s="199"/>
      <c r="DW1" s="199"/>
      <c r="DX1" s="199"/>
      <c r="DY1" s="199"/>
      <c r="DZ1" s="199"/>
      <c r="EA1" s="199"/>
      <c r="EB1" s="199"/>
      <c r="EC1" s="199"/>
      <c r="ED1" s="199"/>
      <c r="EE1" s="199"/>
      <c r="EF1" s="199"/>
      <c r="EG1" s="199"/>
      <c r="EH1" s="199"/>
      <c r="EI1" s="199"/>
      <c r="EJ1" s="199"/>
      <c r="EK1" s="199"/>
      <c r="EL1" s="199"/>
      <c r="EM1" s="199"/>
      <c r="EN1" s="199"/>
      <c r="EO1" s="199"/>
      <c r="EP1" s="199"/>
      <c r="EQ1" s="199"/>
      <c r="ER1" s="199"/>
      <c r="ES1" s="199"/>
      <c r="ET1" s="199"/>
      <c r="EU1" s="199"/>
      <c r="EV1" s="199"/>
      <c r="EW1" s="199"/>
      <c r="EX1" s="199"/>
      <c r="EY1" s="199"/>
      <c r="EZ1" s="199"/>
      <c r="FA1" s="199"/>
      <c r="FB1" s="199"/>
      <c r="FC1" s="199"/>
      <c r="FD1" s="199"/>
      <c r="FE1" s="199"/>
      <c r="FF1" s="199"/>
      <c r="FG1" s="199"/>
      <c r="FH1" s="199"/>
      <c r="FI1" s="199"/>
      <c r="FJ1" s="199"/>
      <c r="FK1" s="199"/>
      <c r="FL1" s="199"/>
      <c r="FM1" s="199"/>
      <c r="FN1" s="199"/>
      <c r="FO1" s="199"/>
      <c r="FP1" s="199"/>
      <c r="FQ1" s="199"/>
      <c r="FR1" s="199"/>
      <c r="FS1" s="199"/>
      <c r="FT1" s="199"/>
      <c r="FU1" s="199"/>
      <c r="FV1" s="199"/>
      <c r="FW1" s="199"/>
      <c r="FX1" s="199"/>
      <c r="FY1" s="199"/>
      <c r="FZ1" s="199"/>
      <c r="GA1" s="199"/>
      <c r="GB1" s="199"/>
      <c r="GC1" s="199"/>
      <c r="GD1" s="199"/>
      <c r="GE1" s="199"/>
      <c r="GF1" s="199"/>
      <c r="GG1" s="199"/>
      <c r="GH1" s="199"/>
      <c r="GI1" s="199"/>
      <c r="GJ1" s="199"/>
      <c r="GK1" s="199"/>
      <c r="GL1" s="199"/>
      <c r="GM1" s="199"/>
      <c r="GN1" s="199"/>
      <c r="GO1" s="199"/>
      <c r="GP1" s="199"/>
      <c r="GQ1" s="199"/>
      <c r="GR1" s="199"/>
      <c r="GS1" s="199"/>
      <c r="GT1" s="199"/>
      <c r="GU1" s="199"/>
      <c r="GV1" s="199"/>
      <c r="GW1" s="199"/>
      <c r="GX1" s="199"/>
      <c r="GY1" s="199"/>
      <c r="GZ1" s="199"/>
      <c r="HA1" s="199"/>
      <c r="HB1" s="199"/>
      <c r="HC1" s="199"/>
      <c r="HD1" s="199"/>
      <c r="HE1" s="199"/>
      <c r="HF1" s="199"/>
      <c r="HG1" s="199"/>
      <c r="HH1" s="199"/>
      <c r="HI1" s="199"/>
      <c r="HJ1" s="199"/>
      <c r="HK1" s="199"/>
      <c r="HL1" s="199"/>
      <c r="HM1" s="199"/>
      <c r="HN1" s="199"/>
      <c r="HO1" s="199"/>
      <c r="HP1" s="199"/>
      <c r="HQ1" s="199"/>
      <c r="HR1" s="199"/>
      <c r="HS1" s="199"/>
      <c r="HT1" s="199"/>
      <c r="HU1" s="199"/>
      <c r="HV1" s="199"/>
      <c r="HW1" s="199"/>
      <c r="HX1" s="199"/>
      <c r="HY1" s="199"/>
      <c r="HZ1" s="199"/>
      <c r="IA1" s="199"/>
      <c r="IB1" s="199"/>
      <c r="IC1" s="199"/>
      <c r="ID1" s="199"/>
      <c r="IE1" s="199"/>
      <c r="IF1" s="199"/>
      <c r="IG1" s="199"/>
      <c r="IH1" s="199"/>
      <c r="II1" s="199"/>
      <c r="IJ1" s="199"/>
      <c r="IK1" s="199"/>
      <c r="IL1" s="199"/>
      <c r="IM1" s="199"/>
      <c r="IN1" s="199"/>
      <c r="IO1" s="199"/>
      <c r="IP1" s="199"/>
      <c r="IQ1" s="199"/>
      <c r="IR1" s="199"/>
      <c r="IS1" s="199"/>
      <c r="IT1" s="199"/>
      <c r="IU1" s="199"/>
      <c r="IV1" s="199"/>
      <c r="IW1" s="199"/>
      <c r="IX1" s="199"/>
      <c r="IY1" s="199"/>
      <c r="IZ1" s="199"/>
      <c r="JA1" s="199"/>
      <c r="JB1" s="199"/>
      <c r="JC1" s="199"/>
      <c r="JD1" s="199"/>
      <c r="JE1" s="199"/>
      <c r="JF1" s="199"/>
      <c r="JG1" s="199"/>
      <c r="JH1" s="199"/>
      <c r="JI1" s="199"/>
      <c r="JJ1" s="199"/>
      <c r="JK1" s="199"/>
      <c r="JL1" s="199"/>
      <c r="JM1" s="199"/>
      <c r="JN1" s="199"/>
      <c r="JO1" s="199"/>
      <c r="JP1" s="199"/>
      <c r="JQ1" s="199"/>
      <c r="JR1" s="199"/>
      <c r="JS1" s="199"/>
    </row>
    <row r="2" spans="1:279" s="200" customFormat="1" ht="39.75" customHeight="1" x14ac:dyDescent="0.25">
      <c r="A2" s="397"/>
      <c r="B2" s="398"/>
      <c r="C2" s="398"/>
      <c r="D2" s="489"/>
      <c r="E2" s="489"/>
      <c r="F2" s="489"/>
      <c r="G2" s="489"/>
      <c r="H2" s="489"/>
      <c r="I2" s="489"/>
      <c r="J2" s="489"/>
      <c r="K2" s="489"/>
      <c r="L2" s="489"/>
      <c r="M2" s="489"/>
      <c r="N2" s="489"/>
      <c r="O2" s="489"/>
      <c r="P2" s="489"/>
      <c r="Q2" s="490"/>
      <c r="R2" s="274"/>
      <c r="S2" s="387"/>
      <c r="T2" s="387"/>
      <c r="U2" s="387"/>
      <c r="V2" s="199"/>
      <c r="W2" s="199"/>
      <c r="X2" s="199"/>
      <c r="Y2" s="199"/>
      <c r="Z2" s="199"/>
      <c r="AA2" s="199"/>
      <c r="AB2" s="199"/>
      <c r="AC2" s="199"/>
      <c r="AD2" s="199"/>
      <c r="AE2" s="199"/>
      <c r="AF2" s="199"/>
      <c r="AG2" s="199"/>
      <c r="AH2" s="199"/>
      <c r="AI2" s="199"/>
      <c r="AJ2" s="199"/>
      <c r="AK2" s="199"/>
      <c r="AL2" s="199"/>
      <c r="AM2" s="199"/>
      <c r="AN2" s="199"/>
      <c r="AO2" s="199"/>
      <c r="AP2" s="199"/>
      <c r="AQ2" s="199"/>
      <c r="AR2" s="199"/>
      <c r="AS2" s="199"/>
      <c r="AT2" s="199"/>
      <c r="AU2" s="199"/>
      <c r="AV2" s="199"/>
      <c r="AW2" s="199"/>
      <c r="AX2" s="199"/>
      <c r="AY2" s="199"/>
      <c r="AZ2" s="199"/>
      <c r="BA2" s="199"/>
      <c r="BB2" s="199"/>
      <c r="BC2" s="199"/>
      <c r="BD2" s="199"/>
      <c r="BE2" s="199"/>
      <c r="BF2" s="199"/>
      <c r="BG2" s="199"/>
      <c r="BH2" s="199"/>
      <c r="BI2" s="199"/>
      <c r="BJ2" s="199"/>
      <c r="BK2" s="199"/>
      <c r="BL2" s="199"/>
      <c r="BM2" s="199"/>
      <c r="BN2" s="199"/>
      <c r="BO2" s="199"/>
      <c r="BP2" s="199"/>
      <c r="BQ2" s="199"/>
      <c r="BR2" s="199"/>
      <c r="BS2" s="199"/>
      <c r="BT2" s="199"/>
      <c r="BU2" s="199"/>
      <c r="BV2" s="199"/>
      <c r="BW2" s="199"/>
      <c r="BX2" s="199"/>
      <c r="BY2" s="199"/>
      <c r="BZ2" s="199"/>
      <c r="CA2" s="199"/>
      <c r="CB2" s="199"/>
      <c r="CC2" s="199"/>
      <c r="CD2" s="199"/>
      <c r="CE2" s="199"/>
      <c r="CF2" s="199"/>
      <c r="CG2" s="199"/>
      <c r="CH2" s="199"/>
      <c r="CI2" s="199"/>
      <c r="CJ2" s="199"/>
      <c r="CK2" s="199"/>
      <c r="CL2" s="199"/>
      <c r="CM2" s="199"/>
      <c r="CN2" s="199"/>
      <c r="CO2" s="199"/>
      <c r="CP2" s="199"/>
      <c r="CQ2" s="199"/>
      <c r="CR2" s="199"/>
      <c r="CS2" s="199"/>
      <c r="CT2" s="199"/>
      <c r="CU2" s="199"/>
      <c r="CV2" s="199"/>
      <c r="CW2" s="199"/>
      <c r="CX2" s="199"/>
      <c r="CY2" s="199"/>
      <c r="CZ2" s="199"/>
      <c r="DA2" s="199"/>
      <c r="DB2" s="199"/>
      <c r="DC2" s="199"/>
      <c r="DD2" s="199"/>
      <c r="DE2" s="199"/>
      <c r="DF2" s="199"/>
      <c r="DG2" s="199"/>
      <c r="DH2" s="199"/>
      <c r="DI2" s="199"/>
      <c r="DJ2" s="199"/>
      <c r="DK2" s="199"/>
      <c r="DL2" s="199"/>
      <c r="DM2" s="199"/>
      <c r="DN2" s="199"/>
      <c r="DO2" s="199"/>
      <c r="DP2" s="199"/>
      <c r="DQ2" s="199"/>
      <c r="DR2" s="199"/>
      <c r="DS2" s="199"/>
      <c r="DT2" s="199"/>
      <c r="DU2" s="199"/>
      <c r="DV2" s="199"/>
      <c r="DW2" s="199"/>
      <c r="DX2" s="199"/>
      <c r="DY2" s="199"/>
      <c r="DZ2" s="199"/>
      <c r="EA2" s="199"/>
      <c r="EB2" s="199"/>
      <c r="EC2" s="199"/>
      <c r="ED2" s="199"/>
      <c r="EE2" s="199"/>
      <c r="EF2" s="199"/>
      <c r="EG2" s="199"/>
      <c r="EH2" s="199"/>
      <c r="EI2" s="199"/>
      <c r="EJ2" s="199"/>
      <c r="EK2" s="199"/>
      <c r="EL2" s="199"/>
      <c r="EM2" s="199"/>
      <c r="EN2" s="199"/>
      <c r="EO2" s="199"/>
      <c r="EP2" s="199"/>
      <c r="EQ2" s="199"/>
      <c r="ER2" s="199"/>
      <c r="ES2" s="199"/>
      <c r="ET2" s="199"/>
      <c r="EU2" s="199"/>
      <c r="EV2" s="199"/>
      <c r="EW2" s="199"/>
      <c r="EX2" s="199"/>
      <c r="EY2" s="199"/>
      <c r="EZ2" s="199"/>
      <c r="FA2" s="199"/>
      <c r="FB2" s="199"/>
      <c r="FC2" s="199"/>
      <c r="FD2" s="199"/>
      <c r="FE2" s="199"/>
      <c r="FF2" s="199"/>
      <c r="FG2" s="199"/>
      <c r="FH2" s="199"/>
      <c r="FI2" s="199"/>
      <c r="FJ2" s="199"/>
      <c r="FK2" s="199"/>
      <c r="FL2" s="199"/>
      <c r="FM2" s="199"/>
      <c r="FN2" s="199"/>
      <c r="FO2" s="199"/>
      <c r="FP2" s="199"/>
      <c r="FQ2" s="199"/>
      <c r="FR2" s="199"/>
      <c r="FS2" s="199"/>
      <c r="FT2" s="199"/>
      <c r="FU2" s="199"/>
      <c r="FV2" s="199"/>
      <c r="FW2" s="199"/>
      <c r="FX2" s="199"/>
      <c r="FY2" s="199"/>
      <c r="FZ2" s="199"/>
      <c r="GA2" s="199"/>
      <c r="GB2" s="199"/>
      <c r="GC2" s="199"/>
      <c r="GD2" s="199"/>
      <c r="GE2" s="199"/>
      <c r="GF2" s="199"/>
      <c r="GG2" s="199"/>
      <c r="GH2" s="199"/>
      <c r="GI2" s="199"/>
      <c r="GJ2" s="199"/>
      <c r="GK2" s="199"/>
      <c r="GL2" s="199"/>
      <c r="GM2" s="199"/>
      <c r="GN2" s="199"/>
      <c r="GO2" s="199"/>
      <c r="GP2" s="199"/>
      <c r="GQ2" s="199"/>
      <c r="GR2" s="199"/>
      <c r="GS2" s="199"/>
      <c r="GT2" s="199"/>
      <c r="GU2" s="199"/>
      <c r="GV2" s="199"/>
      <c r="GW2" s="199"/>
      <c r="GX2" s="199"/>
      <c r="GY2" s="199"/>
      <c r="GZ2" s="199"/>
      <c r="HA2" s="199"/>
      <c r="HB2" s="199"/>
      <c r="HC2" s="199"/>
      <c r="HD2" s="199"/>
      <c r="HE2" s="199"/>
      <c r="HF2" s="199"/>
      <c r="HG2" s="199"/>
      <c r="HH2" s="199"/>
      <c r="HI2" s="199"/>
      <c r="HJ2" s="199"/>
      <c r="HK2" s="199"/>
      <c r="HL2" s="199"/>
      <c r="HM2" s="199"/>
      <c r="HN2" s="199"/>
      <c r="HO2" s="199"/>
      <c r="HP2" s="199"/>
      <c r="HQ2" s="199"/>
      <c r="HR2" s="199"/>
      <c r="HS2" s="199"/>
      <c r="HT2" s="199"/>
      <c r="HU2" s="199"/>
      <c r="HV2" s="199"/>
      <c r="HW2" s="199"/>
      <c r="HX2" s="199"/>
      <c r="HY2" s="199"/>
      <c r="HZ2" s="199"/>
      <c r="IA2" s="199"/>
      <c r="IB2" s="199"/>
      <c r="IC2" s="199"/>
      <c r="ID2" s="199"/>
      <c r="IE2" s="199"/>
      <c r="IF2" s="199"/>
      <c r="IG2" s="199"/>
      <c r="IH2" s="199"/>
      <c r="II2" s="199"/>
      <c r="IJ2" s="199"/>
      <c r="IK2" s="199"/>
      <c r="IL2" s="199"/>
      <c r="IM2" s="199"/>
      <c r="IN2" s="199"/>
      <c r="IO2" s="199"/>
      <c r="IP2" s="199"/>
      <c r="IQ2" s="199"/>
      <c r="IR2" s="199"/>
      <c r="IS2" s="199"/>
      <c r="IT2" s="199"/>
      <c r="IU2" s="199"/>
      <c r="IV2" s="199"/>
      <c r="IW2" s="199"/>
      <c r="IX2" s="199"/>
      <c r="IY2" s="199"/>
      <c r="IZ2" s="199"/>
      <c r="JA2" s="199"/>
      <c r="JB2" s="199"/>
      <c r="JC2" s="199"/>
      <c r="JD2" s="199"/>
      <c r="JE2" s="199"/>
      <c r="JF2" s="199"/>
      <c r="JG2" s="199"/>
      <c r="JH2" s="199"/>
      <c r="JI2" s="199"/>
      <c r="JJ2" s="199"/>
      <c r="JK2" s="199"/>
      <c r="JL2" s="199"/>
      <c r="JM2" s="199"/>
      <c r="JN2" s="199"/>
      <c r="JO2" s="199"/>
      <c r="JP2" s="199"/>
      <c r="JQ2" s="199"/>
      <c r="JR2" s="199"/>
      <c r="JS2" s="199"/>
    </row>
    <row r="3" spans="1:279" s="200" customFormat="1" ht="3" customHeight="1" x14ac:dyDescent="0.25">
      <c r="A3" s="2"/>
      <c r="B3" s="2"/>
      <c r="C3" s="272"/>
      <c r="D3" s="489"/>
      <c r="E3" s="489"/>
      <c r="F3" s="489"/>
      <c r="G3" s="489"/>
      <c r="H3" s="489"/>
      <c r="I3" s="489"/>
      <c r="J3" s="489"/>
      <c r="K3" s="489"/>
      <c r="L3" s="489"/>
      <c r="M3" s="489"/>
      <c r="N3" s="489"/>
      <c r="O3" s="489"/>
      <c r="P3" s="489"/>
      <c r="Q3" s="490"/>
      <c r="R3" s="274"/>
      <c r="S3" s="387"/>
      <c r="T3" s="387"/>
      <c r="U3" s="387"/>
      <c r="V3" s="199"/>
      <c r="W3" s="199"/>
      <c r="X3" s="199"/>
      <c r="Y3" s="199"/>
      <c r="Z3" s="199"/>
      <c r="AA3" s="199"/>
      <c r="AB3" s="199"/>
      <c r="AC3" s="199"/>
      <c r="AD3" s="199"/>
      <c r="AE3" s="199"/>
      <c r="AF3" s="199"/>
      <c r="AG3" s="199"/>
      <c r="AH3" s="199"/>
      <c r="AI3" s="199"/>
      <c r="AJ3" s="199"/>
      <c r="AK3" s="199"/>
      <c r="AL3" s="199"/>
      <c r="AM3" s="199"/>
      <c r="AN3" s="199"/>
      <c r="AO3" s="199"/>
      <c r="AP3" s="199"/>
      <c r="AQ3" s="199"/>
      <c r="AR3" s="199"/>
      <c r="AS3" s="199"/>
      <c r="AT3" s="199"/>
      <c r="AU3" s="199"/>
      <c r="AV3" s="199"/>
      <c r="AW3" s="199"/>
      <c r="AX3" s="199"/>
      <c r="AY3" s="199"/>
      <c r="AZ3" s="199"/>
      <c r="BA3" s="199"/>
      <c r="BB3" s="199"/>
      <c r="BC3" s="199"/>
      <c r="BD3" s="199"/>
      <c r="BE3" s="199"/>
      <c r="BF3" s="199"/>
      <c r="BG3" s="199"/>
      <c r="BH3" s="199"/>
      <c r="BI3" s="199"/>
      <c r="BJ3" s="199"/>
      <c r="BK3" s="199"/>
      <c r="BL3" s="199"/>
      <c r="BM3" s="199"/>
      <c r="BN3" s="199"/>
      <c r="BO3" s="199"/>
      <c r="BP3" s="199"/>
      <c r="BQ3" s="199"/>
      <c r="BR3" s="199"/>
      <c r="BS3" s="199"/>
      <c r="BT3" s="199"/>
      <c r="BU3" s="199"/>
      <c r="BV3" s="199"/>
      <c r="BW3" s="199"/>
      <c r="BX3" s="199"/>
      <c r="BY3" s="199"/>
      <c r="BZ3" s="199"/>
      <c r="CA3" s="199"/>
      <c r="CB3" s="199"/>
      <c r="CC3" s="199"/>
      <c r="CD3" s="199"/>
      <c r="CE3" s="199"/>
      <c r="CF3" s="199"/>
      <c r="CG3" s="199"/>
      <c r="CH3" s="199"/>
      <c r="CI3" s="199"/>
      <c r="CJ3" s="199"/>
      <c r="CK3" s="199"/>
      <c r="CL3" s="199"/>
      <c r="CM3" s="199"/>
      <c r="CN3" s="199"/>
      <c r="CO3" s="199"/>
      <c r="CP3" s="199"/>
      <c r="CQ3" s="199"/>
      <c r="CR3" s="199"/>
      <c r="CS3" s="199"/>
      <c r="CT3" s="199"/>
      <c r="CU3" s="199"/>
      <c r="CV3" s="199"/>
      <c r="CW3" s="199"/>
      <c r="CX3" s="199"/>
      <c r="CY3" s="199"/>
      <c r="CZ3" s="199"/>
      <c r="DA3" s="199"/>
      <c r="DB3" s="199"/>
      <c r="DC3" s="199"/>
      <c r="DD3" s="199"/>
      <c r="DE3" s="199"/>
      <c r="DF3" s="199"/>
      <c r="DG3" s="199"/>
      <c r="DH3" s="199"/>
      <c r="DI3" s="199"/>
      <c r="DJ3" s="199"/>
      <c r="DK3" s="199"/>
      <c r="DL3" s="199"/>
      <c r="DM3" s="199"/>
      <c r="DN3" s="199"/>
      <c r="DO3" s="199"/>
      <c r="DP3" s="199"/>
      <c r="DQ3" s="199"/>
      <c r="DR3" s="199"/>
      <c r="DS3" s="199"/>
      <c r="DT3" s="199"/>
      <c r="DU3" s="199"/>
      <c r="DV3" s="199"/>
      <c r="DW3" s="199"/>
      <c r="DX3" s="199"/>
      <c r="DY3" s="199"/>
      <c r="DZ3" s="199"/>
      <c r="EA3" s="199"/>
      <c r="EB3" s="199"/>
      <c r="EC3" s="199"/>
      <c r="ED3" s="199"/>
      <c r="EE3" s="199"/>
      <c r="EF3" s="199"/>
      <c r="EG3" s="199"/>
      <c r="EH3" s="199"/>
      <c r="EI3" s="199"/>
      <c r="EJ3" s="199"/>
      <c r="EK3" s="199"/>
      <c r="EL3" s="199"/>
      <c r="EM3" s="199"/>
      <c r="EN3" s="199"/>
      <c r="EO3" s="199"/>
      <c r="EP3" s="199"/>
      <c r="EQ3" s="199"/>
      <c r="ER3" s="199"/>
      <c r="ES3" s="199"/>
      <c r="ET3" s="199"/>
      <c r="EU3" s="199"/>
      <c r="EV3" s="199"/>
      <c r="EW3" s="199"/>
      <c r="EX3" s="199"/>
      <c r="EY3" s="199"/>
      <c r="EZ3" s="199"/>
      <c r="FA3" s="199"/>
      <c r="FB3" s="199"/>
      <c r="FC3" s="199"/>
      <c r="FD3" s="199"/>
      <c r="FE3" s="199"/>
      <c r="FF3" s="199"/>
      <c r="FG3" s="199"/>
      <c r="FH3" s="199"/>
      <c r="FI3" s="199"/>
      <c r="FJ3" s="199"/>
      <c r="FK3" s="199"/>
      <c r="FL3" s="199"/>
      <c r="FM3" s="199"/>
      <c r="FN3" s="199"/>
      <c r="FO3" s="199"/>
      <c r="FP3" s="199"/>
      <c r="FQ3" s="199"/>
      <c r="FR3" s="199"/>
      <c r="FS3" s="199"/>
      <c r="FT3" s="199"/>
      <c r="FU3" s="199"/>
      <c r="FV3" s="199"/>
      <c r="FW3" s="199"/>
      <c r="FX3" s="199"/>
      <c r="FY3" s="199"/>
      <c r="FZ3" s="199"/>
      <c r="GA3" s="199"/>
      <c r="GB3" s="199"/>
      <c r="GC3" s="199"/>
      <c r="GD3" s="199"/>
      <c r="GE3" s="199"/>
      <c r="GF3" s="199"/>
      <c r="GG3" s="199"/>
      <c r="GH3" s="199"/>
      <c r="GI3" s="199"/>
      <c r="GJ3" s="199"/>
      <c r="GK3" s="199"/>
      <c r="GL3" s="199"/>
      <c r="GM3" s="199"/>
      <c r="GN3" s="199"/>
      <c r="GO3" s="199"/>
      <c r="GP3" s="199"/>
      <c r="GQ3" s="199"/>
      <c r="GR3" s="199"/>
      <c r="GS3" s="199"/>
      <c r="GT3" s="199"/>
      <c r="GU3" s="199"/>
      <c r="GV3" s="199"/>
      <c r="GW3" s="199"/>
      <c r="GX3" s="199"/>
      <c r="GY3" s="199"/>
      <c r="GZ3" s="199"/>
      <c r="HA3" s="199"/>
      <c r="HB3" s="199"/>
      <c r="HC3" s="199"/>
      <c r="HD3" s="199"/>
      <c r="HE3" s="199"/>
      <c r="HF3" s="199"/>
      <c r="HG3" s="199"/>
      <c r="HH3" s="199"/>
      <c r="HI3" s="199"/>
      <c r="HJ3" s="199"/>
      <c r="HK3" s="199"/>
      <c r="HL3" s="199"/>
      <c r="HM3" s="199"/>
      <c r="HN3" s="199"/>
      <c r="HO3" s="199"/>
      <c r="HP3" s="199"/>
      <c r="HQ3" s="199"/>
      <c r="HR3" s="199"/>
      <c r="HS3" s="199"/>
      <c r="HT3" s="199"/>
      <c r="HU3" s="199"/>
      <c r="HV3" s="199"/>
      <c r="HW3" s="199"/>
      <c r="HX3" s="199"/>
      <c r="HY3" s="199"/>
      <c r="HZ3" s="199"/>
      <c r="IA3" s="199"/>
      <c r="IB3" s="199"/>
      <c r="IC3" s="199"/>
      <c r="ID3" s="199"/>
      <c r="IE3" s="199"/>
      <c r="IF3" s="199"/>
      <c r="IG3" s="199"/>
      <c r="IH3" s="199"/>
      <c r="II3" s="199"/>
      <c r="IJ3" s="199"/>
      <c r="IK3" s="199"/>
      <c r="IL3" s="199"/>
      <c r="IM3" s="199"/>
      <c r="IN3" s="199"/>
      <c r="IO3" s="199"/>
      <c r="IP3" s="199"/>
      <c r="IQ3" s="199"/>
      <c r="IR3" s="199"/>
      <c r="IS3" s="199"/>
      <c r="IT3" s="199"/>
      <c r="IU3" s="199"/>
      <c r="IV3" s="199"/>
      <c r="IW3" s="199"/>
      <c r="IX3" s="199"/>
      <c r="IY3" s="199"/>
      <c r="IZ3" s="199"/>
      <c r="JA3" s="199"/>
      <c r="JB3" s="199"/>
      <c r="JC3" s="199"/>
      <c r="JD3" s="199"/>
      <c r="JE3" s="199"/>
      <c r="JF3" s="199"/>
      <c r="JG3" s="199"/>
      <c r="JH3" s="199"/>
      <c r="JI3" s="199"/>
      <c r="JJ3" s="199"/>
      <c r="JK3" s="199"/>
      <c r="JL3" s="199"/>
      <c r="JM3" s="199"/>
      <c r="JN3" s="199"/>
      <c r="JO3" s="199"/>
      <c r="JP3" s="199"/>
      <c r="JQ3" s="199"/>
      <c r="JR3" s="199"/>
      <c r="JS3" s="199"/>
    </row>
    <row r="4" spans="1:279" s="200" customFormat="1" ht="41.25" customHeight="1" x14ac:dyDescent="0.25">
      <c r="A4" s="388" t="s">
        <v>0</v>
      </c>
      <c r="B4" s="389"/>
      <c r="C4" s="390"/>
      <c r="D4" s="391" t="str">
        <f>'Mapa Final'!D4</f>
        <v>Administración de Justicia</v>
      </c>
      <c r="E4" s="392"/>
      <c r="F4" s="392"/>
      <c r="G4" s="392"/>
      <c r="H4" s="392"/>
      <c r="I4" s="392"/>
      <c r="J4" s="392"/>
      <c r="K4" s="392"/>
      <c r="L4" s="392"/>
      <c r="M4" s="392"/>
      <c r="N4" s="393"/>
      <c r="O4" s="394"/>
      <c r="P4" s="394"/>
      <c r="Q4" s="394"/>
      <c r="R4" s="272"/>
      <c r="S4" s="1"/>
      <c r="T4" s="1"/>
      <c r="U4" s="1"/>
      <c r="V4" s="199"/>
      <c r="W4" s="199"/>
      <c r="X4" s="199"/>
      <c r="Y4" s="199"/>
      <c r="Z4" s="199"/>
      <c r="AA4" s="199"/>
      <c r="AB4" s="199"/>
      <c r="AC4" s="199"/>
      <c r="AD4" s="199"/>
      <c r="AE4" s="199"/>
      <c r="AF4" s="199"/>
      <c r="AG4" s="199"/>
      <c r="AH4" s="199"/>
      <c r="AI4" s="199"/>
      <c r="AJ4" s="199"/>
      <c r="AK4" s="199"/>
      <c r="AL4" s="199"/>
      <c r="AM4" s="199"/>
      <c r="AN4" s="199"/>
      <c r="AO4" s="199"/>
      <c r="AP4" s="199"/>
      <c r="AQ4" s="199"/>
      <c r="AR4" s="199"/>
      <c r="AS4" s="199"/>
      <c r="AT4" s="199"/>
      <c r="AU4" s="199"/>
      <c r="AV4" s="199"/>
      <c r="AW4" s="199"/>
      <c r="AX4" s="199"/>
      <c r="AY4" s="199"/>
      <c r="AZ4" s="199"/>
      <c r="BA4" s="199"/>
      <c r="BB4" s="199"/>
      <c r="BC4" s="199"/>
      <c r="BD4" s="199"/>
      <c r="BE4" s="199"/>
      <c r="BF4" s="199"/>
      <c r="BG4" s="199"/>
      <c r="BH4" s="199"/>
      <c r="BI4" s="199"/>
      <c r="BJ4" s="199"/>
      <c r="BK4" s="199"/>
      <c r="BL4" s="199"/>
      <c r="BM4" s="199"/>
      <c r="BN4" s="199"/>
      <c r="BO4" s="199"/>
      <c r="BP4" s="199"/>
      <c r="BQ4" s="199"/>
      <c r="BR4" s="199"/>
      <c r="BS4" s="199"/>
      <c r="BT4" s="199"/>
      <c r="BU4" s="199"/>
      <c r="BV4" s="199"/>
      <c r="BW4" s="199"/>
      <c r="BX4" s="199"/>
      <c r="BY4" s="199"/>
      <c r="BZ4" s="199"/>
      <c r="CA4" s="199"/>
      <c r="CB4" s="199"/>
      <c r="CC4" s="199"/>
      <c r="CD4" s="199"/>
      <c r="CE4" s="199"/>
      <c r="CF4" s="199"/>
      <c r="CG4" s="199"/>
      <c r="CH4" s="199"/>
      <c r="CI4" s="199"/>
      <c r="CJ4" s="199"/>
      <c r="CK4" s="199"/>
      <c r="CL4" s="199"/>
      <c r="CM4" s="199"/>
      <c r="CN4" s="199"/>
      <c r="CO4" s="199"/>
      <c r="CP4" s="199"/>
      <c r="CQ4" s="199"/>
      <c r="CR4" s="199"/>
      <c r="CS4" s="199"/>
      <c r="CT4" s="199"/>
      <c r="CU4" s="199"/>
      <c r="CV4" s="199"/>
      <c r="CW4" s="199"/>
      <c r="CX4" s="199"/>
      <c r="CY4" s="199"/>
      <c r="CZ4" s="199"/>
      <c r="DA4" s="199"/>
      <c r="DB4" s="199"/>
      <c r="DC4" s="199"/>
      <c r="DD4" s="199"/>
      <c r="DE4" s="199"/>
      <c r="DF4" s="199"/>
      <c r="DG4" s="199"/>
      <c r="DH4" s="199"/>
      <c r="DI4" s="199"/>
      <c r="DJ4" s="199"/>
      <c r="DK4" s="199"/>
      <c r="DL4" s="199"/>
      <c r="DM4" s="199"/>
      <c r="DN4" s="199"/>
      <c r="DO4" s="199"/>
      <c r="DP4" s="199"/>
      <c r="DQ4" s="199"/>
      <c r="DR4" s="199"/>
      <c r="DS4" s="199"/>
      <c r="DT4" s="199"/>
      <c r="DU4" s="199"/>
      <c r="DV4" s="199"/>
      <c r="DW4" s="199"/>
      <c r="DX4" s="199"/>
      <c r="DY4" s="199"/>
      <c r="DZ4" s="199"/>
      <c r="EA4" s="199"/>
      <c r="EB4" s="199"/>
      <c r="EC4" s="199"/>
      <c r="ED4" s="199"/>
      <c r="EE4" s="199"/>
      <c r="EF4" s="199"/>
      <c r="EG4" s="199"/>
      <c r="EH4" s="199"/>
      <c r="EI4" s="199"/>
      <c r="EJ4" s="199"/>
      <c r="EK4" s="199"/>
      <c r="EL4" s="199"/>
      <c r="EM4" s="199"/>
      <c r="EN4" s="199"/>
      <c r="EO4" s="199"/>
      <c r="EP4" s="199"/>
      <c r="EQ4" s="199"/>
      <c r="ER4" s="199"/>
      <c r="ES4" s="199"/>
      <c r="ET4" s="199"/>
      <c r="EU4" s="199"/>
      <c r="EV4" s="199"/>
      <c r="EW4" s="199"/>
      <c r="EX4" s="199"/>
      <c r="EY4" s="199"/>
      <c r="EZ4" s="199"/>
      <c r="FA4" s="199"/>
      <c r="FB4" s="199"/>
      <c r="FC4" s="199"/>
      <c r="FD4" s="199"/>
      <c r="FE4" s="199"/>
      <c r="FF4" s="199"/>
      <c r="FG4" s="199"/>
      <c r="FH4" s="199"/>
      <c r="FI4" s="199"/>
      <c r="FJ4" s="199"/>
      <c r="FK4" s="199"/>
      <c r="FL4" s="199"/>
      <c r="FM4" s="199"/>
      <c r="FN4" s="199"/>
      <c r="FO4" s="199"/>
      <c r="FP4" s="199"/>
      <c r="FQ4" s="199"/>
      <c r="FR4" s="199"/>
      <c r="FS4" s="199"/>
      <c r="FT4" s="199"/>
      <c r="FU4" s="199"/>
      <c r="FV4" s="199"/>
      <c r="FW4" s="199"/>
      <c r="FX4" s="199"/>
      <c r="FY4" s="199"/>
      <c r="FZ4" s="199"/>
      <c r="GA4" s="199"/>
      <c r="GB4" s="199"/>
      <c r="GC4" s="199"/>
      <c r="GD4" s="199"/>
      <c r="GE4" s="199"/>
      <c r="GF4" s="199"/>
      <c r="GG4" s="199"/>
      <c r="GH4" s="199"/>
      <c r="GI4" s="199"/>
      <c r="GJ4" s="199"/>
      <c r="GK4" s="199"/>
      <c r="GL4" s="199"/>
      <c r="GM4" s="199"/>
      <c r="GN4" s="199"/>
      <c r="GO4" s="199"/>
      <c r="GP4" s="199"/>
      <c r="GQ4" s="199"/>
      <c r="GR4" s="199"/>
      <c r="GS4" s="199"/>
      <c r="GT4" s="199"/>
      <c r="GU4" s="199"/>
      <c r="GV4" s="199"/>
      <c r="GW4" s="199"/>
      <c r="GX4" s="199"/>
      <c r="GY4" s="199"/>
      <c r="GZ4" s="199"/>
      <c r="HA4" s="199"/>
      <c r="HB4" s="199"/>
      <c r="HC4" s="199"/>
      <c r="HD4" s="199"/>
      <c r="HE4" s="199"/>
      <c r="HF4" s="199"/>
      <c r="HG4" s="199"/>
      <c r="HH4" s="199"/>
      <c r="HI4" s="199"/>
      <c r="HJ4" s="199"/>
      <c r="HK4" s="199"/>
      <c r="HL4" s="199"/>
      <c r="HM4" s="199"/>
      <c r="HN4" s="199"/>
      <c r="HO4" s="199"/>
      <c r="HP4" s="199"/>
      <c r="HQ4" s="199"/>
      <c r="HR4" s="199"/>
      <c r="HS4" s="199"/>
      <c r="HT4" s="199"/>
      <c r="HU4" s="199"/>
      <c r="HV4" s="199"/>
      <c r="HW4" s="199"/>
      <c r="HX4" s="199"/>
      <c r="HY4" s="199"/>
      <c r="HZ4" s="199"/>
      <c r="IA4" s="199"/>
      <c r="IB4" s="199"/>
      <c r="IC4" s="199"/>
      <c r="ID4" s="199"/>
      <c r="IE4" s="199"/>
      <c r="IF4" s="199"/>
      <c r="IG4" s="199"/>
      <c r="IH4" s="199"/>
      <c r="II4" s="199"/>
      <c r="IJ4" s="199"/>
      <c r="IK4" s="199"/>
      <c r="IL4" s="199"/>
      <c r="IM4" s="199"/>
      <c r="IN4" s="199"/>
      <c r="IO4" s="199"/>
      <c r="IP4" s="199"/>
      <c r="IQ4" s="199"/>
      <c r="IR4" s="199"/>
      <c r="IS4" s="199"/>
      <c r="IT4" s="199"/>
      <c r="IU4" s="199"/>
      <c r="IV4" s="199"/>
      <c r="IW4" s="199"/>
      <c r="IX4" s="199"/>
      <c r="IY4" s="199"/>
      <c r="IZ4" s="199"/>
      <c r="JA4" s="199"/>
      <c r="JB4" s="199"/>
      <c r="JC4" s="199"/>
      <c r="JD4" s="199"/>
      <c r="JE4" s="199"/>
      <c r="JF4" s="199"/>
      <c r="JG4" s="199"/>
      <c r="JH4" s="199"/>
      <c r="JI4" s="199"/>
      <c r="JJ4" s="199"/>
      <c r="JK4" s="199"/>
      <c r="JL4" s="199"/>
      <c r="JM4" s="199"/>
      <c r="JN4" s="199"/>
      <c r="JO4" s="199"/>
      <c r="JP4" s="199"/>
      <c r="JQ4" s="199"/>
      <c r="JR4" s="199"/>
      <c r="JS4" s="199"/>
    </row>
    <row r="5" spans="1:279" s="200" customFormat="1" ht="52.5" customHeight="1" x14ac:dyDescent="0.25">
      <c r="A5" s="388" t="s">
        <v>1</v>
      </c>
      <c r="B5" s="389"/>
      <c r="C5" s="390"/>
      <c r="D5" s="399" t="str">
        <f>'Mapa Final'!D5</f>
        <v>Administrar justicia dirigiendo la actuación procesal, hacia la emisión de una decisión de carácter definitivo mediante la aplicación de la normatividad vigente.</v>
      </c>
      <c r="E5" s="400"/>
      <c r="F5" s="400"/>
      <c r="G5" s="400"/>
      <c r="H5" s="400"/>
      <c r="I5" s="400"/>
      <c r="J5" s="400"/>
      <c r="K5" s="400"/>
      <c r="L5" s="400"/>
      <c r="M5" s="400"/>
      <c r="N5" s="401"/>
      <c r="O5" s="1"/>
      <c r="P5" s="1"/>
      <c r="Q5" s="1"/>
      <c r="R5" s="1"/>
      <c r="S5" s="1"/>
      <c r="T5" s="1"/>
      <c r="U5" s="1"/>
      <c r="V5" s="199"/>
      <c r="W5" s="199"/>
      <c r="X5" s="199"/>
      <c r="Y5" s="199"/>
      <c r="Z5" s="199"/>
      <c r="AA5" s="199"/>
      <c r="AB5" s="199"/>
      <c r="AC5" s="199"/>
      <c r="AD5" s="199"/>
      <c r="AE5" s="199"/>
      <c r="AF5" s="199"/>
      <c r="AG5" s="199"/>
      <c r="AH5" s="199"/>
      <c r="AI5" s="199"/>
      <c r="AJ5" s="199"/>
      <c r="AK5" s="199"/>
      <c r="AL5" s="199"/>
      <c r="AM5" s="199"/>
      <c r="AN5" s="199"/>
      <c r="AO5" s="199"/>
      <c r="AP5" s="199"/>
      <c r="AQ5" s="199"/>
      <c r="AR5" s="199"/>
      <c r="AS5" s="199"/>
      <c r="AT5" s="199"/>
      <c r="AU5" s="199"/>
      <c r="AV5" s="199"/>
      <c r="AW5" s="199"/>
      <c r="AX5" s="199"/>
      <c r="AY5" s="199"/>
      <c r="AZ5" s="199"/>
      <c r="BA5" s="199"/>
      <c r="BB5" s="199"/>
      <c r="BC5" s="199"/>
      <c r="BD5" s="199"/>
      <c r="BE5" s="199"/>
      <c r="BF5" s="199"/>
      <c r="BG5" s="199"/>
      <c r="BH5" s="199"/>
      <c r="BI5" s="199"/>
      <c r="BJ5" s="199"/>
      <c r="BK5" s="199"/>
      <c r="BL5" s="199"/>
      <c r="BM5" s="199"/>
      <c r="BN5" s="199"/>
      <c r="BO5" s="199"/>
      <c r="BP5" s="199"/>
      <c r="BQ5" s="199"/>
      <c r="BR5" s="199"/>
      <c r="BS5" s="199"/>
      <c r="BT5" s="199"/>
      <c r="BU5" s="199"/>
      <c r="BV5" s="199"/>
      <c r="BW5" s="199"/>
      <c r="BX5" s="199"/>
      <c r="BY5" s="199"/>
      <c r="BZ5" s="199"/>
      <c r="CA5" s="199"/>
      <c r="CB5" s="199"/>
      <c r="CC5" s="199"/>
      <c r="CD5" s="199"/>
      <c r="CE5" s="199"/>
      <c r="CF5" s="199"/>
      <c r="CG5" s="199"/>
      <c r="CH5" s="199"/>
      <c r="CI5" s="199"/>
      <c r="CJ5" s="199"/>
      <c r="CK5" s="199"/>
      <c r="CL5" s="199"/>
      <c r="CM5" s="199"/>
      <c r="CN5" s="199"/>
      <c r="CO5" s="199"/>
      <c r="CP5" s="199"/>
      <c r="CQ5" s="199"/>
      <c r="CR5" s="199"/>
      <c r="CS5" s="199"/>
      <c r="CT5" s="199"/>
      <c r="CU5" s="199"/>
      <c r="CV5" s="199"/>
      <c r="CW5" s="199"/>
      <c r="CX5" s="199"/>
      <c r="CY5" s="199"/>
      <c r="CZ5" s="199"/>
      <c r="DA5" s="199"/>
      <c r="DB5" s="199"/>
      <c r="DC5" s="199"/>
      <c r="DD5" s="199"/>
      <c r="DE5" s="199"/>
      <c r="DF5" s="199"/>
      <c r="DG5" s="199"/>
      <c r="DH5" s="199"/>
      <c r="DI5" s="199"/>
      <c r="DJ5" s="199"/>
      <c r="DK5" s="199"/>
      <c r="DL5" s="199"/>
      <c r="DM5" s="199"/>
      <c r="DN5" s="199"/>
      <c r="DO5" s="199"/>
      <c r="DP5" s="199"/>
      <c r="DQ5" s="199"/>
      <c r="DR5" s="199"/>
      <c r="DS5" s="199"/>
      <c r="DT5" s="199"/>
      <c r="DU5" s="199"/>
      <c r="DV5" s="199"/>
      <c r="DW5" s="199"/>
      <c r="DX5" s="199"/>
      <c r="DY5" s="199"/>
      <c r="DZ5" s="199"/>
      <c r="EA5" s="199"/>
      <c r="EB5" s="199"/>
      <c r="EC5" s="199"/>
      <c r="ED5" s="199"/>
      <c r="EE5" s="199"/>
      <c r="EF5" s="199"/>
      <c r="EG5" s="199"/>
      <c r="EH5" s="199"/>
      <c r="EI5" s="199"/>
      <c r="EJ5" s="199"/>
      <c r="EK5" s="199"/>
      <c r="EL5" s="199"/>
      <c r="EM5" s="199"/>
      <c r="EN5" s="199"/>
      <c r="EO5" s="199"/>
      <c r="EP5" s="199"/>
      <c r="EQ5" s="199"/>
      <c r="ER5" s="199"/>
      <c r="ES5" s="199"/>
      <c r="ET5" s="199"/>
      <c r="EU5" s="199"/>
      <c r="EV5" s="199"/>
      <c r="EW5" s="199"/>
      <c r="EX5" s="199"/>
      <c r="EY5" s="199"/>
      <c r="EZ5" s="199"/>
      <c r="FA5" s="199"/>
      <c r="FB5" s="199"/>
      <c r="FC5" s="199"/>
      <c r="FD5" s="199"/>
      <c r="FE5" s="199"/>
      <c r="FF5" s="199"/>
      <c r="FG5" s="199"/>
      <c r="FH5" s="199"/>
      <c r="FI5" s="199"/>
      <c r="FJ5" s="199"/>
      <c r="FK5" s="199"/>
      <c r="FL5" s="199"/>
      <c r="FM5" s="199"/>
      <c r="FN5" s="199"/>
      <c r="FO5" s="199"/>
      <c r="FP5" s="199"/>
      <c r="FQ5" s="199"/>
      <c r="FR5" s="199"/>
      <c r="FS5" s="199"/>
      <c r="FT5" s="199"/>
      <c r="FU5" s="199"/>
      <c r="FV5" s="199"/>
      <c r="FW5" s="199"/>
      <c r="FX5" s="199"/>
      <c r="FY5" s="199"/>
      <c r="FZ5" s="199"/>
      <c r="GA5" s="199"/>
      <c r="GB5" s="199"/>
      <c r="GC5" s="199"/>
      <c r="GD5" s="199"/>
      <c r="GE5" s="199"/>
      <c r="GF5" s="199"/>
      <c r="GG5" s="199"/>
      <c r="GH5" s="199"/>
      <c r="GI5" s="199"/>
      <c r="GJ5" s="199"/>
      <c r="GK5" s="199"/>
      <c r="GL5" s="199"/>
      <c r="GM5" s="199"/>
      <c r="GN5" s="199"/>
      <c r="GO5" s="199"/>
      <c r="GP5" s="199"/>
      <c r="GQ5" s="199"/>
      <c r="GR5" s="199"/>
      <c r="GS5" s="199"/>
      <c r="GT5" s="199"/>
      <c r="GU5" s="199"/>
      <c r="GV5" s="199"/>
      <c r="GW5" s="199"/>
      <c r="GX5" s="199"/>
      <c r="GY5" s="199"/>
      <c r="GZ5" s="199"/>
      <c r="HA5" s="199"/>
      <c r="HB5" s="199"/>
      <c r="HC5" s="199"/>
      <c r="HD5" s="199"/>
      <c r="HE5" s="199"/>
      <c r="HF5" s="199"/>
      <c r="HG5" s="199"/>
      <c r="HH5" s="199"/>
      <c r="HI5" s="199"/>
      <c r="HJ5" s="199"/>
      <c r="HK5" s="199"/>
      <c r="HL5" s="199"/>
      <c r="HM5" s="199"/>
      <c r="HN5" s="199"/>
      <c r="HO5" s="199"/>
      <c r="HP5" s="199"/>
      <c r="HQ5" s="199"/>
      <c r="HR5" s="199"/>
      <c r="HS5" s="199"/>
      <c r="HT5" s="199"/>
      <c r="HU5" s="199"/>
      <c r="HV5" s="199"/>
      <c r="HW5" s="199"/>
      <c r="HX5" s="199"/>
      <c r="HY5" s="199"/>
      <c r="HZ5" s="199"/>
      <c r="IA5" s="199"/>
      <c r="IB5" s="199"/>
      <c r="IC5" s="199"/>
      <c r="ID5" s="199"/>
      <c r="IE5" s="199"/>
      <c r="IF5" s="199"/>
      <c r="IG5" s="199"/>
      <c r="IH5" s="199"/>
      <c r="II5" s="199"/>
      <c r="IJ5" s="199"/>
      <c r="IK5" s="199"/>
      <c r="IL5" s="199"/>
      <c r="IM5" s="199"/>
      <c r="IN5" s="199"/>
      <c r="IO5" s="199"/>
      <c r="IP5" s="199"/>
      <c r="IQ5" s="199"/>
      <c r="IR5" s="199"/>
      <c r="IS5" s="199"/>
      <c r="IT5" s="199"/>
      <c r="IU5" s="199"/>
      <c r="IV5" s="199"/>
      <c r="IW5" s="199"/>
      <c r="IX5" s="199"/>
      <c r="IY5" s="199"/>
      <c r="IZ5" s="199"/>
      <c r="JA5" s="199"/>
      <c r="JB5" s="199"/>
      <c r="JC5" s="199"/>
      <c r="JD5" s="199"/>
      <c r="JE5" s="199"/>
      <c r="JF5" s="199"/>
      <c r="JG5" s="199"/>
      <c r="JH5" s="199"/>
      <c r="JI5" s="199"/>
      <c r="JJ5" s="199"/>
      <c r="JK5" s="199"/>
      <c r="JL5" s="199"/>
      <c r="JM5" s="199"/>
      <c r="JN5" s="199"/>
      <c r="JO5" s="199"/>
      <c r="JP5" s="199"/>
      <c r="JQ5" s="199"/>
      <c r="JR5" s="199"/>
      <c r="JS5" s="199"/>
    </row>
    <row r="6" spans="1:279" s="200" customFormat="1" ht="32.25" customHeight="1" thickBot="1" x14ac:dyDescent="0.3">
      <c r="A6" s="388" t="s">
        <v>2</v>
      </c>
      <c r="B6" s="389"/>
      <c r="C6" s="390"/>
      <c r="D6" s="399" t="str">
        <f>'Mapa Final'!D6</f>
        <v xml:space="preserve">Despachos Judiciales </v>
      </c>
      <c r="E6" s="400"/>
      <c r="F6" s="400"/>
      <c r="G6" s="400"/>
      <c r="H6" s="400"/>
      <c r="I6" s="400"/>
      <c r="J6" s="400"/>
      <c r="K6" s="400"/>
      <c r="L6" s="400"/>
      <c r="M6" s="400"/>
      <c r="N6" s="401"/>
      <c r="O6" s="1"/>
      <c r="P6" s="1"/>
      <c r="Q6" s="1"/>
      <c r="R6" s="1"/>
      <c r="S6" s="1"/>
      <c r="T6" s="1"/>
      <c r="U6" s="1"/>
      <c r="V6" s="199"/>
      <c r="W6" s="199"/>
      <c r="X6" s="199"/>
      <c r="Y6" s="199"/>
      <c r="Z6" s="199"/>
      <c r="AA6" s="199"/>
      <c r="AB6" s="199"/>
      <c r="AC6" s="199"/>
      <c r="AD6" s="199"/>
      <c r="AE6" s="199"/>
      <c r="AF6" s="199"/>
      <c r="AG6" s="199"/>
      <c r="AH6" s="199"/>
      <c r="AI6" s="199"/>
      <c r="AJ6" s="199"/>
      <c r="AK6" s="199"/>
      <c r="AL6" s="199"/>
      <c r="AM6" s="199"/>
      <c r="AN6" s="199"/>
      <c r="AO6" s="199"/>
      <c r="AP6" s="199"/>
      <c r="AQ6" s="199"/>
      <c r="AR6" s="199"/>
      <c r="AS6" s="199"/>
      <c r="AT6" s="199"/>
      <c r="AU6" s="199"/>
      <c r="AV6" s="199"/>
      <c r="AW6" s="199"/>
      <c r="AX6" s="199"/>
      <c r="AY6" s="199"/>
      <c r="AZ6" s="199"/>
      <c r="BA6" s="199"/>
      <c r="BB6" s="199"/>
      <c r="BC6" s="199"/>
      <c r="BD6" s="199"/>
      <c r="BE6" s="199"/>
      <c r="BF6" s="199"/>
      <c r="BG6" s="199"/>
      <c r="BH6" s="199"/>
      <c r="BI6" s="199"/>
      <c r="BJ6" s="199"/>
      <c r="BK6" s="199"/>
      <c r="BL6" s="199"/>
      <c r="BM6" s="199"/>
      <c r="BN6" s="199"/>
      <c r="BO6" s="199"/>
      <c r="BP6" s="199"/>
      <c r="BQ6" s="199"/>
      <c r="BR6" s="199"/>
      <c r="BS6" s="199"/>
      <c r="BT6" s="199"/>
      <c r="BU6" s="199"/>
      <c r="BV6" s="199"/>
      <c r="BW6" s="199"/>
      <c r="BX6" s="199"/>
      <c r="BY6" s="199"/>
      <c r="BZ6" s="199"/>
      <c r="CA6" s="199"/>
      <c r="CB6" s="199"/>
      <c r="CC6" s="199"/>
      <c r="CD6" s="199"/>
      <c r="CE6" s="199"/>
      <c r="CF6" s="199"/>
      <c r="CG6" s="199"/>
      <c r="CH6" s="199"/>
      <c r="CI6" s="199"/>
      <c r="CJ6" s="199"/>
      <c r="CK6" s="199"/>
      <c r="CL6" s="199"/>
      <c r="CM6" s="199"/>
      <c r="CN6" s="199"/>
      <c r="CO6" s="199"/>
      <c r="CP6" s="199"/>
      <c r="CQ6" s="199"/>
      <c r="CR6" s="199"/>
      <c r="CS6" s="199"/>
      <c r="CT6" s="199"/>
      <c r="CU6" s="199"/>
      <c r="CV6" s="199"/>
      <c r="CW6" s="199"/>
      <c r="CX6" s="199"/>
      <c r="CY6" s="199"/>
      <c r="CZ6" s="199"/>
      <c r="DA6" s="199"/>
      <c r="DB6" s="199"/>
      <c r="DC6" s="199"/>
      <c r="DD6" s="199"/>
      <c r="DE6" s="199"/>
      <c r="DF6" s="199"/>
      <c r="DG6" s="199"/>
      <c r="DH6" s="199"/>
      <c r="DI6" s="199"/>
      <c r="DJ6" s="199"/>
      <c r="DK6" s="199"/>
      <c r="DL6" s="199"/>
      <c r="DM6" s="199"/>
      <c r="DN6" s="199"/>
      <c r="DO6" s="199"/>
      <c r="DP6" s="199"/>
      <c r="DQ6" s="199"/>
      <c r="DR6" s="199"/>
      <c r="DS6" s="199"/>
      <c r="DT6" s="199"/>
      <c r="DU6" s="199"/>
      <c r="DV6" s="199"/>
      <c r="DW6" s="199"/>
      <c r="DX6" s="199"/>
      <c r="DY6" s="199"/>
      <c r="DZ6" s="199"/>
      <c r="EA6" s="199"/>
      <c r="EB6" s="199"/>
      <c r="EC6" s="199"/>
      <c r="ED6" s="199"/>
      <c r="EE6" s="199"/>
      <c r="EF6" s="199"/>
      <c r="EG6" s="199"/>
      <c r="EH6" s="199"/>
      <c r="EI6" s="199"/>
      <c r="EJ6" s="199"/>
      <c r="EK6" s="199"/>
      <c r="EL6" s="199"/>
      <c r="EM6" s="199"/>
      <c r="EN6" s="199"/>
      <c r="EO6" s="199"/>
      <c r="EP6" s="199"/>
      <c r="EQ6" s="199"/>
      <c r="ER6" s="199"/>
      <c r="ES6" s="199"/>
      <c r="ET6" s="199"/>
      <c r="EU6" s="199"/>
      <c r="EV6" s="199"/>
      <c r="EW6" s="199"/>
      <c r="EX6" s="199"/>
      <c r="EY6" s="199"/>
      <c r="EZ6" s="199"/>
      <c r="FA6" s="199"/>
      <c r="FB6" s="199"/>
      <c r="FC6" s="199"/>
      <c r="FD6" s="199"/>
      <c r="FE6" s="199"/>
      <c r="FF6" s="199"/>
      <c r="FG6" s="199"/>
      <c r="FH6" s="199"/>
      <c r="FI6" s="199"/>
      <c r="FJ6" s="199"/>
      <c r="FK6" s="199"/>
      <c r="FL6" s="199"/>
      <c r="FM6" s="199"/>
      <c r="FN6" s="199"/>
      <c r="FO6" s="199"/>
      <c r="FP6" s="199"/>
      <c r="FQ6" s="199"/>
      <c r="FR6" s="199"/>
      <c r="FS6" s="199"/>
      <c r="FT6" s="199"/>
      <c r="FU6" s="199"/>
      <c r="FV6" s="199"/>
      <c r="FW6" s="199"/>
      <c r="FX6" s="199"/>
      <c r="FY6" s="199"/>
      <c r="FZ6" s="199"/>
      <c r="GA6" s="199"/>
      <c r="GB6" s="199"/>
      <c r="GC6" s="199"/>
      <c r="GD6" s="199"/>
      <c r="GE6" s="199"/>
      <c r="GF6" s="199"/>
      <c r="GG6" s="199"/>
      <c r="GH6" s="199"/>
      <c r="GI6" s="199"/>
      <c r="GJ6" s="199"/>
      <c r="GK6" s="199"/>
      <c r="GL6" s="199"/>
      <c r="GM6" s="199"/>
      <c r="GN6" s="199"/>
      <c r="GO6" s="199"/>
      <c r="GP6" s="199"/>
      <c r="GQ6" s="199"/>
      <c r="GR6" s="199"/>
      <c r="GS6" s="199"/>
      <c r="GT6" s="199"/>
      <c r="GU6" s="199"/>
      <c r="GV6" s="199"/>
      <c r="GW6" s="199"/>
      <c r="GX6" s="199"/>
      <c r="GY6" s="199"/>
      <c r="GZ6" s="199"/>
      <c r="HA6" s="199"/>
      <c r="HB6" s="199"/>
      <c r="HC6" s="199"/>
      <c r="HD6" s="199"/>
      <c r="HE6" s="199"/>
      <c r="HF6" s="199"/>
      <c r="HG6" s="199"/>
      <c r="HH6" s="199"/>
      <c r="HI6" s="199"/>
      <c r="HJ6" s="199"/>
      <c r="HK6" s="199"/>
      <c r="HL6" s="199"/>
      <c r="HM6" s="199"/>
      <c r="HN6" s="199"/>
      <c r="HO6" s="199"/>
      <c r="HP6" s="199"/>
      <c r="HQ6" s="199"/>
      <c r="HR6" s="199"/>
      <c r="HS6" s="199"/>
      <c r="HT6" s="199"/>
      <c r="HU6" s="199"/>
      <c r="HV6" s="199"/>
      <c r="HW6" s="199"/>
      <c r="HX6" s="199"/>
      <c r="HY6" s="199"/>
      <c r="HZ6" s="199"/>
      <c r="IA6" s="199"/>
      <c r="IB6" s="199"/>
      <c r="IC6" s="199"/>
      <c r="ID6" s="199"/>
      <c r="IE6" s="199"/>
      <c r="IF6" s="199"/>
      <c r="IG6" s="199"/>
      <c r="IH6" s="199"/>
      <c r="II6" s="199"/>
      <c r="IJ6" s="199"/>
      <c r="IK6" s="199"/>
      <c r="IL6" s="199"/>
      <c r="IM6" s="199"/>
      <c r="IN6" s="199"/>
      <c r="IO6" s="199"/>
      <c r="IP6" s="199"/>
      <c r="IQ6" s="199"/>
      <c r="IR6" s="199"/>
      <c r="IS6" s="199"/>
      <c r="IT6" s="199"/>
      <c r="IU6" s="199"/>
      <c r="IV6" s="199"/>
      <c r="IW6" s="199"/>
      <c r="IX6" s="199"/>
      <c r="IY6" s="199"/>
      <c r="IZ6" s="199"/>
      <c r="JA6" s="199"/>
      <c r="JB6" s="199"/>
      <c r="JC6" s="199"/>
      <c r="JD6" s="199"/>
      <c r="JE6" s="199"/>
      <c r="JF6" s="199"/>
      <c r="JG6" s="199"/>
      <c r="JH6" s="199"/>
      <c r="JI6" s="199"/>
      <c r="JJ6" s="199"/>
      <c r="JK6" s="199"/>
      <c r="JL6" s="199"/>
      <c r="JM6" s="199"/>
      <c r="JN6" s="199"/>
      <c r="JO6" s="199"/>
      <c r="JP6" s="199"/>
      <c r="JQ6" s="199"/>
      <c r="JR6" s="199"/>
      <c r="JS6" s="199"/>
    </row>
    <row r="7" spans="1:279" s="203" customFormat="1" ht="38.25" customHeight="1" thickTop="1" thickBot="1" x14ac:dyDescent="0.35">
      <c r="A7" s="482" t="s">
        <v>412</v>
      </c>
      <c r="B7" s="483"/>
      <c r="C7" s="483"/>
      <c r="D7" s="483"/>
      <c r="E7" s="483"/>
      <c r="F7" s="484"/>
      <c r="G7" s="201"/>
      <c r="H7" s="485" t="s">
        <v>413</v>
      </c>
      <c r="I7" s="485"/>
      <c r="J7" s="485"/>
      <c r="K7" s="485" t="s">
        <v>414</v>
      </c>
      <c r="L7" s="485"/>
      <c r="M7" s="485"/>
      <c r="N7" s="486" t="s">
        <v>341</v>
      </c>
      <c r="O7" s="491" t="s">
        <v>415</v>
      </c>
      <c r="P7" s="493" t="s">
        <v>416</v>
      </c>
      <c r="Q7" s="496"/>
      <c r="R7" s="494"/>
      <c r="S7" s="493" t="s">
        <v>417</v>
      </c>
      <c r="T7" s="494"/>
      <c r="U7" s="495" t="s">
        <v>428</v>
      </c>
      <c r="V7" s="202"/>
      <c r="W7" s="202"/>
      <c r="X7" s="202"/>
      <c r="Y7" s="202"/>
      <c r="Z7" s="202"/>
      <c r="AA7" s="202"/>
      <c r="AB7" s="202"/>
      <c r="AC7" s="202"/>
      <c r="AD7" s="202"/>
      <c r="AE7" s="202"/>
      <c r="AF7" s="202"/>
      <c r="AG7" s="202"/>
      <c r="AH7" s="202"/>
      <c r="AI7" s="202"/>
      <c r="AJ7" s="202"/>
      <c r="AK7" s="202"/>
      <c r="AL7" s="202"/>
      <c r="AM7" s="202"/>
      <c r="AN7" s="202"/>
      <c r="AO7" s="202"/>
      <c r="AP7" s="202"/>
      <c r="AQ7" s="202"/>
      <c r="AR7" s="202"/>
      <c r="AS7" s="202"/>
      <c r="AT7" s="202"/>
      <c r="AU7" s="202"/>
      <c r="AV7" s="202"/>
      <c r="AW7" s="202"/>
      <c r="AX7" s="202"/>
      <c r="AY7" s="202"/>
      <c r="AZ7" s="202"/>
      <c r="BA7" s="202"/>
      <c r="BB7" s="202"/>
      <c r="BC7" s="202"/>
      <c r="BD7" s="202"/>
      <c r="BE7" s="202"/>
      <c r="BF7" s="202"/>
      <c r="BG7" s="202"/>
      <c r="BH7" s="202"/>
      <c r="BI7" s="202"/>
      <c r="BJ7" s="202"/>
      <c r="BK7" s="202"/>
      <c r="BL7" s="202"/>
      <c r="BM7" s="202"/>
      <c r="BN7" s="202"/>
      <c r="BO7" s="202"/>
      <c r="BP7" s="202"/>
      <c r="BQ7" s="202"/>
      <c r="BR7" s="202"/>
      <c r="BS7" s="202"/>
      <c r="BT7" s="202"/>
      <c r="BU7" s="202"/>
      <c r="BV7" s="202"/>
      <c r="BW7" s="202"/>
      <c r="BX7" s="202"/>
      <c r="BY7" s="202"/>
      <c r="BZ7" s="202"/>
      <c r="CA7" s="202"/>
      <c r="CB7" s="202"/>
      <c r="CC7" s="202"/>
      <c r="CD7" s="202"/>
      <c r="CE7" s="202"/>
      <c r="CF7" s="202"/>
      <c r="CG7" s="202"/>
      <c r="CH7" s="202"/>
      <c r="CI7" s="202"/>
      <c r="CJ7" s="202"/>
      <c r="CK7" s="202"/>
      <c r="CL7" s="202"/>
      <c r="CM7" s="202"/>
      <c r="CN7" s="202"/>
      <c r="CO7" s="202"/>
      <c r="CP7" s="202"/>
      <c r="CQ7" s="202"/>
      <c r="CR7" s="202"/>
      <c r="CS7" s="202"/>
      <c r="CT7" s="202"/>
      <c r="CU7" s="202"/>
      <c r="CV7" s="202"/>
      <c r="CW7" s="202"/>
      <c r="CX7" s="202"/>
      <c r="CY7" s="202"/>
      <c r="CZ7" s="202"/>
      <c r="DA7" s="202"/>
      <c r="DB7" s="202"/>
      <c r="DC7" s="202"/>
      <c r="DD7" s="202"/>
      <c r="DE7" s="202"/>
      <c r="DF7" s="202"/>
      <c r="DG7" s="202"/>
      <c r="DH7" s="202"/>
      <c r="DI7" s="202"/>
      <c r="DJ7" s="202"/>
      <c r="DK7" s="202"/>
      <c r="DL7" s="202"/>
      <c r="DM7" s="202"/>
      <c r="DN7" s="202"/>
      <c r="DO7" s="202"/>
      <c r="DP7" s="202"/>
      <c r="DQ7" s="202"/>
      <c r="DR7" s="202"/>
      <c r="DS7" s="202"/>
      <c r="DT7" s="202"/>
      <c r="DU7" s="202"/>
      <c r="DV7" s="202"/>
      <c r="DW7" s="202"/>
      <c r="DX7" s="202"/>
      <c r="DY7" s="202"/>
      <c r="DZ7" s="202"/>
      <c r="EA7" s="202"/>
      <c r="EB7" s="202"/>
      <c r="EC7" s="202"/>
      <c r="ED7" s="202"/>
      <c r="EE7" s="202"/>
      <c r="EF7" s="202"/>
      <c r="EG7" s="202"/>
      <c r="EH7" s="202"/>
      <c r="EI7" s="202"/>
      <c r="EJ7" s="202"/>
      <c r="EK7" s="202"/>
      <c r="EL7" s="202"/>
      <c r="EM7" s="202"/>
      <c r="EN7" s="202"/>
      <c r="EO7" s="202"/>
      <c r="EP7" s="202"/>
      <c r="EQ7" s="202"/>
      <c r="ER7" s="202"/>
      <c r="ES7" s="202"/>
      <c r="ET7" s="202"/>
      <c r="EU7" s="202"/>
      <c r="EV7" s="202"/>
      <c r="EW7" s="202"/>
      <c r="EX7" s="202"/>
      <c r="EY7" s="202"/>
      <c r="EZ7" s="202"/>
      <c r="FA7" s="202"/>
      <c r="FB7" s="202"/>
      <c r="FC7" s="202"/>
      <c r="FD7" s="202"/>
      <c r="FE7" s="202"/>
      <c r="FF7" s="202"/>
      <c r="FG7" s="202"/>
      <c r="FH7" s="202"/>
      <c r="FI7" s="202"/>
      <c r="FJ7" s="202"/>
      <c r="FK7" s="202"/>
      <c r="FL7" s="202"/>
      <c r="FM7" s="202"/>
      <c r="FN7" s="202"/>
      <c r="FO7" s="202"/>
      <c r="FP7" s="202"/>
      <c r="FQ7" s="202"/>
      <c r="FR7" s="202"/>
      <c r="FS7" s="202"/>
      <c r="FT7" s="202"/>
      <c r="FU7" s="202"/>
    </row>
    <row r="8" spans="1:279" s="211" customFormat="1" ht="81" customHeight="1" thickTop="1" thickBot="1" x14ac:dyDescent="0.35">
      <c r="A8" s="204" t="s">
        <v>210</v>
      </c>
      <c r="B8" s="204" t="s">
        <v>433</v>
      </c>
      <c r="C8" s="205" t="s">
        <v>8</v>
      </c>
      <c r="D8" s="206" t="s">
        <v>419</v>
      </c>
      <c r="E8" s="273" t="s">
        <v>10</v>
      </c>
      <c r="F8" s="273" t="s">
        <v>11</v>
      </c>
      <c r="G8" s="273" t="s">
        <v>12</v>
      </c>
      <c r="H8" s="208" t="s">
        <v>420</v>
      </c>
      <c r="I8" s="208" t="s">
        <v>38</v>
      </c>
      <c r="J8" s="208" t="s">
        <v>421</v>
      </c>
      <c r="K8" s="208" t="s">
        <v>420</v>
      </c>
      <c r="L8" s="208" t="s">
        <v>422</v>
      </c>
      <c r="M8" s="208" t="s">
        <v>421</v>
      </c>
      <c r="N8" s="486"/>
      <c r="O8" s="492"/>
      <c r="P8" s="209" t="s">
        <v>423</v>
      </c>
      <c r="Q8" s="209" t="s">
        <v>424</v>
      </c>
      <c r="R8" s="209" t="s">
        <v>456</v>
      </c>
      <c r="S8" s="209" t="s">
        <v>425</v>
      </c>
      <c r="T8" s="209" t="s">
        <v>426</v>
      </c>
      <c r="U8" s="495"/>
      <c r="V8" s="210"/>
      <c r="W8" s="210"/>
      <c r="X8" s="210"/>
      <c r="Y8" s="210"/>
      <c r="Z8" s="210"/>
      <c r="AA8" s="210"/>
      <c r="AB8" s="210"/>
      <c r="AC8" s="210"/>
      <c r="AD8" s="210"/>
      <c r="AE8" s="210"/>
      <c r="AF8" s="210"/>
      <c r="AG8" s="210"/>
      <c r="AH8" s="210"/>
      <c r="AI8" s="210"/>
      <c r="AJ8" s="210"/>
      <c r="AK8" s="210"/>
      <c r="AL8" s="210"/>
      <c r="AM8" s="210"/>
      <c r="AN8" s="210"/>
      <c r="AO8" s="210"/>
      <c r="AP8" s="210"/>
      <c r="AQ8" s="210"/>
      <c r="AR8" s="210"/>
      <c r="AS8" s="210"/>
      <c r="AT8" s="210"/>
      <c r="AU8" s="210"/>
      <c r="AV8" s="210"/>
      <c r="AW8" s="210"/>
      <c r="AX8" s="210"/>
      <c r="AY8" s="210"/>
      <c r="AZ8" s="210"/>
      <c r="BA8" s="210"/>
      <c r="BB8" s="210"/>
      <c r="BC8" s="210"/>
      <c r="BD8" s="210"/>
      <c r="BE8" s="210"/>
      <c r="BF8" s="210"/>
      <c r="BG8" s="210"/>
      <c r="BH8" s="210"/>
      <c r="BI8" s="210"/>
      <c r="BJ8" s="210"/>
      <c r="BK8" s="210"/>
      <c r="BL8" s="210"/>
      <c r="BM8" s="210"/>
      <c r="BN8" s="210"/>
      <c r="BO8" s="210"/>
      <c r="BP8" s="210"/>
      <c r="BQ8" s="210"/>
      <c r="BR8" s="210"/>
      <c r="BS8" s="210"/>
      <c r="BT8" s="210"/>
      <c r="BU8" s="210"/>
      <c r="BV8" s="210"/>
      <c r="BW8" s="210"/>
      <c r="BX8" s="210"/>
      <c r="BY8" s="210"/>
      <c r="BZ8" s="210"/>
      <c r="CA8" s="210"/>
      <c r="CB8" s="210"/>
      <c r="CC8" s="210"/>
      <c r="CD8" s="210"/>
      <c r="CE8" s="210"/>
      <c r="CF8" s="210"/>
      <c r="CG8" s="210"/>
      <c r="CH8" s="210"/>
      <c r="CI8" s="210"/>
      <c r="CJ8" s="210"/>
      <c r="CK8" s="210"/>
      <c r="CL8" s="210"/>
      <c r="CM8" s="210"/>
      <c r="CN8" s="210"/>
      <c r="CO8" s="210"/>
      <c r="CP8" s="210"/>
      <c r="CQ8" s="210"/>
      <c r="CR8" s="210"/>
      <c r="CS8" s="210"/>
      <c r="CT8" s="210"/>
      <c r="CU8" s="210"/>
      <c r="CV8" s="210"/>
      <c r="CW8" s="210"/>
      <c r="CX8" s="210"/>
      <c r="CY8" s="210"/>
      <c r="CZ8" s="210"/>
      <c r="DA8" s="210"/>
      <c r="DB8" s="210"/>
      <c r="DC8" s="210"/>
      <c r="DD8" s="210"/>
      <c r="DE8" s="210"/>
      <c r="DF8" s="210"/>
      <c r="DG8" s="210"/>
      <c r="DH8" s="210"/>
      <c r="DI8" s="210"/>
      <c r="DJ8" s="210"/>
      <c r="DK8" s="210"/>
      <c r="DL8" s="210"/>
      <c r="DM8" s="210"/>
      <c r="DN8" s="210"/>
      <c r="DO8" s="210"/>
      <c r="DP8" s="210"/>
      <c r="DQ8" s="210"/>
      <c r="DR8" s="210"/>
      <c r="DS8" s="210"/>
      <c r="DT8" s="210"/>
      <c r="DU8" s="210"/>
      <c r="DV8" s="210"/>
      <c r="DW8" s="210"/>
      <c r="DX8" s="210"/>
      <c r="DY8" s="210"/>
      <c r="DZ8" s="210"/>
      <c r="EA8" s="210"/>
      <c r="EB8" s="210"/>
      <c r="EC8" s="210"/>
      <c r="ED8" s="210"/>
      <c r="EE8" s="210"/>
      <c r="EF8" s="210"/>
      <c r="EG8" s="210"/>
      <c r="EH8" s="210"/>
      <c r="EI8" s="210"/>
      <c r="EJ8" s="210"/>
      <c r="EK8" s="210"/>
      <c r="EL8" s="210"/>
      <c r="EM8" s="210"/>
      <c r="EN8" s="210"/>
      <c r="EO8" s="210"/>
      <c r="EP8" s="210"/>
      <c r="EQ8" s="210"/>
      <c r="ER8" s="210"/>
      <c r="ES8" s="210"/>
      <c r="ET8" s="210"/>
      <c r="EU8" s="210"/>
      <c r="EV8" s="210"/>
      <c r="EW8" s="210"/>
      <c r="EX8" s="210"/>
      <c r="EY8" s="210"/>
      <c r="EZ8" s="210"/>
      <c r="FA8" s="210"/>
      <c r="FB8" s="210"/>
      <c r="FC8" s="210"/>
      <c r="FD8" s="210"/>
      <c r="FE8" s="210"/>
      <c r="FF8" s="210"/>
      <c r="FG8" s="210"/>
      <c r="FH8" s="210"/>
      <c r="FI8" s="210"/>
      <c r="FJ8" s="210"/>
      <c r="FK8" s="210"/>
      <c r="FL8" s="210"/>
      <c r="FM8" s="210"/>
      <c r="FN8" s="210"/>
      <c r="FO8" s="210"/>
      <c r="FP8" s="210"/>
      <c r="FQ8" s="210"/>
      <c r="FR8" s="210"/>
      <c r="FS8" s="210"/>
      <c r="FT8" s="210"/>
      <c r="FU8" s="210"/>
    </row>
    <row r="9" spans="1:279" s="212" customFormat="1" ht="10.5" customHeight="1" thickTop="1" thickBot="1" x14ac:dyDescent="0.35">
      <c r="A9" s="497"/>
      <c r="B9" s="498"/>
      <c r="C9" s="498"/>
      <c r="D9" s="498"/>
      <c r="E9" s="498"/>
      <c r="F9" s="498"/>
      <c r="G9" s="498"/>
      <c r="H9" s="498"/>
      <c r="I9" s="498"/>
      <c r="J9" s="498"/>
      <c r="K9" s="498"/>
      <c r="L9" s="498"/>
      <c r="M9" s="498"/>
      <c r="N9" s="498"/>
      <c r="U9" s="213"/>
      <c r="V9" s="214"/>
      <c r="W9" s="214"/>
      <c r="X9" s="214"/>
      <c r="Y9" s="214"/>
      <c r="Z9" s="214"/>
      <c r="AA9" s="214"/>
      <c r="AB9" s="214"/>
      <c r="AC9" s="214"/>
      <c r="AD9" s="214"/>
      <c r="AE9" s="214"/>
      <c r="AF9" s="214"/>
      <c r="AG9" s="214"/>
      <c r="AH9" s="214"/>
      <c r="AI9" s="214"/>
      <c r="AJ9" s="214"/>
      <c r="AK9" s="214"/>
      <c r="AL9" s="214"/>
      <c r="AM9" s="214"/>
      <c r="AN9" s="214"/>
      <c r="AO9" s="214"/>
      <c r="AP9" s="214"/>
      <c r="AQ9" s="214"/>
      <c r="AR9" s="214"/>
      <c r="AS9" s="214"/>
      <c r="AT9" s="214"/>
      <c r="AU9" s="214"/>
      <c r="AV9" s="214"/>
      <c r="AW9" s="214"/>
      <c r="AX9" s="214"/>
      <c r="AY9" s="214"/>
      <c r="AZ9" s="214"/>
      <c r="BA9" s="214"/>
      <c r="BB9" s="214"/>
      <c r="BC9" s="214"/>
      <c r="BD9" s="214"/>
      <c r="BE9" s="214"/>
      <c r="BF9" s="214"/>
      <c r="BG9" s="214"/>
      <c r="BH9" s="214"/>
      <c r="BI9" s="214"/>
      <c r="BJ9" s="214"/>
      <c r="BK9" s="214"/>
      <c r="BL9" s="214"/>
      <c r="BM9" s="214"/>
      <c r="BN9" s="214"/>
      <c r="BO9" s="214"/>
      <c r="BP9" s="214"/>
      <c r="BQ9" s="214"/>
      <c r="BR9" s="214"/>
      <c r="BS9" s="214"/>
      <c r="BT9" s="214"/>
      <c r="BU9" s="214"/>
      <c r="BV9" s="214"/>
      <c r="BW9" s="214"/>
      <c r="BX9" s="214"/>
      <c r="BY9" s="214"/>
      <c r="BZ9" s="214"/>
      <c r="CA9" s="214"/>
      <c r="CB9" s="214"/>
      <c r="CC9" s="214"/>
      <c r="CD9" s="214"/>
      <c r="CE9" s="214"/>
      <c r="CF9" s="214"/>
      <c r="CG9" s="214"/>
      <c r="CH9" s="214"/>
      <c r="CI9" s="214"/>
      <c r="CJ9" s="214"/>
      <c r="CK9" s="214"/>
      <c r="CL9" s="214"/>
      <c r="CM9" s="214"/>
      <c r="CN9" s="214"/>
      <c r="CO9" s="214"/>
      <c r="CP9" s="214"/>
      <c r="CQ9" s="214"/>
      <c r="CR9" s="214"/>
      <c r="CS9" s="214"/>
      <c r="CT9" s="214"/>
      <c r="CU9" s="214"/>
      <c r="CV9" s="214"/>
      <c r="CW9" s="214"/>
      <c r="CX9" s="214"/>
      <c r="CY9" s="214"/>
      <c r="CZ9" s="214"/>
      <c r="DA9" s="214"/>
      <c r="DB9" s="214"/>
      <c r="DC9" s="214"/>
      <c r="DD9" s="214"/>
      <c r="DE9" s="214"/>
      <c r="DF9" s="214"/>
      <c r="DG9" s="214"/>
      <c r="DH9" s="214"/>
      <c r="DI9" s="214"/>
      <c r="DJ9" s="214"/>
      <c r="DK9" s="214"/>
      <c r="DL9" s="214"/>
      <c r="DM9" s="214"/>
      <c r="DN9" s="214"/>
      <c r="DO9" s="214"/>
      <c r="DP9" s="214"/>
      <c r="DQ9" s="214"/>
      <c r="DR9" s="214"/>
      <c r="DS9" s="214"/>
      <c r="DT9" s="214"/>
      <c r="DU9" s="214"/>
      <c r="DV9" s="214"/>
      <c r="DW9" s="214"/>
      <c r="DX9" s="214"/>
      <c r="DY9" s="214"/>
      <c r="DZ9" s="214"/>
      <c r="EA9" s="214"/>
      <c r="EB9" s="214"/>
      <c r="EC9" s="214"/>
      <c r="ED9" s="214"/>
      <c r="EE9" s="214"/>
      <c r="EF9" s="214"/>
      <c r="EG9" s="214"/>
      <c r="EH9" s="214"/>
      <c r="EI9" s="214"/>
      <c r="EJ9" s="214"/>
      <c r="EK9" s="214"/>
      <c r="EL9" s="214"/>
      <c r="EM9" s="214"/>
      <c r="EN9" s="214"/>
      <c r="EO9" s="214"/>
      <c r="EP9" s="214"/>
      <c r="EQ9" s="214"/>
      <c r="ER9" s="214"/>
      <c r="ES9" s="214"/>
      <c r="ET9" s="214"/>
      <c r="EU9" s="214"/>
      <c r="EV9" s="214"/>
      <c r="EW9" s="214"/>
      <c r="EX9" s="214"/>
      <c r="EY9" s="214"/>
      <c r="EZ9" s="214"/>
      <c r="FA9" s="214"/>
      <c r="FB9" s="214"/>
      <c r="FC9" s="214"/>
      <c r="FD9" s="214"/>
      <c r="FE9" s="214"/>
      <c r="FF9" s="214"/>
      <c r="FG9" s="214"/>
      <c r="FH9" s="214"/>
      <c r="FI9" s="214"/>
      <c r="FJ9" s="214"/>
      <c r="FK9" s="214"/>
      <c r="FL9" s="214"/>
      <c r="FM9" s="214"/>
      <c r="FN9" s="214"/>
      <c r="FO9" s="214"/>
      <c r="FP9" s="214"/>
      <c r="FQ9" s="214"/>
      <c r="FR9" s="214"/>
      <c r="FS9" s="214"/>
      <c r="FT9" s="214"/>
      <c r="FU9" s="214"/>
    </row>
    <row r="10" spans="1:279" s="215" customFormat="1" ht="15" customHeight="1" x14ac:dyDescent="0.3">
      <c r="A10" s="499">
        <f>'Mapa Final'!A10</f>
        <v>1</v>
      </c>
      <c r="B10" s="499" t="str">
        <f>'Mapa Final'!B10</f>
        <v>Incumplimiento de los Objetivos de la Calidad</v>
      </c>
      <c r="C10" s="499" t="str">
        <f>+'Mapa Final'!C10</f>
        <v>Incumplimiento de las metas establecidas</v>
      </c>
      <c r="D10" s="499" t="str">
        <f>'Mapa Final'!D10</f>
        <v>1-Metas y estrategias poco objetivas frente  al desempeño real de la organización
 2. Apatía y omisión del cumplimiento de los objetivos
3. Falta de personal en los Despachos Judiciales para los temas de calidad
4.Falta de capacitación al personal existente el los Despachos</v>
      </c>
      <c r="E10" s="499" t="str">
        <f>'Mapa Final'!E10</f>
        <v>Falta de mantenimiento periódico del Sistema de Gestión de la Calidad</v>
      </c>
      <c r="F10" s="499" t="str">
        <f>'Mapa Final'!F10</f>
        <v>Posibilidad de incumplimiento de los objetivos del sistema de gestión de la Calidad ante el no logro del nivel de referencia de los indicadores los procesos que lo conforman con la expectativa de cumplimiento en cada ejercicio (anual) y por falta de mantenimiento en del mismo.</v>
      </c>
      <c r="G10" s="478" t="str">
        <f>+'Mapa Final'!G10</f>
        <v>Ejecución y Administración de Procesos</v>
      </c>
      <c r="H10" s="478" t="str">
        <f>+'Mapa Final'!I10</f>
        <v>Baja</v>
      </c>
      <c r="I10" s="478" t="str">
        <f>+'Mapa Final'!L10</f>
        <v>Moderado</v>
      </c>
      <c r="J10" s="481" t="str">
        <f>+'Mapa Final'!N10</f>
        <v>Moderado</v>
      </c>
      <c r="K10" s="481" t="str">
        <f>+'Mapa Final'!AA10</f>
        <v>Baja</v>
      </c>
      <c r="L10" s="481" t="str">
        <f>+'Mapa Final'!AE10</f>
        <v>Moderado</v>
      </c>
      <c r="M10" s="478" t="str">
        <f>+'Mapa Final'!AG10</f>
        <v>Moderado</v>
      </c>
      <c r="N10" s="478" t="str">
        <f>+'Mapa Final'!AH10</f>
        <v>Reducir(compartir)</v>
      </c>
      <c r="O10" s="475"/>
      <c r="P10" s="475"/>
      <c r="Q10" s="475"/>
      <c r="R10" s="475"/>
      <c r="S10" s="475"/>
      <c r="T10" s="475"/>
      <c r="U10" s="47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c r="FS10" s="35"/>
      <c r="FT10" s="35"/>
      <c r="FU10" s="35"/>
    </row>
    <row r="11" spans="1:279" s="215" customFormat="1" ht="13.5" customHeight="1" x14ac:dyDescent="0.3">
      <c r="A11" s="500"/>
      <c r="B11" s="500"/>
      <c r="C11" s="500"/>
      <c r="D11" s="500"/>
      <c r="E11" s="500"/>
      <c r="F11" s="500"/>
      <c r="G11" s="479"/>
      <c r="H11" s="479"/>
      <c r="I11" s="479"/>
      <c r="J11" s="479"/>
      <c r="K11" s="479"/>
      <c r="L11" s="479"/>
      <c r="M11" s="479"/>
      <c r="N11" s="479"/>
      <c r="O11" s="476"/>
      <c r="P11" s="476"/>
      <c r="Q11" s="476"/>
      <c r="R11" s="476"/>
      <c r="S11" s="476"/>
      <c r="T11" s="476"/>
      <c r="U11" s="476"/>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c r="FS11" s="35"/>
      <c r="FT11" s="35"/>
      <c r="FU11" s="35"/>
    </row>
    <row r="12" spans="1:279" s="215" customFormat="1" ht="13.5" customHeight="1" x14ac:dyDescent="0.3">
      <c r="A12" s="500"/>
      <c r="B12" s="500"/>
      <c r="C12" s="500"/>
      <c r="D12" s="500"/>
      <c r="E12" s="500"/>
      <c r="F12" s="500"/>
      <c r="G12" s="479"/>
      <c r="H12" s="479"/>
      <c r="I12" s="479"/>
      <c r="J12" s="479"/>
      <c r="K12" s="479"/>
      <c r="L12" s="479"/>
      <c r="M12" s="479"/>
      <c r="N12" s="479"/>
      <c r="O12" s="476"/>
      <c r="P12" s="476"/>
      <c r="Q12" s="476"/>
      <c r="R12" s="476"/>
      <c r="S12" s="476"/>
      <c r="T12" s="476"/>
      <c r="U12" s="476"/>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c r="FS12" s="35"/>
      <c r="FT12" s="35"/>
      <c r="FU12" s="35"/>
    </row>
    <row r="13" spans="1:279" s="215" customFormat="1" ht="162" customHeight="1" thickBot="1" x14ac:dyDescent="0.35">
      <c r="A13" s="501"/>
      <c r="B13" s="501"/>
      <c r="C13" s="501"/>
      <c r="D13" s="501"/>
      <c r="E13" s="501"/>
      <c r="F13" s="501"/>
      <c r="G13" s="480"/>
      <c r="H13" s="480"/>
      <c r="I13" s="480"/>
      <c r="J13" s="480"/>
      <c r="K13" s="480"/>
      <c r="L13" s="480"/>
      <c r="M13" s="480"/>
      <c r="N13" s="480"/>
      <c r="O13" s="477"/>
      <c r="P13" s="477"/>
      <c r="Q13" s="477"/>
      <c r="R13" s="477"/>
      <c r="S13" s="477"/>
      <c r="T13" s="477"/>
      <c r="U13" s="477"/>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c r="FS13" s="35"/>
      <c r="FT13" s="35"/>
      <c r="FU13" s="35"/>
    </row>
    <row r="14" spans="1:279" s="215" customFormat="1" ht="15" customHeight="1" x14ac:dyDescent="0.3">
      <c r="A14" s="499">
        <f>'Mapa Final'!A14</f>
        <v>2</v>
      </c>
      <c r="B14" s="499" t="str">
        <f>'Mapa Final'!B14</f>
        <v xml:space="preserve">Insatisfacción del Usuario
</v>
      </c>
      <c r="C14" s="499" t="str">
        <f>+'Mapa Final'!C14</f>
        <v>Reputacional</v>
      </c>
      <c r="D14" s="499" t="str">
        <f>'Mapa Final'!D14</f>
        <v>1-Trato inadecuado y orientación escaza al usuario
2-Aplazamiento de diligencias o audiencias
3-Estigmatización negativa del sector púbico en el ejercicio de su labor</v>
      </c>
      <c r="E14" s="499" t="str">
        <f>'Mapa Final'!E14</f>
        <v xml:space="preserve">Incumplimiento al trámite judicial </v>
      </c>
      <c r="F14" s="499" t="str">
        <f>'Mapa Final'!F14</f>
        <v>Posibilidad de insatsfacción de los usuarios ante la vulneración de los derechos fundamentales de los ciudadanos  por el  incumplimiento al trámite judicial.</v>
      </c>
      <c r="G14" s="478" t="str">
        <f>+'Mapa Final'!G14</f>
        <v>Usuarios, productos y prácticas organizacionales</v>
      </c>
      <c r="H14" s="478" t="str">
        <f>+'Mapa Final'!I14</f>
        <v>Muy Alta</v>
      </c>
      <c r="I14" s="478" t="str">
        <f>+'Mapa Final'!L14</f>
        <v>Mayor</v>
      </c>
      <c r="J14" s="481" t="str">
        <f>+'Mapa Final'!N14</f>
        <v xml:space="preserve">Alto </v>
      </c>
      <c r="K14" s="481" t="str">
        <f>+'Mapa Final'!AA14</f>
        <v>Media</v>
      </c>
      <c r="L14" s="481" t="str">
        <f>+'Mapa Final'!AE14</f>
        <v>Mayor</v>
      </c>
      <c r="M14" s="478" t="str">
        <f>+'Mapa Final'!AG14</f>
        <v xml:space="preserve">Alto </v>
      </c>
      <c r="N14" s="478" t="str">
        <f>+'Mapa Final'!AH14</f>
        <v>Evitar</v>
      </c>
      <c r="O14" s="475"/>
      <c r="P14" s="475"/>
      <c r="Q14" s="475"/>
      <c r="R14" s="475"/>
      <c r="S14" s="475"/>
      <c r="T14" s="475"/>
      <c r="U14" s="47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c r="EH14" s="35"/>
      <c r="EI14" s="35"/>
      <c r="EJ14" s="35"/>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c r="FS14" s="35"/>
      <c r="FT14" s="35"/>
      <c r="FU14" s="35"/>
    </row>
    <row r="15" spans="1:279" s="215" customFormat="1" ht="15" customHeight="1" x14ac:dyDescent="0.3">
      <c r="A15" s="500"/>
      <c r="B15" s="500"/>
      <c r="C15" s="500"/>
      <c r="D15" s="500"/>
      <c r="E15" s="500"/>
      <c r="F15" s="500"/>
      <c r="G15" s="479"/>
      <c r="H15" s="479"/>
      <c r="I15" s="479"/>
      <c r="J15" s="479"/>
      <c r="K15" s="479"/>
      <c r="L15" s="479"/>
      <c r="M15" s="479"/>
      <c r="N15" s="479"/>
      <c r="O15" s="476"/>
      <c r="P15" s="476"/>
      <c r="Q15" s="476"/>
      <c r="R15" s="476"/>
      <c r="S15" s="476"/>
      <c r="T15" s="476"/>
      <c r="U15" s="476"/>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c r="FP15" s="35"/>
      <c r="FQ15" s="35"/>
      <c r="FR15" s="35"/>
      <c r="FS15" s="35"/>
      <c r="FT15" s="35"/>
      <c r="FU15" s="35"/>
    </row>
    <row r="16" spans="1:279" s="215" customFormat="1" ht="13.5" customHeight="1" x14ac:dyDescent="0.3">
      <c r="A16" s="500"/>
      <c r="B16" s="500"/>
      <c r="C16" s="500"/>
      <c r="D16" s="500"/>
      <c r="E16" s="500"/>
      <c r="F16" s="500"/>
      <c r="G16" s="479"/>
      <c r="H16" s="479"/>
      <c r="I16" s="479"/>
      <c r="J16" s="479"/>
      <c r="K16" s="479"/>
      <c r="L16" s="479"/>
      <c r="M16" s="479"/>
      <c r="N16" s="479"/>
      <c r="O16" s="476"/>
      <c r="P16" s="476"/>
      <c r="Q16" s="476"/>
      <c r="R16" s="476"/>
      <c r="S16" s="476"/>
      <c r="T16" s="476"/>
      <c r="U16" s="476"/>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35"/>
      <c r="CS16" s="35"/>
      <c r="CT16" s="35"/>
      <c r="CU16" s="35"/>
      <c r="CV16" s="35"/>
      <c r="CW16" s="35"/>
      <c r="CX16" s="35"/>
      <c r="CY16" s="35"/>
      <c r="CZ16" s="35"/>
      <c r="DA16" s="35"/>
      <c r="DB16" s="35"/>
      <c r="DC16" s="35"/>
      <c r="DD16" s="35"/>
      <c r="DE16" s="35"/>
      <c r="DF16" s="35"/>
      <c r="DG16" s="35"/>
      <c r="DH16" s="35"/>
      <c r="DI16" s="35"/>
      <c r="DJ16" s="35"/>
      <c r="DK16" s="35"/>
      <c r="DL16" s="35"/>
      <c r="DM16" s="35"/>
      <c r="DN16" s="35"/>
      <c r="DO16" s="35"/>
      <c r="DP16" s="35"/>
      <c r="DQ16" s="35"/>
      <c r="DR16" s="35"/>
      <c r="DS16" s="35"/>
      <c r="DT16" s="35"/>
      <c r="DU16" s="35"/>
      <c r="DV16" s="35"/>
      <c r="DW16" s="35"/>
      <c r="DX16" s="35"/>
      <c r="DY16" s="35"/>
      <c r="DZ16" s="35"/>
      <c r="EA16" s="35"/>
      <c r="EB16" s="35"/>
      <c r="EC16" s="35"/>
      <c r="ED16" s="35"/>
      <c r="EE16" s="35"/>
      <c r="EF16" s="35"/>
      <c r="EG16" s="35"/>
      <c r="EH16" s="35"/>
      <c r="EI16" s="35"/>
      <c r="EJ16" s="35"/>
      <c r="EK16" s="35"/>
      <c r="EL16" s="35"/>
      <c r="EM16" s="35"/>
      <c r="EN16" s="35"/>
      <c r="EO16" s="35"/>
      <c r="EP16" s="35"/>
      <c r="EQ16" s="35"/>
      <c r="ER16" s="35"/>
      <c r="ES16" s="35"/>
      <c r="ET16" s="35"/>
      <c r="EU16" s="35"/>
      <c r="EV16" s="35"/>
      <c r="EW16" s="35"/>
      <c r="EX16" s="35"/>
      <c r="EY16" s="35"/>
      <c r="EZ16" s="35"/>
      <c r="FA16" s="35"/>
      <c r="FB16" s="35"/>
      <c r="FC16" s="35"/>
      <c r="FD16" s="35"/>
      <c r="FE16" s="35"/>
      <c r="FF16" s="35"/>
      <c r="FG16" s="35"/>
      <c r="FH16" s="35"/>
      <c r="FI16" s="35"/>
      <c r="FJ16" s="35"/>
      <c r="FK16" s="35"/>
      <c r="FL16" s="35"/>
      <c r="FM16" s="35"/>
      <c r="FN16" s="35"/>
      <c r="FO16" s="35"/>
      <c r="FP16" s="35"/>
      <c r="FQ16" s="35"/>
      <c r="FR16" s="35"/>
      <c r="FS16" s="35"/>
      <c r="FT16" s="35"/>
      <c r="FU16" s="35"/>
    </row>
    <row r="17" spans="1:177" s="215" customFormat="1" ht="164.4" customHeight="1" thickBot="1" x14ac:dyDescent="0.35">
      <c r="A17" s="501"/>
      <c r="B17" s="501"/>
      <c r="C17" s="501"/>
      <c r="D17" s="501"/>
      <c r="E17" s="501"/>
      <c r="F17" s="501"/>
      <c r="G17" s="480"/>
      <c r="H17" s="480"/>
      <c r="I17" s="480"/>
      <c r="J17" s="480"/>
      <c r="K17" s="480"/>
      <c r="L17" s="480"/>
      <c r="M17" s="480"/>
      <c r="N17" s="480"/>
      <c r="O17" s="477"/>
      <c r="P17" s="477"/>
      <c r="Q17" s="477"/>
      <c r="R17" s="477"/>
      <c r="S17" s="477"/>
      <c r="T17" s="477"/>
      <c r="U17" s="477"/>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c r="CT17" s="35"/>
      <c r="CU17" s="35"/>
      <c r="CV17" s="35"/>
      <c r="CW17" s="35"/>
      <c r="CX17" s="35"/>
      <c r="CY17" s="35"/>
      <c r="CZ17" s="35"/>
      <c r="DA17" s="35"/>
      <c r="DB17" s="35"/>
      <c r="DC17" s="35"/>
      <c r="DD17" s="35"/>
      <c r="DE17" s="35"/>
      <c r="DF17" s="35"/>
      <c r="DG17" s="35"/>
      <c r="DH17" s="35"/>
      <c r="DI17" s="35"/>
      <c r="DJ17" s="35"/>
      <c r="DK17" s="35"/>
      <c r="DL17" s="35"/>
      <c r="DM17" s="35"/>
      <c r="DN17" s="35"/>
      <c r="DO17" s="35"/>
      <c r="DP17" s="35"/>
      <c r="DQ17" s="35"/>
      <c r="DR17" s="35"/>
      <c r="DS17" s="35"/>
      <c r="DT17" s="35"/>
      <c r="DU17" s="35"/>
      <c r="DV17" s="35"/>
      <c r="DW17" s="35"/>
      <c r="DX17" s="35"/>
      <c r="DY17" s="35"/>
      <c r="DZ17" s="35"/>
      <c r="EA17" s="35"/>
      <c r="EB17" s="35"/>
      <c r="EC17" s="35"/>
      <c r="ED17" s="35"/>
      <c r="EE17" s="35"/>
      <c r="EF17" s="35"/>
      <c r="EG17" s="35"/>
      <c r="EH17" s="35"/>
      <c r="EI17" s="35"/>
      <c r="EJ17" s="35"/>
      <c r="EK17" s="35"/>
      <c r="EL17" s="35"/>
      <c r="EM17" s="35"/>
      <c r="EN17" s="35"/>
      <c r="EO17" s="35"/>
      <c r="EP17" s="35"/>
      <c r="EQ17" s="35"/>
      <c r="ER17" s="35"/>
      <c r="ES17" s="35"/>
      <c r="ET17" s="35"/>
      <c r="EU17" s="35"/>
      <c r="EV17" s="35"/>
      <c r="EW17" s="35"/>
      <c r="EX17" s="35"/>
      <c r="EY17" s="35"/>
      <c r="EZ17" s="35"/>
      <c r="FA17" s="35"/>
      <c r="FB17" s="35"/>
      <c r="FC17" s="35"/>
      <c r="FD17" s="35"/>
      <c r="FE17" s="35"/>
      <c r="FF17" s="35"/>
      <c r="FG17" s="35"/>
      <c r="FH17" s="35"/>
      <c r="FI17" s="35"/>
      <c r="FJ17" s="35"/>
      <c r="FK17" s="35"/>
      <c r="FL17" s="35"/>
      <c r="FM17" s="35"/>
      <c r="FN17" s="35"/>
      <c r="FO17" s="35"/>
      <c r="FP17" s="35"/>
      <c r="FQ17" s="35"/>
      <c r="FR17" s="35"/>
      <c r="FS17" s="35"/>
      <c r="FT17" s="35"/>
      <c r="FU17" s="35"/>
    </row>
    <row r="18" spans="1:177" ht="15" customHeight="1" x14ac:dyDescent="0.3">
      <c r="A18" s="499">
        <f>+'Mapa Final'!A18</f>
        <v>3</v>
      </c>
      <c r="B18" s="499" t="str">
        <f>+'Mapa Final'!B18</f>
        <v>Pérdida de Expedientes físicos y/o digital</v>
      </c>
      <c r="C18" s="499" t="str">
        <f>+'Mapa Final'!C18</f>
        <v>Afectación en la Prestación del Servicio de Justicia</v>
      </c>
      <c r="D18" s="499" t="str">
        <f>+'Mapa Final'!D18</f>
        <v>1- Extravío de piezas procesales.
2-Falta de espacios seguros en los Despachos Judiciales para almacenamiento de expedientes físicos
3-Traslado de expedientes por fuera de la sede Judicial, dada la pandemia y la necesidad de trabajo en casa
4-Eliminación de archivos digitales por error humano o daño tecnológico</v>
      </c>
      <c r="E18" s="499" t="str">
        <f>+'Mapa Final'!E18</f>
        <v>Escazo conocimiento de herramientas de administración documental
Desconocimiento del acervo documental y su importancia como parte de la evidencia institucional.</v>
      </c>
      <c r="F18" s="499" t="str">
        <f>+'Mapa Final'!F18</f>
        <v>Posibilidad de la afectación en la Prestación del Servicio de Justicia  al extravío de los expedientes por pérdida en el proceso de custodia y archivo definitivo de los mismos.</v>
      </c>
      <c r="G18" s="499" t="str">
        <f>+'Mapa Final'!G18</f>
        <v>Usuarios, productos y prácticas organizacionales</v>
      </c>
      <c r="H18" s="499" t="str">
        <f>+'Mapa Final'!I18</f>
        <v>Muy Alta</v>
      </c>
      <c r="I18" s="499" t="str">
        <f>+'Mapa Final'!L18</f>
        <v>Menor</v>
      </c>
      <c r="J18" s="499" t="str">
        <f>+'Mapa Final'!N18</f>
        <v xml:space="preserve">Alto </v>
      </c>
      <c r="K18" s="499" t="str">
        <f>+'Mapa Final'!AA18</f>
        <v>Media</v>
      </c>
      <c r="L18" s="499" t="str">
        <f>+'Mapa Final'!AE18</f>
        <v>Menor</v>
      </c>
      <c r="M18" s="499" t="str">
        <f>+'Mapa Final'!AG18</f>
        <v>Moderado</v>
      </c>
      <c r="N18" s="499" t="str">
        <f>+'Mapa Final'!AH18</f>
        <v>Reducir(mitigar)</v>
      </c>
      <c r="O18" s="475"/>
      <c r="P18" s="475"/>
      <c r="Q18" s="475"/>
      <c r="R18" s="475"/>
      <c r="S18" s="475"/>
      <c r="T18" s="475"/>
      <c r="U18" s="475"/>
      <c r="V18" s="35"/>
      <c r="W18" s="35"/>
    </row>
    <row r="19" spans="1:177" ht="15" customHeight="1" x14ac:dyDescent="0.3">
      <c r="A19" s="500"/>
      <c r="B19" s="500"/>
      <c r="C19" s="500"/>
      <c r="D19" s="500"/>
      <c r="E19" s="500"/>
      <c r="F19" s="500"/>
      <c r="G19" s="500"/>
      <c r="H19" s="500"/>
      <c r="I19" s="500"/>
      <c r="J19" s="500"/>
      <c r="K19" s="500"/>
      <c r="L19" s="500"/>
      <c r="M19" s="500"/>
      <c r="N19" s="500"/>
      <c r="O19" s="476"/>
      <c r="P19" s="476"/>
      <c r="Q19" s="476"/>
      <c r="R19" s="476"/>
      <c r="S19" s="476"/>
      <c r="T19" s="476"/>
      <c r="U19" s="476"/>
      <c r="V19" s="35"/>
      <c r="W19" s="35"/>
    </row>
    <row r="20" spans="1:177" ht="219.6" customHeight="1" thickBot="1" x14ac:dyDescent="0.35">
      <c r="A20" s="501"/>
      <c r="B20" s="501"/>
      <c r="C20" s="501"/>
      <c r="D20" s="501"/>
      <c r="E20" s="501"/>
      <c r="F20" s="501"/>
      <c r="G20" s="501"/>
      <c r="H20" s="501"/>
      <c r="I20" s="501"/>
      <c r="J20" s="501"/>
      <c r="K20" s="501"/>
      <c r="L20" s="501"/>
      <c r="M20" s="501"/>
      <c r="N20" s="501"/>
      <c r="O20" s="477"/>
      <c r="P20" s="477"/>
      <c r="Q20" s="477"/>
      <c r="R20" s="477"/>
      <c r="S20" s="477"/>
      <c r="T20" s="477"/>
      <c r="U20" s="477"/>
      <c r="V20" s="35"/>
      <c r="W20" s="35"/>
    </row>
    <row r="21" spans="1:177" ht="15" customHeight="1" x14ac:dyDescent="0.3">
      <c r="A21" s="499">
        <f>'Mapa Final'!A21</f>
        <v>4</v>
      </c>
      <c r="B21" s="499" t="str">
        <f>'Mapa Final'!B21</f>
        <v>Deterioro de Expedientes</v>
      </c>
      <c r="C21" s="499" t="str">
        <f>'Mapa Final'!C21</f>
        <v>Afectación en la Prestación del Servicio de Justicia</v>
      </c>
      <c r="D21" s="499" t="str">
        <f>'Mapa Final'!D21</f>
        <v>1- Posibles pérdidas de piezas procesales
2-Falta de estanterías suficientes y/o adecuados
3- Descrédito de la actividad que se ejecuta
4-Afectación del trámite</v>
      </c>
      <c r="E21" s="499" t="str">
        <f>'Mapa Final'!E21</f>
        <v>1- Falta de compromiso en la administración documental o desconocimiento de la misma. 
2- Salidas de los expedientes por fuera de la organización a otros ambientes donde no los cuidan. (Fotocopiadoras escáner, etc).</v>
      </c>
      <c r="F21" s="499" t="str">
        <f>'Mapa Final'!F21</f>
        <v>Posibilidad de afectación del servicio de justicia debido a que los expedientes se deterioran en el uso y manipulación de los mismos.</v>
      </c>
      <c r="G21" s="499" t="str">
        <f>'Mapa Final'!G21</f>
        <v>Usuarios, productos y prácticas organizacionales</v>
      </c>
      <c r="H21" s="499" t="str">
        <f>'Mapa Final'!I21</f>
        <v>Muy Alta</v>
      </c>
      <c r="I21" s="499" t="str">
        <f>'Mapa Final'!L21</f>
        <v>Leve</v>
      </c>
      <c r="J21" s="499" t="str">
        <f>'Mapa Final'!N21</f>
        <v xml:space="preserve">Alto </v>
      </c>
      <c r="K21" s="499" t="str">
        <f>'Mapa Final'!AA21</f>
        <v>Media</v>
      </c>
      <c r="L21" s="499" t="str">
        <f>'Mapa Final'!AE21</f>
        <v>Leve</v>
      </c>
      <c r="M21" s="499" t="str">
        <f>'Mapa Final'!AG21</f>
        <v>Moderado</v>
      </c>
      <c r="N21" s="499" t="str">
        <f>'Mapa Final'!AH21</f>
        <v>Reducir(mitigar)</v>
      </c>
      <c r="O21" s="475"/>
      <c r="P21" s="475"/>
      <c r="Q21" s="475"/>
      <c r="R21" s="475"/>
      <c r="S21" s="475"/>
      <c r="T21" s="475"/>
      <c r="U21" s="475"/>
    </row>
    <row r="22" spans="1:177" ht="213" customHeight="1" thickBot="1" x14ac:dyDescent="0.35">
      <c r="A22" s="501"/>
      <c r="B22" s="501"/>
      <c r="C22" s="501"/>
      <c r="D22" s="501"/>
      <c r="E22" s="501"/>
      <c r="F22" s="501"/>
      <c r="G22" s="501"/>
      <c r="H22" s="501"/>
      <c r="I22" s="501"/>
      <c r="J22" s="501"/>
      <c r="K22" s="501"/>
      <c r="L22" s="501"/>
      <c r="M22" s="501"/>
      <c r="N22" s="501"/>
      <c r="O22" s="477"/>
      <c r="P22" s="477"/>
      <c r="Q22" s="477"/>
      <c r="R22" s="477"/>
      <c r="S22" s="477"/>
      <c r="T22" s="477"/>
      <c r="U22" s="477"/>
    </row>
    <row r="23" spans="1:177" ht="15" customHeight="1" x14ac:dyDescent="0.3">
      <c r="A23" s="499">
        <f>+'Mapa Final'!A23</f>
        <v>5</v>
      </c>
      <c r="B23" s="499" t="str">
        <f>+'Mapa Final'!B23</f>
        <v>Incumplimiento de Términos Procesales</v>
      </c>
      <c r="C23" s="499" t="str">
        <f>+'Mapa Final'!C23</f>
        <v>Vulneración de los derechos fundamentales de los ciudadanos</v>
      </c>
      <c r="D23" s="499" t="str">
        <f>+'Mapa Final'!D23</f>
        <v>1-Congestión del aparto judicial
2-Rotación del personal
3-Falta de compromiso y diligencia (algunas audiencias se declaran fallidas por incumplimiento de laguna de los entes requeridos en su trámite Defensoría o Fiscalía)
4-indebido o inexistente registro y control de la información a través del sistema de información “Justicia XXI”</v>
      </c>
      <c r="E23" s="499" t="str">
        <f>+'Mapa Final'!E23</f>
        <v>Congestión Judicial
Dilación en el trámite de manera injustificada
Investigaciones Disciplinarias</v>
      </c>
      <c r="F23" s="499" t="str">
        <f>+'Mapa Final'!F23</f>
        <v>Posibilidad de incumplimiento y observación a los tiempos establecidos en el procedimiento legal por parte de los despachos.</v>
      </c>
      <c r="G23" s="499" t="str">
        <f>+'Mapa Final'!G23</f>
        <v>Usuarios, productos y prácticas organizacionales</v>
      </c>
      <c r="H23" s="499" t="str">
        <f>+'Mapa Final'!I23</f>
        <v>Muy Alta</v>
      </c>
      <c r="I23" s="499" t="str">
        <f>+'Mapa Final'!L23</f>
        <v>Mayor</v>
      </c>
      <c r="J23" s="499" t="str">
        <f>+'Mapa Final'!N23</f>
        <v xml:space="preserve">Alto </v>
      </c>
      <c r="K23" s="499" t="str">
        <f>+'Mapa Final'!AA23</f>
        <v>Media</v>
      </c>
      <c r="L23" s="499" t="str">
        <f>+'Mapa Final'!AE23</f>
        <v>Mayor</v>
      </c>
      <c r="M23" s="499" t="str">
        <f>+'Mapa Final'!AG23</f>
        <v xml:space="preserve">Alto </v>
      </c>
      <c r="N23" s="499" t="str">
        <f>+'Mapa Final'!AH23</f>
        <v>Evitar</v>
      </c>
      <c r="O23" s="475"/>
      <c r="P23" s="475"/>
      <c r="Q23" s="475"/>
      <c r="R23" s="475"/>
      <c r="S23" s="475"/>
      <c r="T23" s="475"/>
      <c r="U23" s="475"/>
    </row>
    <row r="24" spans="1:177" x14ac:dyDescent="0.3">
      <c r="A24" s="500"/>
      <c r="B24" s="500"/>
      <c r="C24" s="500"/>
      <c r="D24" s="500"/>
      <c r="E24" s="500"/>
      <c r="F24" s="500"/>
      <c r="G24" s="500"/>
      <c r="H24" s="500"/>
      <c r="I24" s="500"/>
      <c r="J24" s="500"/>
      <c r="K24" s="500"/>
      <c r="L24" s="500"/>
      <c r="M24" s="500"/>
      <c r="N24" s="500"/>
      <c r="O24" s="476"/>
      <c r="P24" s="476"/>
      <c r="Q24" s="476"/>
      <c r="R24" s="476"/>
      <c r="S24" s="476"/>
      <c r="T24" s="476"/>
      <c r="U24" s="476"/>
    </row>
    <row r="25" spans="1:177" ht="157.19999999999999" customHeight="1" thickBot="1" x14ac:dyDescent="0.35">
      <c r="A25" s="501"/>
      <c r="B25" s="501"/>
      <c r="C25" s="501"/>
      <c r="D25" s="501"/>
      <c r="E25" s="501"/>
      <c r="F25" s="501"/>
      <c r="G25" s="501"/>
      <c r="H25" s="501"/>
      <c r="I25" s="501"/>
      <c r="J25" s="501"/>
      <c r="K25" s="501"/>
      <c r="L25" s="501"/>
      <c r="M25" s="501"/>
      <c r="N25" s="501"/>
      <c r="O25" s="477"/>
      <c r="P25" s="477"/>
      <c r="Q25" s="477"/>
      <c r="R25" s="477"/>
      <c r="S25" s="477"/>
      <c r="T25" s="477"/>
      <c r="U25" s="477"/>
    </row>
    <row r="26" spans="1:177" ht="15" customHeight="1" x14ac:dyDescent="0.3">
      <c r="A26" s="499">
        <f>'Mapa Final'!A26</f>
        <v>6</v>
      </c>
      <c r="B26" s="499" t="str">
        <f>'Mapa Final'!B26</f>
        <v>Entrega Indebida de Depósitos Judiciales</v>
      </c>
      <c r="C26" s="499" t="str">
        <f>+'Mapa Final'!C26</f>
        <v>Afectación Económica</v>
      </c>
      <c r="D26" s="499" t="str">
        <f>'Mapa Final'!D26</f>
        <v>1- Congestión laboral.
2-Rotación de personal
3-Indebido control o falta de conciliación de sus cuentas y a raíz de la falta de reporte de títulos judiciales prescritos o en condición especial</v>
      </c>
      <c r="E26" s="499" t="str">
        <f>'Mapa Final'!E26</f>
        <v>Desconocimiento de los lineamientos y controles establecidos para la administración de los depoósitos judiciales</v>
      </c>
      <c r="F26" s="499" t="str">
        <f>'Mapa Final'!F26</f>
        <v>Posibilidad de entrega de dineros a quien no le asiste el derecho de reclamar los mismos.</v>
      </c>
      <c r="G26" s="478" t="str">
        <f>+'Mapa Final'!G26</f>
        <v>Usuarios, productos y prácticas organizacionales</v>
      </c>
      <c r="H26" s="478" t="str">
        <f>+'Mapa Final'!I26</f>
        <v>Muy Alta</v>
      </c>
      <c r="I26" s="478" t="str">
        <f>+'Mapa Final'!L26</f>
        <v>Mayor</v>
      </c>
      <c r="J26" s="481" t="str">
        <f>+'Mapa Final'!N26</f>
        <v xml:space="preserve">Alto </v>
      </c>
      <c r="K26" s="481" t="str">
        <f>+'Mapa Final'!AA26</f>
        <v>Media</v>
      </c>
      <c r="L26" s="481" t="str">
        <f>+'Mapa Final'!AE26</f>
        <v>Mayor</v>
      </c>
      <c r="M26" s="478" t="str">
        <f>+'Mapa Final'!AG26</f>
        <v xml:space="preserve">Alto </v>
      </c>
      <c r="N26" s="478" t="str">
        <f>+'Mapa Final'!AH26</f>
        <v>Evitar</v>
      </c>
      <c r="O26" s="475"/>
      <c r="P26" s="475"/>
      <c r="Q26" s="475"/>
      <c r="R26" s="475"/>
      <c r="S26" s="475"/>
      <c r="T26" s="475"/>
      <c r="U26" s="475"/>
    </row>
    <row r="27" spans="1:177" x14ac:dyDescent="0.3">
      <c r="A27" s="500"/>
      <c r="B27" s="500"/>
      <c r="C27" s="500"/>
      <c r="D27" s="500"/>
      <c r="E27" s="500"/>
      <c r="F27" s="500"/>
      <c r="G27" s="479"/>
      <c r="H27" s="479"/>
      <c r="I27" s="479"/>
      <c r="J27" s="479"/>
      <c r="K27" s="479"/>
      <c r="L27" s="479"/>
      <c r="M27" s="479"/>
      <c r="N27" s="479"/>
      <c r="O27" s="476"/>
      <c r="P27" s="476"/>
      <c r="Q27" s="476"/>
      <c r="R27" s="476"/>
      <c r="S27" s="476"/>
      <c r="T27" s="476"/>
      <c r="U27" s="476"/>
    </row>
    <row r="28" spans="1:177" x14ac:dyDescent="0.3">
      <c r="A28" s="500"/>
      <c r="B28" s="500"/>
      <c r="C28" s="500"/>
      <c r="D28" s="500"/>
      <c r="E28" s="500"/>
      <c r="F28" s="500"/>
      <c r="G28" s="479"/>
      <c r="H28" s="479"/>
      <c r="I28" s="479"/>
      <c r="J28" s="479"/>
      <c r="K28" s="479"/>
      <c r="L28" s="479"/>
      <c r="M28" s="479"/>
      <c r="N28" s="479"/>
      <c r="O28" s="476"/>
      <c r="P28" s="476"/>
      <c r="Q28" s="476"/>
      <c r="R28" s="476"/>
      <c r="S28" s="476"/>
      <c r="T28" s="476"/>
      <c r="U28" s="476"/>
    </row>
    <row r="29" spans="1:177" ht="234.75" customHeight="1" thickBot="1" x14ac:dyDescent="0.35">
      <c r="A29" s="501"/>
      <c r="B29" s="501"/>
      <c r="C29" s="501"/>
      <c r="D29" s="501"/>
      <c r="E29" s="501"/>
      <c r="F29" s="501"/>
      <c r="G29" s="480"/>
      <c r="H29" s="480"/>
      <c r="I29" s="480"/>
      <c r="J29" s="480"/>
      <c r="K29" s="480"/>
      <c r="L29" s="480"/>
      <c r="M29" s="480"/>
      <c r="N29" s="480"/>
      <c r="O29" s="477"/>
      <c r="P29" s="477"/>
      <c r="Q29" s="477"/>
      <c r="R29" s="477"/>
      <c r="S29" s="477"/>
      <c r="T29" s="477"/>
      <c r="U29" s="477"/>
    </row>
    <row r="30" spans="1:177" x14ac:dyDescent="0.3">
      <c r="A30" s="499">
        <f>+'Mapa Final'!A30</f>
        <v>7</v>
      </c>
      <c r="B30" s="499" t="str">
        <f>+'Mapa Final'!B30</f>
        <v>Rotación de los servidores judiciales</v>
      </c>
      <c r="C30" s="499" t="str">
        <f>+'Mapa Final'!C30</f>
        <v>Afectación en la Prestación del Servicio de Justicia</v>
      </c>
      <c r="D30" s="499" t="str">
        <f>+'Mapa Final'!D30</f>
        <v>1-Ausentismos por enfermedad-incapacidad o por sanciones disciplinarias
2-Renuncias a los cargos por la carga laboral o por falta de competencias.
3-Cargos de carrera provistos en provisionalidad (con posibilidad de solicitud de traslados)
4-Enfermedades y accidentes de origen laboral debido a la falta de promoción y participación en la formación y en actividades de seguridad y salud en el trabajo.</v>
      </c>
      <c r="E30" s="499" t="str">
        <f>+'Mapa Final'!E30</f>
        <v>Imposibilidad de provisión de los cargos por el sistema de carrera judicial y los ausentismos laborales.</v>
      </c>
      <c r="F30" s="499" t="str">
        <f>+'Mapa Final'!F30</f>
        <v>Posibilidad de afectación de la prestación del servicio de justicia ante la no incorporación a los cargos de carrera mediante el sistema méritos, lo que implica que la organización tenga que proveer cargos con personal nuevo que desconoce la labor o actividades judiciales.</v>
      </c>
      <c r="G30" s="499" t="str">
        <f>+'Mapa Final'!G30</f>
        <v>Usuarios, productos y prácticas organizacionales</v>
      </c>
      <c r="H30" s="499" t="str">
        <f>+'Mapa Final'!I30</f>
        <v>Media</v>
      </c>
      <c r="I30" s="499" t="str">
        <f>+'Mapa Final'!L30</f>
        <v>Moderado</v>
      </c>
      <c r="J30" s="499" t="str">
        <f>+'Mapa Final'!N30</f>
        <v>Moderado</v>
      </c>
      <c r="K30" s="499" t="str">
        <f>+'Mapa Final'!AA30</f>
        <v>Baja</v>
      </c>
      <c r="L30" s="499" t="str">
        <f>+'Mapa Final'!AE30</f>
        <v>Moderado</v>
      </c>
      <c r="M30" s="499" t="str">
        <f>+'Mapa Final'!AG30</f>
        <v>Moderado</v>
      </c>
      <c r="N30" s="499" t="str">
        <f>+'Mapa Final'!AH30</f>
        <v>Reducir(mitigar)</v>
      </c>
      <c r="O30" s="475"/>
      <c r="P30" s="475"/>
      <c r="Q30" s="475"/>
      <c r="R30" s="475"/>
      <c r="S30" s="475"/>
      <c r="T30" s="475"/>
      <c r="U30" s="475"/>
    </row>
    <row r="31" spans="1:177" x14ac:dyDescent="0.3">
      <c r="A31" s="500"/>
      <c r="B31" s="500"/>
      <c r="C31" s="500"/>
      <c r="D31" s="500"/>
      <c r="E31" s="500"/>
      <c r="F31" s="500"/>
      <c r="G31" s="500"/>
      <c r="H31" s="500"/>
      <c r="I31" s="500"/>
      <c r="J31" s="500"/>
      <c r="K31" s="500"/>
      <c r="L31" s="500"/>
      <c r="M31" s="500"/>
      <c r="N31" s="500"/>
      <c r="O31" s="476"/>
      <c r="P31" s="476"/>
      <c r="Q31" s="476"/>
      <c r="R31" s="476"/>
      <c r="S31" s="476"/>
      <c r="T31" s="476"/>
      <c r="U31" s="476"/>
    </row>
    <row r="32" spans="1:177" ht="142.19999999999999" customHeight="1" thickBot="1" x14ac:dyDescent="0.35">
      <c r="A32" s="501"/>
      <c r="B32" s="501"/>
      <c r="C32" s="501"/>
      <c r="D32" s="501"/>
      <c r="E32" s="501"/>
      <c r="F32" s="501"/>
      <c r="G32" s="501"/>
      <c r="H32" s="501"/>
      <c r="I32" s="501"/>
      <c r="J32" s="501"/>
      <c r="K32" s="501"/>
      <c r="L32" s="501"/>
      <c r="M32" s="501"/>
      <c r="N32" s="501"/>
      <c r="O32" s="476"/>
      <c r="P32" s="476"/>
      <c r="Q32" s="476"/>
      <c r="R32" s="476"/>
      <c r="S32" s="476"/>
      <c r="T32" s="476"/>
      <c r="U32" s="476"/>
    </row>
    <row r="33" spans="1:21" x14ac:dyDescent="0.3">
      <c r="A33" s="499">
        <f>'Mapa Final'!A33</f>
        <v>8</v>
      </c>
      <c r="B33" s="499" t="str">
        <f>'Mapa Final'!B33</f>
        <v>Deterioro del Sistema de Gestión de la Calidad</v>
      </c>
      <c r="C33" s="499" t="str">
        <f>+'Mapa Final'!C33</f>
        <v>Incumplimiento de las metas establecidas</v>
      </c>
      <c r="D33" s="499" t="str">
        <f>'Mapa Final'!D33</f>
        <v>1-Poca pedagogía sobre la importancia de su mantenimiento y mejora
2-Desconocimiento de las bondades en su aplicación
3-Escasez de recursos para su sostenimiento
4-Rotación del personal
5-Falta de personal en los Despachos Judiciales para los temas de calidad
6-Falta de capacitación al personal existente el los Despachos</v>
      </c>
      <c r="E33" s="499" t="str">
        <f>'Mapa Final'!E33</f>
        <v>El Desconocimiento de las políticas  institucionales y de las bondades para el fortalecimiento y consolidación de la cultura de gestión de la calidad y la apatía a nuevas formas de trabajo.</v>
      </c>
      <c r="F33" s="499" t="str">
        <f>'Mapa Final'!F33</f>
        <v>Posibilidad de incumplimiento de las metas estabecidas en el Sistema de Gestión de la Calidad, debido al desconocimiento de las políticas institucionales y de las bondades para el fortalecimiento y consolidación de la cultura de gestión de la calidad y la apatía a nuevas formas de trabajo.</v>
      </c>
      <c r="G33" s="478" t="str">
        <f>+'Mapa Final'!G33</f>
        <v>Usuarios, productos y prácticas organizacionales</v>
      </c>
      <c r="H33" s="478" t="str">
        <f>+'Mapa Final'!I33</f>
        <v>Baja</v>
      </c>
      <c r="I33" s="478" t="str">
        <f>+'Mapa Final'!L33</f>
        <v>Menor</v>
      </c>
      <c r="J33" s="481" t="str">
        <f>+'Mapa Final'!N33</f>
        <v>Moderado</v>
      </c>
      <c r="K33" s="481" t="str">
        <f>+'Mapa Final'!AA33</f>
        <v>Baja</v>
      </c>
      <c r="L33" s="481" t="str">
        <f>+'Mapa Final'!AE33</f>
        <v>Menor</v>
      </c>
      <c r="M33" s="478" t="str">
        <f>+'Mapa Final'!AG33</f>
        <v>Moderado</v>
      </c>
      <c r="N33" s="478" t="str">
        <f>+'Mapa Final'!AH33</f>
        <v>Reducir(mitigar)</v>
      </c>
      <c r="O33" s="502"/>
      <c r="P33" s="502"/>
      <c r="Q33" s="502"/>
      <c r="R33" s="502"/>
      <c r="S33" s="502"/>
      <c r="T33" s="502"/>
      <c r="U33" s="502"/>
    </row>
    <row r="34" spans="1:21" x14ac:dyDescent="0.3">
      <c r="A34" s="500"/>
      <c r="B34" s="500"/>
      <c r="C34" s="500"/>
      <c r="D34" s="500"/>
      <c r="E34" s="500"/>
      <c r="F34" s="500"/>
      <c r="G34" s="479"/>
      <c r="H34" s="479"/>
      <c r="I34" s="479"/>
      <c r="J34" s="479"/>
      <c r="K34" s="479"/>
      <c r="L34" s="479"/>
      <c r="M34" s="479"/>
      <c r="N34" s="479"/>
      <c r="O34" s="502"/>
      <c r="P34" s="502"/>
      <c r="Q34" s="502"/>
      <c r="R34" s="502"/>
      <c r="S34" s="502"/>
      <c r="T34" s="502"/>
      <c r="U34" s="502"/>
    </row>
    <row r="35" spans="1:21" x14ac:dyDescent="0.3">
      <c r="A35" s="500"/>
      <c r="B35" s="500"/>
      <c r="C35" s="500"/>
      <c r="D35" s="500"/>
      <c r="E35" s="500"/>
      <c r="F35" s="500"/>
      <c r="G35" s="479"/>
      <c r="H35" s="479"/>
      <c r="I35" s="479"/>
      <c r="J35" s="479"/>
      <c r="K35" s="479"/>
      <c r="L35" s="479"/>
      <c r="M35" s="479"/>
      <c r="N35" s="479"/>
      <c r="O35" s="502"/>
      <c r="P35" s="502"/>
      <c r="Q35" s="502"/>
      <c r="R35" s="502"/>
      <c r="S35" s="502"/>
      <c r="T35" s="502"/>
      <c r="U35" s="502"/>
    </row>
    <row r="36" spans="1:21" ht="157.19999999999999" customHeight="1" thickBot="1" x14ac:dyDescent="0.35">
      <c r="A36" s="501"/>
      <c r="B36" s="501"/>
      <c r="C36" s="501"/>
      <c r="D36" s="501"/>
      <c r="E36" s="501"/>
      <c r="F36" s="501"/>
      <c r="G36" s="480"/>
      <c r="H36" s="480"/>
      <c r="I36" s="480"/>
      <c r="J36" s="480"/>
      <c r="K36" s="480"/>
      <c r="L36" s="480"/>
      <c r="M36" s="480"/>
      <c r="N36" s="480"/>
      <c r="O36" s="502"/>
      <c r="P36" s="502"/>
      <c r="Q36" s="502"/>
      <c r="R36" s="502"/>
      <c r="S36" s="502"/>
      <c r="T36" s="502"/>
      <c r="U36" s="502"/>
    </row>
    <row r="37" spans="1:21" ht="189" customHeight="1" thickBot="1" x14ac:dyDescent="0.35">
      <c r="A37" s="275">
        <f>'Mapa Final'!A37</f>
        <v>9</v>
      </c>
      <c r="B37" s="275" t="str">
        <f>'Mapa Final'!B37</f>
        <v>Congestión</v>
      </c>
      <c r="C37" s="275" t="str">
        <f>'Mapa Final'!C37</f>
        <v>Afectación en la Prestación del Servicio de Justicia</v>
      </c>
      <c r="D37" s="275" t="str">
        <f>'Mapa Final'!D37</f>
        <v>1-Servidores judiciales con capacitación precaria para atender la ejecución de las actividades judiciales y de trámite procesal.
2-Desórdenes sociales que generan conflictos que deben atenderse en los estrados judiciales.
3-Rotación del personal
4-Imposibilidad de asistencia de servidores al Despachos por enfermedades de base en tiempo de pandemia
5-No contar con equipos de cómputo y suficiente conexión remota de los servidores judiciales para trabajo virtual</v>
      </c>
      <c r="E37" s="275" t="str">
        <f>'Mapa Final'!E37</f>
        <v>Demanda superior a la capacidad jurisdiccional instalada para atenderla</v>
      </c>
      <c r="F37" s="275" t="str">
        <f>'Mapa Final'!F37</f>
        <v>Posibilidad de afectación en la prestación del servicio de justicia debido a la  a la considerable  carga que deben atender los despachos judiciales y a la falta de diligencia en el trámite de los procesos.</v>
      </c>
      <c r="G37" s="275" t="str">
        <f>'Mapa Final'!G37</f>
        <v>Usuarios, productos y prácticas organizacionales</v>
      </c>
      <c r="H37" s="275" t="str">
        <f>'Mapa Final'!I37</f>
        <v>Muy Alta</v>
      </c>
      <c r="I37" s="275" t="str">
        <f>'Mapa Final'!L37</f>
        <v>Mayor</v>
      </c>
      <c r="J37" s="275" t="str">
        <f>'Mapa Final'!N37</f>
        <v xml:space="preserve">Alto </v>
      </c>
      <c r="K37" s="275" t="str">
        <f>'Mapa Final'!AA37</f>
        <v>Media</v>
      </c>
      <c r="L37" s="275" t="str">
        <f>'Mapa Final'!AE37</f>
        <v>Mayor</v>
      </c>
      <c r="M37" s="275" t="str">
        <f>'Mapa Final'!AG37</f>
        <v xml:space="preserve">Alto </v>
      </c>
      <c r="N37" s="275" t="str">
        <f>'Mapa Final'!AH37</f>
        <v>Reducir(mitigar)</v>
      </c>
      <c r="O37" s="276"/>
      <c r="P37" s="276"/>
      <c r="Q37" s="276"/>
      <c r="R37" s="276"/>
      <c r="S37" s="276"/>
      <c r="T37" s="276"/>
      <c r="U37" s="276"/>
    </row>
    <row r="38" spans="1:21" x14ac:dyDescent="0.3">
      <c r="A38" s="499">
        <f>'Mapa Final'!A38</f>
        <v>10</v>
      </c>
      <c r="B38" s="499" t="str">
        <f>'Mapa Final'!B38</f>
        <v>Corrupción</v>
      </c>
      <c r="C38" s="499" t="str">
        <f>'Mapa Final'!C38</f>
        <v>Reputacional (Corrupción)</v>
      </c>
      <c r="D38" s="499" t="str">
        <f>'Mapa Final'!D38</f>
        <v xml:space="preserve">1.Insuficientes programas de capacitación para la toma de conciencia debido al desconocimiento de l ley antisoborno (ISO 37001:2016) y   de los  valores y principios propios de la entidad.
2. Desconocimiento del Código de Etica y Buen Gobierno.    
3.Carencia de compromiso  y transparencia de los servidores judiciales con la entidad  
4.Deficiencia del control y seguimiento de la gestión ejercida por los servidores judiciales.
5.Obtención de beneficios propios </v>
      </c>
      <c r="E38" s="499" t="str">
        <f>'Mapa Final'!E38</f>
        <v xml:space="preserve">Carencia en transparencia, etica y valores . </v>
      </c>
      <c r="F38" s="499" t="str">
        <f>'Mapa Final'!F38</f>
        <v xml:space="preserve">Posibilidad de actos indebidos de  los servidores judiciales debido a  la carencia en transparencia, etica y valores </v>
      </c>
      <c r="G38" s="499" t="str">
        <f>'Mapa Final'!G38</f>
        <v>Fraude Interno</v>
      </c>
      <c r="H38" s="499" t="str">
        <f>'Mapa Final'!I38</f>
        <v>Media</v>
      </c>
      <c r="I38" s="499" t="str">
        <f>'Mapa Final'!L38</f>
        <v>Mayor</v>
      </c>
      <c r="J38" s="499" t="str">
        <f>'Mapa Final'!N38</f>
        <v xml:space="preserve">Alto </v>
      </c>
      <c r="K38" s="499" t="str">
        <f>'Mapa Final'!AA38</f>
        <v>Baja</v>
      </c>
      <c r="L38" s="499" t="str">
        <f>'Mapa Final'!AE38</f>
        <v>Mayor</v>
      </c>
      <c r="M38" s="499" t="str">
        <f>'Mapa Final'!AG38</f>
        <v xml:space="preserve">Alto </v>
      </c>
      <c r="N38" s="499" t="str">
        <f>'Mapa Final'!AH38</f>
        <v>Reducir(mitigar)</v>
      </c>
      <c r="O38" s="502"/>
      <c r="P38" s="502"/>
      <c r="Q38" s="502"/>
      <c r="R38" s="502"/>
      <c r="S38" s="502"/>
      <c r="T38" s="502"/>
      <c r="U38" s="502"/>
    </row>
    <row r="39" spans="1:21" ht="272.39999999999998" customHeight="1" thickBot="1" x14ac:dyDescent="0.35">
      <c r="A39" s="501"/>
      <c r="B39" s="501"/>
      <c r="C39" s="501"/>
      <c r="D39" s="501"/>
      <c r="E39" s="501"/>
      <c r="F39" s="501"/>
      <c r="G39" s="501"/>
      <c r="H39" s="501"/>
      <c r="I39" s="501"/>
      <c r="J39" s="501"/>
      <c r="K39" s="501"/>
      <c r="L39" s="501"/>
      <c r="M39" s="501"/>
      <c r="N39" s="501"/>
      <c r="O39" s="502"/>
      <c r="P39" s="502"/>
      <c r="Q39" s="502"/>
      <c r="R39" s="502"/>
      <c r="S39" s="502"/>
      <c r="T39" s="502"/>
      <c r="U39" s="502"/>
    </row>
    <row r="40" spans="1:21" x14ac:dyDescent="0.3">
      <c r="A40" s="499">
        <f>'Mapa Final'!A40</f>
        <v>11</v>
      </c>
      <c r="B40" s="499" t="str">
        <f>'Mapa Final'!B40</f>
        <v>Desmotivación de los servidores judiciales</v>
      </c>
      <c r="C40" s="499" t="str">
        <f>+'Mapa Final'!C40</f>
        <v>Afectación en la Prestación del Servicio de Justicia</v>
      </c>
      <c r="D40" s="499" t="str">
        <f>'Mapa Final'!D40</f>
        <v>1-Falta de comunicación institucional y/o medios idóneos
2-Rotación de los servidores judiciales
3-Ausencia de estímulos.
4- Falta de espacios para la capacitación
5-Trasgresión de las normas que regulan la carrera judicial en la toma de decisiones laborales administrativas
6-falta de promoción y participación en los procesos de formación y capacitación de la Escuela Judicial “Rodrigo Lara Bonilla”,</v>
      </c>
      <c r="E40" s="499" t="str">
        <f>'Mapa Final'!E40</f>
        <v>No contar con programas de formación integral  para el crecimiento del servidor judicial y de su entorno.</v>
      </c>
      <c r="F40" s="499" t="str">
        <f>'Mapa Final'!F40</f>
        <v>Posibilidad de afectación en la prestación del servicio de justicia ante la falta de programas de formación integral  para el crecimiento del servidor judicial y de su entorno.</v>
      </c>
      <c r="G40" s="478" t="str">
        <f>+'Mapa Final'!G40</f>
        <v>Usuarios, productos y prácticas organizacionales</v>
      </c>
      <c r="H40" s="478" t="str">
        <f>+'Mapa Final'!I40</f>
        <v>Media</v>
      </c>
      <c r="I40" s="478" t="str">
        <f>+'Mapa Final'!L40</f>
        <v>Menor</v>
      </c>
      <c r="J40" s="481" t="str">
        <f>+'Mapa Final'!N40</f>
        <v>Moderado</v>
      </c>
      <c r="K40" s="481" t="str">
        <f>+'Mapa Final'!AA40</f>
        <v>Baja</v>
      </c>
      <c r="L40" s="481" t="str">
        <f>+'Mapa Final'!AE40</f>
        <v>Menor</v>
      </c>
      <c r="M40" s="478" t="str">
        <f>+'Mapa Final'!AG40</f>
        <v>Moderado</v>
      </c>
      <c r="N40" s="478" t="str">
        <f>+'Mapa Final'!AH40</f>
        <v>Reducir(mitigar)</v>
      </c>
      <c r="O40" s="502"/>
      <c r="P40" s="502"/>
      <c r="Q40" s="502"/>
      <c r="R40" s="502"/>
      <c r="S40" s="502"/>
      <c r="T40" s="502"/>
      <c r="U40" s="502"/>
    </row>
    <row r="41" spans="1:21" x14ac:dyDescent="0.3">
      <c r="A41" s="500"/>
      <c r="B41" s="500"/>
      <c r="C41" s="500"/>
      <c r="D41" s="500"/>
      <c r="E41" s="500"/>
      <c r="F41" s="500"/>
      <c r="G41" s="479"/>
      <c r="H41" s="479"/>
      <c r="I41" s="479"/>
      <c r="J41" s="479"/>
      <c r="K41" s="479"/>
      <c r="L41" s="479"/>
      <c r="M41" s="479"/>
      <c r="N41" s="479"/>
      <c r="O41" s="502"/>
      <c r="P41" s="502"/>
      <c r="Q41" s="502"/>
      <c r="R41" s="502"/>
      <c r="S41" s="502"/>
      <c r="T41" s="502"/>
      <c r="U41" s="502"/>
    </row>
    <row r="42" spans="1:21" x14ac:dyDescent="0.3">
      <c r="A42" s="500"/>
      <c r="B42" s="500"/>
      <c r="C42" s="500"/>
      <c r="D42" s="500"/>
      <c r="E42" s="500"/>
      <c r="F42" s="500"/>
      <c r="G42" s="479"/>
      <c r="H42" s="479"/>
      <c r="I42" s="479"/>
      <c r="J42" s="479"/>
      <c r="K42" s="479"/>
      <c r="L42" s="479"/>
      <c r="M42" s="479"/>
      <c r="N42" s="479"/>
      <c r="O42" s="502"/>
      <c r="P42" s="502"/>
      <c r="Q42" s="502"/>
      <c r="R42" s="502"/>
      <c r="S42" s="502"/>
      <c r="T42" s="502"/>
      <c r="U42" s="502"/>
    </row>
    <row r="43" spans="1:21" ht="116.4" customHeight="1" thickBot="1" x14ac:dyDescent="0.35">
      <c r="A43" s="501"/>
      <c r="B43" s="501"/>
      <c r="C43" s="501"/>
      <c r="D43" s="501"/>
      <c r="E43" s="501"/>
      <c r="F43" s="501"/>
      <c r="G43" s="480"/>
      <c r="H43" s="480"/>
      <c r="I43" s="480"/>
      <c r="J43" s="480"/>
      <c r="K43" s="480"/>
      <c r="L43" s="480"/>
      <c r="M43" s="480"/>
      <c r="N43" s="480"/>
      <c r="O43" s="502"/>
      <c r="P43" s="502"/>
      <c r="Q43" s="502"/>
      <c r="R43" s="502"/>
      <c r="S43" s="502"/>
      <c r="T43" s="502"/>
      <c r="U43" s="502"/>
    </row>
    <row r="44" spans="1:21" ht="115.8" customHeight="1" x14ac:dyDescent="0.3">
      <c r="A44" s="275">
        <f>'Mapa Final'!A44</f>
        <v>12</v>
      </c>
      <c r="B44" s="275" t="str">
        <f>'Mapa Final'!B44</f>
        <v>Modificación, Revocatoria, Nulidad de un Proceso Judicial o prosperidad de acción de tutela por vía de hecho</v>
      </c>
      <c r="C44" s="275" t="str">
        <f>'Mapa Final'!C44</f>
        <v>Vulneración de los derechos fundamentales de los ciudadanos</v>
      </c>
      <c r="D44" s="275" t="str">
        <f>'Mapa Final'!D44</f>
        <v>1-Desatención en la ejecución de la actividad judicial.
2-Rotación del personal.
3-Falta de competencia del personal.
4.Demandas de repetición por privación injusta de la libertad o por la toma de decisiones sobre personas o bienes por fuera de las normas que regulan el procedimiento respectivo,</v>
      </c>
      <c r="E44" s="275" t="str">
        <f>'Mapa Final'!E44</f>
        <v xml:space="preserve">Desconocimiento de la normatividad que regula el trámite judicial. </v>
      </c>
      <c r="F44" s="275" t="str">
        <f>'Mapa Final'!F44</f>
        <v xml:space="preserve">Posibilidad que se vulneren los derechos fundamentales de los ciudadanos, ante el desconocimiento de la normatividad que regula el trámite judicial. </v>
      </c>
      <c r="G44" s="275" t="str">
        <f>'Mapa Final'!G44</f>
        <v>Usuarios, productos y prácticas organizacionales</v>
      </c>
      <c r="H44" s="275" t="str">
        <f>'Mapa Final'!I44</f>
        <v>Muy Alta</v>
      </c>
      <c r="I44" s="275" t="str">
        <f>'Mapa Final'!L44</f>
        <v>Menor</v>
      </c>
      <c r="J44" s="275" t="str">
        <f>'Mapa Final'!N44</f>
        <v xml:space="preserve">Alto </v>
      </c>
      <c r="K44" s="275" t="str">
        <f>'Mapa Final'!AA44</f>
        <v>Media</v>
      </c>
      <c r="L44" s="275" t="str">
        <f>'Mapa Final'!AE44</f>
        <v>Menor</v>
      </c>
      <c r="M44" s="275" t="str">
        <f>'Mapa Final'!AG44</f>
        <v>Moderado</v>
      </c>
      <c r="N44" s="275" t="str">
        <f>'Mapa Final'!AH44</f>
        <v>Aceptar</v>
      </c>
      <c r="O44" s="276"/>
      <c r="P44" s="276"/>
      <c r="Q44" s="276"/>
      <c r="R44" s="276"/>
      <c r="S44" s="276"/>
      <c r="T44" s="276"/>
      <c r="U44" s="276"/>
    </row>
    <row r="45" spans="1:21" x14ac:dyDescent="0.3">
      <c r="A45" s="503">
        <f>'Mapa Final'!A45</f>
        <v>13</v>
      </c>
      <c r="B45" s="503" t="str">
        <f>'Mapa Final'!B45</f>
        <v>Pérdida e información del SGC, del reparto y de Justicia Siglo XXI, y demora lentitud en los procesos virtuales, por por falla técnica del equipo SERVIDOR o fallas de la TIC en general</v>
      </c>
      <c r="C45" s="503" t="str">
        <f>'Mapa Final'!C45</f>
        <v>Afectación en la Prestación del Servicio de Justicia</v>
      </c>
      <c r="D45" s="503" t="str">
        <f>'Mapa Final'!D45</f>
        <v>1. Equipos desactualizados
2. Fluido eléctrico inestable
3. Falta de conocimiento al operar los equipos
4.Pérdida de documentos y archivos digitales a causa de una indebida gestión tecnológica y de la información</v>
      </c>
      <c r="E45" s="503" t="str">
        <f>'Mapa Final'!E45</f>
        <v>Partidas presupuestales escasaz para el mantenimiento, dotaciòn y modernizaciòn de equipos</v>
      </c>
      <c r="F45" s="503" t="str">
        <f>'Mapa Final'!F45</f>
        <v xml:space="preserve">Posibilidad de afectación en la prestación del servicio de justicia al no contar con partidas  presupuestales suficientes para el mantenimiento, dotaciòn y modernizaciòn de equipos  </v>
      </c>
      <c r="G45" s="503" t="str">
        <f>'Mapa Final'!G45</f>
        <v>Ejecución y Administración de Procesos</v>
      </c>
      <c r="H45" s="503" t="str">
        <f>'Mapa Final'!I45</f>
        <v>Muy Alta</v>
      </c>
      <c r="I45" s="503" t="str">
        <f>'Mapa Final'!L45</f>
        <v>Moderado</v>
      </c>
      <c r="J45" s="503" t="str">
        <f>'Mapa Final'!N45</f>
        <v xml:space="preserve">Alto </v>
      </c>
      <c r="K45" s="503" t="str">
        <f>'Mapa Final'!AA45</f>
        <v>Media</v>
      </c>
      <c r="L45" s="503" t="str">
        <f>'Mapa Final'!AE45</f>
        <v>Moderado</v>
      </c>
      <c r="M45" s="503" t="str">
        <f>'Mapa Final'!AG45</f>
        <v>Moderado</v>
      </c>
      <c r="N45" s="503" t="str">
        <f>'Mapa Final'!AH45</f>
        <v>Reducir(mitigar)</v>
      </c>
      <c r="O45" s="502"/>
      <c r="P45" s="502"/>
      <c r="Q45" s="502"/>
      <c r="R45" s="502"/>
      <c r="S45" s="502"/>
      <c r="T45" s="502"/>
      <c r="U45" s="502"/>
    </row>
    <row r="46" spans="1:21" x14ac:dyDescent="0.3">
      <c r="A46" s="503"/>
      <c r="B46" s="503"/>
      <c r="C46" s="503"/>
      <c r="D46" s="503"/>
      <c r="E46" s="503"/>
      <c r="F46" s="503"/>
      <c r="G46" s="503"/>
      <c r="H46" s="503"/>
      <c r="I46" s="503"/>
      <c r="J46" s="503"/>
      <c r="K46" s="503"/>
      <c r="L46" s="503"/>
      <c r="M46" s="503"/>
      <c r="N46" s="503"/>
      <c r="O46" s="502"/>
      <c r="P46" s="502"/>
      <c r="Q46" s="502"/>
      <c r="R46" s="502"/>
      <c r="S46" s="502"/>
      <c r="T46" s="502"/>
      <c r="U46" s="502"/>
    </row>
    <row r="47" spans="1:21" x14ac:dyDescent="0.3">
      <c r="A47" s="503"/>
      <c r="B47" s="503"/>
      <c r="C47" s="503"/>
      <c r="D47" s="503"/>
      <c r="E47" s="503"/>
      <c r="F47" s="503"/>
      <c r="G47" s="503"/>
      <c r="H47" s="503"/>
      <c r="I47" s="503"/>
      <c r="J47" s="503"/>
      <c r="K47" s="503"/>
      <c r="L47" s="503"/>
      <c r="M47" s="503"/>
      <c r="N47" s="503"/>
      <c r="O47" s="502"/>
      <c r="P47" s="502"/>
      <c r="Q47" s="502"/>
      <c r="R47" s="502"/>
      <c r="S47" s="502"/>
      <c r="T47" s="502"/>
      <c r="U47" s="502"/>
    </row>
    <row r="48" spans="1:21" x14ac:dyDescent="0.3">
      <c r="A48" s="503"/>
      <c r="B48" s="503"/>
      <c r="C48" s="503"/>
      <c r="D48" s="503"/>
      <c r="E48" s="503"/>
      <c r="F48" s="503"/>
      <c r="G48" s="503"/>
      <c r="H48" s="503"/>
      <c r="I48" s="503"/>
      <c r="J48" s="503"/>
      <c r="K48" s="503"/>
      <c r="L48" s="503"/>
      <c r="M48" s="503"/>
      <c r="N48" s="503"/>
      <c r="O48" s="502"/>
      <c r="P48" s="502"/>
      <c r="Q48" s="502"/>
      <c r="R48" s="502"/>
      <c r="S48" s="502"/>
      <c r="T48" s="502"/>
      <c r="U48" s="502"/>
    </row>
    <row r="49" spans="1:21" ht="99.6" customHeight="1" x14ac:dyDescent="0.3">
      <c r="A49" s="503"/>
      <c r="B49" s="503"/>
      <c r="C49" s="503"/>
      <c r="D49" s="503"/>
      <c r="E49" s="503"/>
      <c r="F49" s="503"/>
      <c r="G49" s="503"/>
      <c r="H49" s="503"/>
      <c r="I49" s="503"/>
      <c r="J49" s="503"/>
      <c r="K49" s="503"/>
      <c r="L49" s="503"/>
      <c r="M49" s="503"/>
      <c r="N49" s="503"/>
      <c r="O49" s="502"/>
      <c r="P49" s="502"/>
      <c r="Q49" s="502"/>
      <c r="R49" s="502"/>
      <c r="S49" s="502"/>
      <c r="T49" s="502"/>
      <c r="U49" s="502"/>
    </row>
    <row r="50" spans="1:21" ht="136.19999999999999" customHeight="1" thickBot="1" x14ac:dyDescent="0.35">
      <c r="A50" s="275">
        <f>'Mapa Final'!A50</f>
        <v>14</v>
      </c>
      <c r="B50" s="275" t="str">
        <f>'Mapa Final'!B50</f>
        <v>Alteración de la competencia (Pérdida de competencia)</v>
      </c>
      <c r="C50" s="275" t="str">
        <f>'Mapa Final'!C50</f>
        <v>Vulneración de los derechos fundamentales de los ciudadanos</v>
      </c>
      <c r="D50" s="275" t="str">
        <f>'Mapa Final'!D50</f>
        <v>1-Desatención en la ejecución de la actividad judicial.
2-Rotación del personal.
3-Falta de competencia del personal.
4-Aparato judicial insuficiente.</v>
      </c>
      <c r="E50" s="275" t="str">
        <f>'Mapa Final'!E50</f>
        <v>Congestión juidcial</v>
      </c>
      <c r="F50" s="275" t="str">
        <f>'Mapa Final'!F50</f>
        <v>Posibilidad de Vulneración de los derechos fundamentales de los ciudadanos ante la pérdida de la competencia como resultado de no ser resuelto la controversia jurídica por la congestión judicial.</v>
      </c>
      <c r="G50" s="275" t="str">
        <f>'Mapa Final'!G50</f>
        <v>Ejecución y Administración de Procesos</v>
      </c>
      <c r="H50" s="275" t="str">
        <f>'Mapa Final'!I50</f>
        <v>Muy Alta</v>
      </c>
      <c r="I50" s="275" t="str">
        <f>'Mapa Final'!L50</f>
        <v>Moderado</v>
      </c>
      <c r="J50" s="275" t="str">
        <f>'Mapa Final'!N50</f>
        <v xml:space="preserve">Alto </v>
      </c>
      <c r="K50" s="275" t="str">
        <f>'Mapa Final'!AA50</f>
        <v>Media</v>
      </c>
      <c r="L50" s="275" t="str">
        <f>'Mapa Final'!AE50</f>
        <v>Moderado</v>
      </c>
      <c r="M50" s="275" t="str">
        <f>'Mapa Final'!AG50</f>
        <v>Moderado</v>
      </c>
      <c r="N50" s="275" t="str">
        <f>'Mapa Final'!AH50</f>
        <v>Evitar</v>
      </c>
      <c r="O50" s="276"/>
      <c r="P50" s="276"/>
      <c r="Q50" s="276"/>
      <c r="R50" s="276"/>
      <c r="S50" s="276"/>
      <c r="T50" s="276"/>
      <c r="U50" s="276"/>
    </row>
    <row r="51" spans="1:21" x14ac:dyDescent="0.3">
      <c r="A51" s="499">
        <f>'Mapa Final'!A51</f>
        <v>15</v>
      </c>
      <c r="B51" s="499" t="str">
        <f>'Mapa Final'!B51</f>
        <v>Falta de insumos</v>
      </c>
      <c r="C51" s="499" t="str">
        <f>'Mapa Final'!C51</f>
        <v>Afectación en la Prestación del Servicio de Justicia</v>
      </c>
      <c r="D51" s="499" t="str">
        <f>'Mapa Final'!D51</f>
        <v>1-Congestiòn de los juzgados.
2-Mala elección de provvedores por el Comité de Compras.</v>
      </c>
      <c r="E51" s="499" t="str">
        <f>'Mapa Final'!E51</f>
        <v xml:space="preserve">Partidas presupuestales escasaz para la compra de insumos para los despachos judiciales.
</v>
      </c>
      <c r="F51" s="499" t="str">
        <f>'Mapa Final'!F51</f>
        <v>Posibilidad de afectación en la prestación del servicio de justicia al no contar con partidas  presupuestales suficientes para la compra de insumos para los despachos judiciales.</v>
      </c>
      <c r="G51" s="499" t="str">
        <f>'Mapa Final'!G51</f>
        <v>Ejecución y Administración de Procesos</v>
      </c>
      <c r="H51" s="499" t="str">
        <f>'Mapa Final'!I51</f>
        <v>Baja</v>
      </c>
      <c r="I51" s="499" t="str">
        <f>'Mapa Final'!L51</f>
        <v>Moderado</v>
      </c>
      <c r="J51" s="499" t="str">
        <f>'Mapa Final'!N51</f>
        <v>Moderado</v>
      </c>
      <c r="K51" s="499" t="str">
        <f>'Mapa Final'!AA51</f>
        <v>Baja</v>
      </c>
      <c r="L51" s="499" t="str">
        <f>'Mapa Final'!AE51</f>
        <v>Moderado</v>
      </c>
      <c r="M51" s="499" t="str">
        <f>'Mapa Final'!AG51</f>
        <v>Moderado</v>
      </c>
      <c r="N51" s="499" t="str">
        <f>'Mapa Final'!AH51</f>
        <v>Reducir(mitigar)</v>
      </c>
      <c r="O51" s="502"/>
      <c r="P51" s="502"/>
      <c r="Q51" s="502"/>
      <c r="R51" s="502"/>
      <c r="S51" s="502"/>
      <c r="T51" s="502"/>
      <c r="U51" s="502"/>
    </row>
    <row r="52" spans="1:21" ht="102.6" customHeight="1" thickBot="1" x14ac:dyDescent="0.35">
      <c r="A52" s="501"/>
      <c r="B52" s="501"/>
      <c r="C52" s="501"/>
      <c r="D52" s="501"/>
      <c r="E52" s="501"/>
      <c r="F52" s="501"/>
      <c r="G52" s="501"/>
      <c r="H52" s="501"/>
      <c r="I52" s="501"/>
      <c r="J52" s="501"/>
      <c r="K52" s="501"/>
      <c r="L52" s="501"/>
      <c r="M52" s="501"/>
      <c r="N52" s="501"/>
      <c r="O52" s="502"/>
      <c r="P52" s="502"/>
      <c r="Q52" s="502"/>
      <c r="R52" s="502"/>
      <c r="S52" s="502"/>
      <c r="T52" s="502"/>
      <c r="U52" s="502"/>
    </row>
    <row r="53" spans="1:21" x14ac:dyDescent="0.3">
      <c r="A53" s="499">
        <f>'Mapa Final'!A53</f>
        <v>16</v>
      </c>
      <c r="B53" s="499" t="str">
        <f>'Mapa Final'!B53</f>
        <v>Cambio de normatividad</v>
      </c>
      <c r="C53" s="499" t="str">
        <f>'Mapa Final'!C53</f>
        <v>Afectación en la Prestación del Servicio de Justicia</v>
      </c>
      <c r="D53" s="499" t="str">
        <f>'Mapa Final'!D53</f>
        <v xml:space="preserve">1-Inaplicabilidad de la norma.
2- Demora en la expedición de las reglamantaciones
3-Desconocimiento de la nortividad y las reglamentación.
</v>
      </c>
      <c r="E53" s="499" t="str">
        <f>'Mapa Final'!E53</f>
        <v>Cambios normativos  inaplicables o de difícil  reglamentación .</v>
      </c>
      <c r="F53" s="499" t="str">
        <f>'Mapa Final'!F53</f>
        <v>Posibilidad de afectación  en la prestación del servicio de justicia con la aparición de nueva normatividad inaplicable o de difícil  reglamentación</v>
      </c>
      <c r="G53" s="499" t="str">
        <f>'Mapa Final'!G53</f>
        <v>Ejecución y Administración de Procesos</v>
      </c>
      <c r="H53" s="499" t="str">
        <f>'Mapa Final'!I53</f>
        <v>Muy Alta</v>
      </c>
      <c r="I53" s="499" t="str">
        <f>'Mapa Final'!L53</f>
        <v>Moderado</v>
      </c>
      <c r="J53" s="499" t="str">
        <f>'Mapa Final'!N53</f>
        <v xml:space="preserve">Alto </v>
      </c>
      <c r="K53" s="499" t="str">
        <f>'Mapa Final'!AA53</f>
        <v>Media</v>
      </c>
      <c r="L53" s="499" t="str">
        <f>'Mapa Final'!AE53</f>
        <v>Moderado</v>
      </c>
      <c r="M53" s="499" t="str">
        <f>'Mapa Final'!AG53</f>
        <v>Moderado</v>
      </c>
      <c r="N53" s="499" t="str">
        <f>'Mapa Final'!AH53</f>
        <v>Aceptar</v>
      </c>
      <c r="O53" s="502"/>
      <c r="P53" s="502"/>
      <c r="Q53" s="502"/>
      <c r="R53" s="502"/>
      <c r="S53" s="502"/>
      <c r="T53" s="502"/>
      <c r="U53" s="502"/>
    </row>
    <row r="54" spans="1:21" ht="145.80000000000001" customHeight="1" thickBot="1" x14ac:dyDescent="0.35">
      <c r="A54" s="501"/>
      <c r="B54" s="501"/>
      <c r="C54" s="501"/>
      <c r="D54" s="501"/>
      <c r="E54" s="501"/>
      <c r="F54" s="501"/>
      <c r="G54" s="501"/>
      <c r="H54" s="501"/>
      <c r="I54" s="501"/>
      <c r="J54" s="501"/>
      <c r="K54" s="501"/>
      <c r="L54" s="501"/>
      <c r="M54" s="501"/>
      <c r="N54" s="501"/>
      <c r="O54" s="502"/>
      <c r="P54" s="502"/>
      <c r="Q54" s="502"/>
      <c r="R54" s="502"/>
      <c r="S54" s="502"/>
      <c r="T54" s="502"/>
      <c r="U54" s="502"/>
    </row>
    <row r="55" spans="1:21" x14ac:dyDescent="0.3">
      <c r="A55" s="499">
        <f>'Mapa Final'!A55</f>
        <v>17</v>
      </c>
      <c r="B55" s="499" t="str">
        <f>'Mapa Final'!B55</f>
        <v>Peligro biologico - PANDEMIA</v>
      </c>
      <c r="C55" s="499" t="str">
        <f>'Mapa Final'!C55</f>
        <v>Afectación Ambiental</v>
      </c>
      <c r="D55" s="499" t="str">
        <f>'Mapa Final'!D55</f>
        <v>1-Desatención en cumplimiento de normas de bioseguridad implementadas.
2-Espacios reducidos de trabajo</v>
      </c>
      <c r="E55" s="499" t="str">
        <f>'Mapa Final'!E55</f>
        <v>Aparición de agentes externos que lesionan la salud de los servidores judiciales</v>
      </c>
      <c r="F55" s="499" t="str">
        <f>'Mapa Final'!F55</f>
        <v>Posibilidad de la afectación ambiental ante la aparición de agentes biológicos externos que lesionen el bienestar social y de la comunidad judicial</v>
      </c>
      <c r="G55" s="499" t="str">
        <f>'Mapa Final'!G55</f>
        <v>Daños Activos Fijos/Eventos Externos</v>
      </c>
      <c r="H55" s="499" t="str">
        <f>'Mapa Final'!I55</f>
        <v>Media</v>
      </c>
      <c r="I55" s="499" t="str">
        <f>'Mapa Final'!L55</f>
        <v>Moderado</v>
      </c>
      <c r="J55" s="499" t="str">
        <f>'Mapa Final'!N55</f>
        <v>Moderado</v>
      </c>
      <c r="K55" s="499" t="str">
        <f>'Mapa Final'!AA55</f>
        <v>Baja</v>
      </c>
      <c r="L55" s="499" t="str">
        <f>'Mapa Final'!AE55</f>
        <v>Moderado</v>
      </c>
      <c r="M55" s="499" t="str">
        <f>'Mapa Final'!AG55</f>
        <v>Moderado</v>
      </c>
      <c r="N55" s="499" t="str">
        <f>'Mapa Final'!AH55</f>
        <v>Reducir(mitigar)</v>
      </c>
      <c r="O55" s="502"/>
      <c r="P55" s="502"/>
      <c r="Q55" s="502"/>
      <c r="R55" s="502"/>
      <c r="S55" s="502"/>
      <c r="T55" s="502"/>
      <c r="U55" s="502"/>
    </row>
    <row r="56" spans="1:21" ht="100.2" customHeight="1" thickBot="1" x14ac:dyDescent="0.35">
      <c r="A56" s="501"/>
      <c r="B56" s="501"/>
      <c r="C56" s="501"/>
      <c r="D56" s="501"/>
      <c r="E56" s="501"/>
      <c r="F56" s="501"/>
      <c r="G56" s="501"/>
      <c r="H56" s="501"/>
      <c r="I56" s="501"/>
      <c r="J56" s="501"/>
      <c r="K56" s="501"/>
      <c r="L56" s="501"/>
      <c r="M56" s="501"/>
      <c r="N56" s="501"/>
      <c r="O56" s="502"/>
      <c r="P56" s="502"/>
      <c r="Q56" s="502"/>
      <c r="R56" s="502"/>
      <c r="S56" s="502"/>
      <c r="T56" s="502"/>
      <c r="U56" s="502"/>
    </row>
  </sheetData>
  <mergeCells count="313">
    <mergeCell ref="S1:U3"/>
    <mergeCell ref="A4:C4"/>
    <mergeCell ref="D4:N4"/>
    <mergeCell ref="O4:Q4"/>
    <mergeCell ref="A5:C5"/>
    <mergeCell ref="D5:N5"/>
    <mergeCell ref="A6:C6"/>
    <mergeCell ref="D6:N6"/>
    <mergeCell ref="A7:F7"/>
    <mergeCell ref="H7:J7"/>
    <mergeCell ref="K7:M7"/>
    <mergeCell ref="N7:N8"/>
    <mergeCell ref="A1:C2"/>
    <mergeCell ref="D1:Q3"/>
    <mergeCell ref="O7:O8"/>
    <mergeCell ref="P7:R7"/>
    <mergeCell ref="S7:T7"/>
    <mergeCell ref="U7:U8"/>
    <mergeCell ref="A9:N9"/>
    <mergeCell ref="A10:A13"/>
    <mergeCell ref="B10:B13"/>
    <mergeCell ref="C10:C13"/>
    <mergeCell ref="D10:D13"/>
    <mergeCell ref="E10:E13"/>
    <mergeCell ref="R10:R13"/>
    <mergeCell ref="S10:S13"/>
    <mergeCell ref="T10:T13"/>
    <mergeCell ref="U10:U13"/>
    <mergeCell ref="A14:A17"/>
    <mergeCell ref="B14:B17"/>
    <mergeCell ref="C14:C17"/>
    <mergeCell ref="D14:D17"/>
    <mergeCell ref="E14:E17"/>
    <mergeCell ref="F14:F17"/>
    <mergeCell ref="L10:L13"/>
    <mergeCell ref="M10:M13"/>
    <mergeCell ref="N10:N13"/>
    <mergeCell ref="O10:O13"/>
    <mergeCell ref="P10:P13"/>
    <mergeCell ref="Q10:Q13"/>
    <mergeCell ref="F10:F13"/>
    <mergeCell ref="G10:G13"/>
    <mergeCell ref="H10:H13"/>
    <mergeCell ref="I10:I13"/>
    <mergeCell ref="J10:J13"/>
    <mergeCell ref="K10:K13"/>
    <mergeCell ref="S14:S17"/>
    <mergeCell ref="T14:T17"/>
    <mergeCell ref="U14:U17"/>
    <mergeCell ref="O14:O17"/>
    <mergeCell ref="P14:P17"/>
    <mergeCell ref="A18:A20"/>
    <mergeCell ref="B18:B20"/>
    <mergeCell ref="C18:C20"/>
    <mergeCell ref="D18:D20"/>
    <mergeCell ref="E18:E20"/>
    <mergeCell ref="F18:F20"/>
    <mergeCell ref="G18:G20"/>
    <mergeCell ref="M14:M17"/>
    <mergeCell ref="N14:N17"/>
    <mergeCell ref="Q14:Q17"/>
    <mergeCell ref="R14:R17"/>
    <mergeCell ref="G14:G17"/>
    <mergeCell ref="H14:H17"/>
    <mergeCell ref="I14:I17"/>
    <mergeCell ref="J14:J17"/>
    <mergeCell ref="K14:K17"/>
    <mergeCell ref="L14:L17"/>
    <mergeCell ref="T18:T20"/>
    <mergeCell ref="U18:U20"/>
    <mergeCell ref="A21:A22"/>
    <mergeCell ref="B21:B22"/>
    <mergeCell ref="C21:C22"/>
    <mergeCell ref="D21:D22"/>
    <mergeCell ref="E21:E22"/>
    <mergeCell ref="F21:F22"/>
    <mergeCell ref="G21:G22"/>
    <mergeCell ref="H21:H22"/>
    <mergeCell ref="N18:N20"/>
    <mergeCell ref="O18:O20"/>
    <mergeCell ref="P18:P20"/>
    <mergeCell ref="Q18:Q20"/>
    <mergeCell ref="R18:R20"/>
    <mergeCell ref="S18:S20"/>
    <mergeCell ref="H18:H20"/>
    <mergeCell ref="I18:I20"/>
    <mergeCell ref="J18:J20"/>
    <mergeCell ref="K18:K20"/>
    <mergeCell ref="L18:L20"/>
    <mergeCell ref="M18:M20"/>
    <mergeCell ref="U21:U22"/>
    <mergeCell ref="O21:O22"/>
    <mergeCell ref="P21:P22"/>
    <mergeCell ref="Q21:Q22"/>
    <mergeCell ref="R21:R22"/>
    <mergeCell ref="S21:S22"/>
    <mergeCell ref="T21:T22"/>
    <mergeCell ref="I21:I22"/>
    <mergeCell ref="J21:J22"/>
    <mergeCell ref="K21:K22"/>
    <mergeCell ref="L21:L22"/>
    <mergeCell ref="M21:M22"/>
    <mergeCell ref="N21:N22"/>
    <mergeCell ref="R23:R25"/>
    <mergeCell ref="S23:S25"/>
    <mergeCell ref="T23:T25"/>
    <mergeCell ref="U23:U25"/>
    <mergeCell ref="J23:J25"/>
    <mergeCell ref="K23:K25"/>
    <mergeCell ref="L23:L25"/>
    <mergeCell ref="M23:M25"/>
    <mergeCell ref="N23:N25"/>
    <mergeCell ref="O23:O25"/>
    <mergeCell ref="L26:L29"/>
    <mergeCell ref="A26:A29"/>
    <mergeCell ref="B26:B29"/>
    <mergeCell ref="C26:C29"/>
    <mergeCell ref="D26:D29"/>
    <mergeCell ref="E26:E29"/>
    <mergeCell ref="F26:F29"/>
    <mergeCell ref="P23:P25"/>
    <mergeCell ref="Q23:Q25"/>
    <mergeCell ref="A23:A25"/>
    <mergeCell ref="B23:B25"/>
    <mergeCell ref="C23:C25"/>
    <mergeCell ref="D23:D25"/>
    <mergeCell ref="E23:E25"/>
    <mergeCell ref="F23:F25"/>
    <mergeCell ref="G23:G25"/>
    <mergeCell ref="H23:H25"/>
    <mergeCell ref="I23:I25"/>
    <mergeCell ref="K30:K32"/>
    <mergeCell ref="L30:L32"/>
    <mergeCell ref="M30:M32"/>
    <mergeCell ref="S26:S29"/>
    <mergeCell ref="T26:T29"/>
    <mergeCell ref="U26:U29"/>
    <mergeCell ref="A30:A32"/>
    <mergeCell ref="B30:B32"/>
    <mergeCell ref="C30:C32"/>
    <mergeCell ref="D30:D32"/>
    <mergeCell ref="E30:E32"/>
    <mergeCell ref="F30:F32"/>
    <mergeCell ref="G30:G32"/>
    <mergeCell ref="M26:M29"/>
    <mergeCell ref="N26:N29"/>
    <mergeCell ref="O26:O29"/>
    <mergeCell ref="P26:P29"/>
    <mergeCell ref="Q26:Q29"/>
    <mergeCell ref="R26:R29"/>
    <mergeCell ref="G26:G29"/>
    <mergeCell ref="H26:H29"/>
    <mergeCell ref="I26:I29"/>
    <mergeCell ref="J26:J29"/>
    <mergeCell ref="K26:K29"/>
    <mergeCell ref="J33:J36"/>
    <mergeCell ref="K33:K36"/>
    <mergeCell ref="L33:L36"/>
    <mergeCell ref="M33:M36"/>
    <mergeCell ref="N33:N36"/>
    <mergeCell ref="T30:T32"/>
    <mergeCell ref="U30:U32"/>
    <mergeCell ref="A33:A36"/>
    <mergeCell ref="B33:B36"/>
    <mergeCell ref="C33:C36"/>
    <mergeCell ref="D33:D36"/>
    <mergeCell ref="E33:E36"/>
    <mergeCell ref="F33:F36"/>
    <mergeCell ref="G33:G36"/>
    <mergeCell ref="H33:H36"/>
    <mergeCell ref="N30:N32"/>
    <mergeCell ref="O30:O32"/>
    <mergeCell ref="P30:P32"/>
    <mergeCell ref="Q30:Q32"/>
    <mergeCell ref="R30:R32"/>
    <mergeCell ref="S30:S32"/>
    <mergeCell ref="H30:H32"/>
    <mergeCell ref="I30:I32"/>
    <mergeCell ref="J30:J32"/>
    <mergeCell ref="U38:U39"/>
    <mergeCell ref="J38:J39"/>
    <mergeCell ref="K38:K39"/>
    <mergeCell ref="L38:L39"/>
    <mergeCell ref="M38:M39"/>
    <mergeCell ref="N38:N39"/>
    <mergeCell ref="O38:O39"/>
    <mergeCell ref="U33:U36"/>
    <mergeCell ref="A38:A39"/>
    <mergeCell ref="B38:B39"/>
    <mergeCell ref="C38:C39"/>
    <mergeCell ref="D38:D39"/>
    <mergeCell ref="E38:E39"/>
    <mergeCell ref="F38:F39"/>
    <mergeCell ref="G38:G39"/>
    <mergeCell ref="H38:H39"/>
    <mergeCell ref="I38:I39"/>
    <mergeCell ref="O33:O36"/>
    <mergeCell ref="P33:P36"/>
    <mergeCell ref="Q33:Q36"/>
    <mergeCell ref="R33:R36"/>
    <mergeCell ref="S33:S36"/>
    <mergeCell ref="T33:T36"/>
    <mergeCell ref="I33:I36"/>
    <mergeCell ref="C40:C43"/>
    <mergeCell ref="D40:D43"/>
    <mergeCell ref="E40:E43"/>
    <mergeCell ref="F40:F43"/>
    <mergeCell ref="P38:P39"/>
    <mergeCell ref="Q38:Q39"/>
    <mergeCell ref="R38:R39"/>
    <mergeCell ref="S38:S39"/>
    <mergeCell ref="T38:T39"/>
    <mergeCell ref="S40:S43"/>
    <mergeCell ref="T40:T43"/>
    <mergeCell ref="U40:U43"/>
    <mergeCell ref="A45:A49"/>
    <mergeCell ref="B45:B49"/>
    <mergeCell ref="C45:C49"/>
    <mergeCell ref="D45:D49"/>
    <mergeCell ref="E45:E49"/>
    <mergeCell ref="F45:F49"/>
    <mergeCell ref="G45:G49"/>
    <mergeCell ref="M40:M43"/>
    <mergeCell ref="N40:N43"/>
    <mergeCell ref="O40:O43"/>
    <mergeCell ref="P40:P43"/>
    <mergeCell ref="Q40:Q43"/>
    <mergeCell ref="R40:R43"/>
    <mergeCell ref="G40:G43"/>
    <mergeCell ref="H40:H43"/>
    <mergeCell ref="I40:I43"/>
    <mergeCell ref="J40:J43"/>
    <mergeCell ref="K40:K43"/>
    <mergeCell ref="L40:L43"/>
    <mergeCell ref="A40:A43"/>
    <mergeCell ref="B40:B43"/>
    <mergeCell ref="T45:T49"/>
    <mergeCell ref="U45:U49"/>
    <mergeCell ref="A51:A52"/>
    <mergeCell ref="B51:B52"/>
    <mergeCell ref="C51:C52"/>
    <mergeCell ref="D51:D52"/>
    <mergeCell ref="E51:E52"/>
    <mergeCell ref="F51:F52"/>
    <mergeCell ref="G51:G52"/>
    <mergeCell ref="H51:H52"/>
    <mergeCell ref="N45:N49"/>
    <mergeCell ref="O45:O49"/>
    <mergeCell ref="P45:P49"/>
    <mergeCell ref="Q45:Q49"/>
    <mergeCell ref="R45:R49"/>
    <mergeCell ref="S45:S49"/>
    <mergeCell ref="H45:H49"/>
    <mergeCell ref="I45:I49"/>
    <mergeCell ref="J45:J49"/>
    <mergeCell ref="K45:K49"/>
    <mergeCell ref="L45:L49"/>
    <mergeCell ref="M45:M49"/>
    <mergeCell ref="U51:U52"/>
    <mergeCell ref="A53:A54"/>
    <mergeCell ref="B53:B54"/>
    <mergeCell ref="C53:C54"/>
    <mergeCell ref="D53:D54"/>
    <mergeCell ref="E53:E54"/>
    <mergeCell ref="F53:F54"/>
    <mergeCell ref="G53:G54"/>
    <mergeCell ref="H53:H54"/>
    <mergeCell ref="I53:I54"/>
    <mergeCell ref="O51:O52"/>
    <mergeCell ref="P51:P52"/>
    <mergeCell ref="Q51:Q52"/>
    <mergeCell ref="R51:R52"/>
    <mergeCell ref="S51:S52"/>
    <mergeCell ref="T51:T52"/>
    <mergeCell ref="I51:I52"/>
    <mergeCell ref="J51:J52"/>
    <mergeCell ref="K51:K52"/>
    <mergeCell ref="L51:L52"/>
    <mergeCell ref="M51:M52"/>
    <mergeCell ref="N51:N52"/>
    <mergeCell ref="P53:P54"/>
    <mergeCell ref="Q53:Q54"/>
    <mergeCell ref="R53:R54"/>
    <mergeCell ref="S53:S54"/>
    <mergeCell ref="T53:T54"/>
    <mergeCell ref="U53:U54"/>
    <mergeCell ref="J53:J54"/>
    <mergeCell ref="K53:K54"/>
    <mergeCell ref="L53:L54"/>
    <mergeCell ref="M53:M54"/>
    <mergeCell ref="N53:N54"/>
    <mergeCell ref="O53:O54"/>
    <mergeCell ref="G55:G56"/>
    <mergeCell ref="H55:H56"/>
    <mergeCell ref="I55:I56"/>
    <mergeCell ref="J55:J56"/>
    <mergeCell ref="K55:K56"/>
    <mergeCell ref="L55:L56"/>
    <mergeCell ref="A55:A56"/>
    <mergeCell ref="B55:B56"/>
    <mergeCell ref="C55:C56"/>
    <mergeCell ref="D55:D56"/>
    <mergeCell ref="E55:E56"/>
    <mergeCell ref="F55:F56"/>
    <mergeCell ref="S55:S56"/>
    <mergeCell ref="T55:T56"/>
    <mergeCell ref="U55:U56"/>
    <mergeCell ref="M55:M56"/>
    <mergeCell ref="N55:N56"/>
    <mergeCell ref="O55:O56"/>
    <mergeCell ref="P55:P56"/>
    <mergeCell ref="Q55:Q56"/>
    <mergeCell ref="R55:R56"/>
  </mergeCells>
  <conditionalFormatting sqref="D8:G8 H7 H57:J1048576 A7:B7">
    <cfRule type="containsText" dxfId="485" priority="157" operator="containsText" text="3- Moderado">
      <formula>NOT(ISERROR(SEARCH("3- Moderado",A7)))</formula>
    </cfRule>
    <cfRule type="containsText" dxfId="484" priority="158" operator="containsText" text="6- Moderado">
      <formula>NOT(ISERROR(SEARCH("6- Moderado",A7)))</formula>
    </cfRule>
    <cfRule type="containsText" dxfId="483" priority="159" operator="containsText" text="4- Moderado">
      <formula>NOT(ISERROR(SEARCH("4- Moderado",A7)))</formula>
    </cfRule>
    <cfRule type="containsText" dxfId="482" priority="160" operator="containsText" text="3- Bajo">
      <formula>NOT(ISERROR(SEARCH("3- Bajo",A7)))</formula>
    </cfRule>
    <cfRule type="containsText" dxfId="481" priority="161" operator="containsText" text="4- Bajo">
      <formula>NOT(ISERROR(SEARCH("4- Bajo",A7)))</formula>
    </cfRule>
    <cfRule type="containsText" dxfId="480" priority="162" operator="containsText" text="1- Bajo">
      <formula>NOT(ISERROR(SEARCH("1- Bajo",A7)))</formula>
    </cfRule>
  </conditionalFormatting>
  <conditionalFormatting sqref="H8:J8">
    <cfRule type="containsText" dxfId="479" priority="150" operator="containsText" text="3- Moderado">
      <formula>NOT(ISERROR(SEARCH("3- Moderado",H8)))</formula>
    </cfRule>
    <cfRule type="containsText" dxfId="478" priority="151" operator="containsText" text="6- Moderado">
      <formula>NOT(ISERROR(SEARCH("6- Moderado",H8)))</formula>
    </cfRule>
    <cfRule type="containsText" dxfId="477" priority="152" operator="containsText" text="4- Moderado">
      <formula>NOT(ISERROR(SEARCH("4- Moderado",H8)))</formula>
    </cfRule>
    <cfRule type="containsText" dxfId="476" priority="153" operator="containsText" text="3- Bajo">
      <formula>NOT(ISERROR(SEARCH("3- Bajo",H8)))</formula>
    </cfRule>
    <cfRule type="containsText" dxfId="475" priority="154" operator="containsText" text="4- Bajo">
      <formula>NOT(ISERROR(SEARCH("4- Bajo",H8)))</formula>
    </cfRule>
    <cfRule type="containsText" dxfId="474" priority="156" operator="containsText" text="1- Bajo">
      <formula>NOT(ISERROR(SEARCH("1- Bajo",H8)))</formula>
    </cfRule>
  </conditionalFormatting>
  <conditionalFormatting sqref="J8 J57:J1048576">
    <cfRule type="containsText" dxfId="473" priority="139" operator="containsText" text="25- Extremo">
      <formula>NOT(ISERROR(SEARCH("25- Extremo",J8)))</formula>
    </cfRule>
    <cfRule type="containsText" dxfId="472" priority="140" operator="containsText" text="20- Extremo">
      <formula>NOT(ISERROR(SEARCH("20- Extremo",J8)))</formula>
    </cfRule>
    <cfRule type="containsText" dxfId="471" priority="141" operator="containsText" text="15- Extremo">
      <formula>NOT(ISERROR(SEARCH("15- Extremo",J8)))</formula>
    </cfRule>
    <cfRule type="containsText" dxfId="470" priority="142" operator="containsText" text="10- Extremo">
      <formula>NOT(ISERROR(SEARCH("10- Extremo",J8)))</formula>
    </cfRule>
    <cfRule type="containsText" dxfId="469" priority="143" operator="containsText" text="5- Extremo">
      <formula>NOT(ISERROR(SEARCH("5- Extremo",J8)))</formula>
    </cfRule>
    <cfRule type="containsText" dxfId="468" priority="144" operator="containsText" text="12- Alto">
      <formula>NOT(ISERROR(SEARCH("12- Alto",J8)))</formula>
    </cfRule>
    <cfRule type="containsText" dxfId="467" priority="145" operator="containsText" text="10- Alto">
      <formula>NOT(ISERROR(SEARCH("10- Alto",J8)))</formula>
    </cfRule>
    <cfRule type="containsText" dxfId="466" priority="146" operator="containsText" text="9- Alto">
      <formula>NOT(ISERROR(SEARCH("9- Alto",J8)))</formula>
    </cfRule>
    <cfRule type="containsText" dxfId="465" priority="147" operator="containsText" text="8- Alto">
      <formula>NOT(ISERROR(SEARCH("8- Alto",J8)))</formula>
    </cfRule>
    <cfRule type="containsText" dxfId="464" priority="148" operator="containsText" text="5- Alto">
      <formula>NOT(ISERROR(SEARCH("5- Alto",J8)))</formula>
    </cfRule>
    <cfRule type="containsText" dxfId="463" priority="149" operator="containsText" text="4- Alto">
      <formula>NOT(ISERROR(SEARCH("4- Alto",J8)))</formula>
    </cfRule>
    <cfRule type="containsText" dxfId="462" priority="155" operator="containsText" text="2- Bajo">
      <formula>NOT(ISERROR(SEARCH("2- Bajo",J8)))</formula>
    </cfRule>
  </conditionalFormatting>
  <conditionalFormatting sqref="A10:F10 A14:F14">
    <cfRule type="containsText" dxfId="461" priority="133" operator="containsText" text="3- Moderado">
      <formula>NOT(ISERROR(SEARCH("3- Moderado",A10)))</formula>
    </cfRule>
    <cfRule type="containsText" dxfId="460" priority="134" operator="containsText" text="6- Moderado">
      <formula>NOT(ISERROR(SEARCH("6- Moderado",A10)))</formula>
    </cfRule>
    <cfRule type="containsText" dxfId="459" priority="135" operator="containsText" text="4- Moderado">
      <formula>NOT(ISERROR(SEARCH("4- Moderado",A10)))</formula>
    </cfRule>
    <cfRule type="containsText" dxfId="458" priority="136" operator="containsText" text="3- Bajo">
      <formula>NOT(ISERROR(SEARCH("3- Bajo",A10)))</formula>
    </cfRule>
    <cfRule type="containsText" dxfId="457" priority="137" operator="containsText" text="4- Bajo">
      <formula>NOT(ISERROR(SEARCH("4- Bajo",A10)))</formula>
    </cfRule>
    <cfRule type="containsText" dxfId="456" priority="138" operator="containsText" text="1- Bajo">
      <formula>NOT(ISERROR(SEARCH("1- Bajo",A10)))</formula>
    </cfRule>
  </conditionalFormatting>
  <conditionalFormatting sqref="G10:N10 G14:N14">
    <cfRule type="containsText" dxfId="455" priority="127" operator="containsText" text="3- Moderado">
      <formula>NOT(ISERROR(SEARCH("3- Moderado",G10)))</formula>
    </cfRule>
    <cfRule type="containsText" dxfId="454" priority="128" operator="containsText" text="6- Moderado">
      <formula>NOT(ISERROR(SEARCH("6- Moderado",G10)))</formula>
    </cfRule>
    <cfRule type="containsText" dxfId="453" priority="129" operator="containsText" text="4- Moderado">
      <formula>NOT(ISERROR(SEARCH("4- Moderado",G10)))</formula>
    </cfRule>
    <cfRule type="containsText" dxfId="452" priority="130" operator="containsText" text="3- Bajo">
      <formula>NOT(ISERROR(SEARCH("3- Bajo",G10)))</formula>
    </cfRule>
    <cfRule type="containsText" dxfId="451" priority="131" operator="containsText" text="4- Bajo">
      <formula>NOT(ISERROR(SEARCH("4- Bajo",G10)))</formula>
    </cfRule>
    <cfRule type="containsText" dxfId="450" priority="132" operator="containsText" text="1- Bajo">
      <formula>NOT(ISERROR(SEARCH("1- Bajo",G10)))</formula>
    </cfRule>
  </conditionalFormatting>
  <conditionalFormatting sqref="K8">
    <cfRule type="containsText" dxfId="449" priority="121" operator="containsText" text="3- Moderado">
      <formula>NOT(ISERROR(SEARCH("3- Moderado",K8)))</formula>
    </cfRule>
    <cfRule type="containsText" dxfId="448" priority="122" operator="containsText" text="6- Moderado">
      <formula>NOT(ISERROR(SEARCH("6- Moderado",K8)))</formula>
    </cfRule>
    <cfRule type="containsText" dxfId="447" priority="123" operator="containsText" text="4- Moderado">
      <formula>NOT(ISERROR(SEARCH("4- Moderado",K8)))</formula>
    </cfRule>
    <cfRule type="containsText" dxfId="446" priority="124" operator="containsText" text="3- Bajo">
      <formula>NOT(ISERROR(SEARCH("3- Bajo",K8)))</formula>
    </cfRule>
    <cfRule type="containsText" dxfId="445" priority="125" operator="containsText" text="4- Bajo">
      <formula>NOT(ISERROR(SEARCH("4- Bajo",K8)))</formula>
    </cfRule>
    <cfRule type="containsText" dxfId="444" priority="126" operator="containsText" text="1- Bajo">
      <formula>NOT(ISERROR(SEARCH("1- Bajo",K8)))</formula>
    </cfRule>
  </conditionalFormatting>
  <conditionalFormatting sqref="L8">
    <cfRule type="containsText" dxfId="443" priority="115" operator="containsText" text="3- Moderado">
      <formula>NOT(ISERROR(SEARCH("3- Moderado",L8)))</formula>
    </cfRule>
    <cfRule type="containsText" dxfId="442" priority="116" operator="containsText" text="6- Moderado">
      <formula>NOT(ISERROR(SEARCH("6- Moderado",L8)))</formula>
    </cfRule>
    <cfRule type="containsText" dxfId="441" priority="117" operator="containsText" text="4- Moderado">
      <formula>NOT(ISERROR(SEARCH("4- Moderado",L8)))</formula>
    </cfRule>
    <cfRule type="containsText" dxfId="440" priority="118" operator="containsText" text="3- Bajo">
      <formula>NOT(ISERROR(SEARCH("3- Bajo",L8)))</formula>
    </cfRule>
    <cfRule type="containsText" dxfId="439" priority="119" operator="containsText" text="4- Bajo">
      <formula>NOT(ISERROR(SEARCH("4- Bajo",L8)))</formula>
    </cfRule>
    <cfRule type="containsText" dxfId="438" priority="120" operator="containsText" text="1- Bajo">
      <formula>NOT(ISERROR(SEARCH("1- Bajo",L8)))</formula>
    </cfRule>
  </conditionalFormatting>
  <conditionalFormatting sqref="M8">
    <cfRule type="containsText" dxfId="437" priority="109" operator="containsText" text="3- Moderado">
      <formula>NOT(ISERROR(SEARCH("3- Moderado",M8)))</formula>
    </cfRule>
    <cfRule type="containsText" dxfId="436" priority="110" operator="containsText" text="6- Moderado">
      <formula>NOT(ISERROR(SEARCH("6- Moderado",M8)))</formula>
    </cfRule>
    <cfRule type="containsText" dxfId="435" priority="111" operator="containsText" text="4- Moderado">
      <formula>NOT(ISERROR(SEARCH("4- Moderado",M8)))</formula>
    </cfRule>
    <cfRule type="containsText" dxfId="434" priority="112" operator="containsText" text="3- Bajo">
      <formula>NOT(ISERROR(SEARCH("3- Bajo",M8)))</formula>
    </cfRule>
    <cfRule type="containsText" dxfId="433" priority="113" operator="containsText" text="4- Bajo">
      <formula>NOT(ISERROR(SEARCH("4- Bajo",M8)))</formula>
    </cfRule>
    <cfRule type="containsText" dxfId="432" priority="114" operator="containsText" text="1- Bajo">
      <formula>NOT(ISERROR(SEARCH("1- Bajo",M8)))</formula>
    </cfRule>
  </conditionalFormatting>
  <conditionalFormatting sqref="A18:N19">
    <cfRule type="containsText" dxfId="431" priority="103" operator="containsText" text="3- Moderado">
      <formula>NOT(ISERROR(SEARCH("3- Moderado",A18)))</formula>
    </cfRule>
    <cfRule type="containsText" dxfId="430" priority="104" operator="containsText" text="6- Moderado">
      <formula>NOT(ISERROR(SEARCH("6- Moderado",A18)))</formula>
    </cfRule>
    <cfRule type="containsText" dxfId="429" priority="105" operator="containsText" text="4- Moderado">
      <formula>NOT(ISERROR(SEARCH("4- Moderado",A18)))</formula>
    </cfRule>
    <cfRule type="containsText" dxfId="428" priority="106" operator="containsText" text="3- Bajo">
      <formula>NOT(ISERROR(SEARCH("3- Bajo",A18)))</formula>
    </cfRule>
    <cfRule type="containsText" dxfId="427" priority="107" operator="containsText" text="4- Bajo">
      <formula>NOT(ISERROR(SEARCH("4- Bajo",A18)))</formula>
    </cfRule>
    <cfRule type="containsText" dxfId="426" priority="108" operator="containsText" text="1- Bajo">
      <formula>NOT(ISERROR(SEARCH("1- Bajo",A18)))</formula>
    </cfRule>
  </conditionalFormatting>
  <conditionalFormatting sqref="A37:N37">
    <cfRule type="containsText" dxfId="425" priority="97" operator="containsText" text="3- Moderado">
      <formula>NOT(ISERROR(SEARCH("3- Moderado",A37)))</formula>
    </cfRule>
    <cfRule type="containsText" dxfId="424" priority="98" operator="containsText" text="6- Moderado">
      <formula>NOT(ISERROR(SEARCH("6- Moderado",A37)))</formula>
    </cfRule>
    <cfRule type="containsText" dxfId="423" priority="99" operator="containsText" text="4- Moderado">
      <formula>NOT(ISERROR(SEARCH("4- Moderado",A37)))</formula>
    </cfRule>
    <cfRule type="containsText" dxfId="422" priority="100" operator="containsText" text="3- Bajo">
      <formula>NOT(ISERROR(SEARCH("3- Bajo",A37)))</formula>
    </cfRule>
    <cfRule type="containsText" dxfId="421" priority="101" operator="containsText" text="4- Bajo">
      <formula>NOT(ISERROR(SEARCH("4- Bajo",A37)))</formula>
    </cfRule>
    <cfRule type="containsText" dxfId="420" priority="102" operator="containsText" text="1- Bajo">
      <formula>NOT(ISERROR(SEARCH("1- Bajo",A37)))</formula>
    </cfRule>
  </conditionalFormatting>
  <conditionalFormatting sqref="A21:N21">
    <cfRule type="containsText" dxfId="419" priority="91" operator="containsText" text="3- Moderado">
      <formula>NOT(ISERROR(SEARCH("3- Moderado",A21)))</formula>
    </cfRule>
    <cfRule type="containsText" dxfId="418" priority="92" operator="containsText" text="6- Moderado">
      <formula>NOT(ISERROR(SEARCH("6- Moderado",A21)))</formula>
    </cfRule>
    <cfRule type="containsText" dxfId="417" priority="93" operator="containsText" text="4- Moderado">
      <formula>NOT(ISERROR(SEARCH("4- Moderado",A21)))</formula>
    </cfRule>
    <cfRule type="containsText" dxfId="416" priority="94" operator="containsText" text="3- Bajo">
      <formula>NOT(ISERROR(SEARCH("3- Bajo",A21)))</formula>
    </cfRule>
    <cfRule type="containsText" dxfId="415" priority="95" operator="containsText" text="4- Bajo">
      <formula>NOT(ISERROR(SEARCH("4- Bajo",A21)))</formula>
    </cfRule>
    <cfRule type="containsText" dxfId="414" priority="96" operator="containsText" text="1- Bajo">
      <formula>NOT(ISERROR(SEARCH("1- Bajo",A21)))</formula>
    </cfRule>
  </conditionalFormatting>
  <conditionalFormatting sqref="A45:N45">
    <cfRule type="containsText" dxfId="413" priority="85" operator="containsText" text="3- Moderado">
      <formula>NOT(ISERROR(SEARCH("3- Moderado",A45)))</formula>
    </cfRule>
    <cfRule type="containsText" dxfId="412" priority="86" operator="containsText" text="6- Moderado">
      <formula>NOT(ISERROR(SEARCH("6- Moderado",A45)))</formula>
    </cfRule>
    <cfRule type="containsText" dxfId="411" priority="87" operator="containsText" text="4- Moderado">
      <formula>NOT(ISERROR(SEARCH("4- Moderado",A45)))</formula>
    </cfRule>
    <cfRule type="containsText" dxfId="410" priority="88" operator="containsText" text="3- Bajo">
      <formula>NOT(ISERROR(SEARCH("3- Bajo",A45)))</formula>
    </cfRule>
    <cfRule type="containsText" dxfId="409" priority="89" operator="containsText" text="4- Bajo">
      <formula>NOT(ISERROR(SEARCH("4- Bajo",A45)))</formula>
    </cfRule>
    <cfRule type="containsText" dxfId="408" priority="90" operator="containsText" text="1- Bajo">
      <formula>NOT(ISERROR(SEARCH("1- Bajo",A45)))</formula>
    </cfRule>
  </conditionalFormatting>
  <conditionalFormatting sqref="A23:N24">
    <cfRule type="containsText" dxfId="407" priority="79" operator="containsText" text="3- Moderado">
      <formula>NOT(ISERROR(SEARCH("3- Moderado",A23)))</formula>
    </cfRule>
    <cfRule type="containsText" dxfId="406" priority="80" operator="containsText" text="6- Moderado">
      <formula>NOT(ISERROR(SEARCH("6- Moderado",A23)))</formula>
    </cfRule>
    <cfRule type="containsText" dxfId="405" priority="81" operator="containsText" text="4- Moderado">
      <formula>NOT(ISERROR(SEARCH("4- Moderado",A23)))</formula>
    </cfRule>
    <cfRule type="containsText" dxfId="404" priority="82" operator="containsText" text="3- Bajo">
      <formula>NOT(ISERROR(SEARCH("3- Bajo",A23)))</formula>
    </cfRule>
    <cfRule type="containsText" dxfId="403" priority="83" operator="containsText" text="4- Bajo">
      <formula>NOT(ISERROR(SEARCH("4- Bajo",A23)))</formula>
    </cfRule>
    <cfRule type="containsText" dxfId="402" priority="84" operator="containsText" text="1- Bajo">
      <formula>NOT(ISERROR(SEARCH("1- Bajo",A23)))</formula>
    </cfRule>
  </conditionalFormatting>
  <conditionalFormatting sqref="A26:F26">
    <cfRule type="containsText" dxfId="401" priority="73" operator="containsText" text="3- Moderado">
      <formula>NOT(ISERROR(SEARCH("3- Moderado",A26)))</formula>
    </cfRule>
    <cfRule type="containsText" dxfId="400" priority="74" operator="containsText" text="6- Moderado">
      <formula>NOT(ISERROR(SEARCH("6- Moderado",A26)))</formula>
    </cfRule>
    <cfRule type="containsText" dxfId="399" priority="75" operator="containsText" text="4- Moderado">
      <formula>NOT(ISERROR(SEARCH("4- Moderado",A26)))</formula>
    </cfRule>
    <cfRule type="containsText" dxfId="398" priority="76" operator="containsText" text="3- Bajo">
      <formula>NOT(ISERROR(SEARCH("3- Bajo",A26)))</formula>
    </cfRule>
    <cfRule type="containsText" dxfId="397" priority="77" operator="containsText" text="4- Bajo">
      <formula>NOT(ISERROR(SEARCH("4- Bajo",A26)))</formula>
    </cfRule>
    <cfRule type="containsText" dxfId="396" priority="78" operator="containsText" text="1- Bajo">
      <formula>NOT(ISERROR(SEARCH("1- Bajo",A26)))</formula>
    </cfRule>
  </conditionalFormatting>
  <conditionalFormatting sqref="G26:N26">
    <cfRule type="containsText" dxfId="395" priority="67" operator="containsText" text="3- Moderado">
      <formula>NOT(ISERROR(SEARCH("3- Moderado",G26)))</formula>
    </cfRule>
    <cfRule type="containsText" dxfId="394" priority="68" operator="containsText" text="6- Moderado">
      <formula>NOT(ISERROR(SEARCH("6- Moderado",G26)))</formula>
    </cfRule>
    <cfRule type="containsText" dxfId="393" priority="69" operator="containsText" text="4- Moderado">
      <formula>NOT(ISERROR(SEARCH("4- Moderado",G26)))</formula>
    </cfRule>
    <cfRule type="containsText" dxfId="392" priority="70" operator="containsText" text="3- Bajo">
      <formula>NOT(ISERROR(SEARCH("3- Bajo",G26)))</formula>
    </cfRule>
    <cfRule type="containsText" dxfId="391" priority="71" operator="containsText" text="4- Bajo">
      <formula>NOT(ISERROR(SEARCH("4- Bajo",G26)))</formula>
    </cfRule>
    <cfRule type="containsText" dxfId="390" priority="72" operator="containsText" text="1- Bajo">
      <formula>NOT(ISERROR(SEARCH("1- Bajo",G26)))</formula>
    </cfRule>
  </conditionalFormatting>
  <conditionalFormatting sqref="A30:N31">
    <cfRule type="containsText" dxfId="389" priority="61" operator="containsText" text="3- Moderado">
      <formula>NOT(ISERROR(SEARCH("3- Moderado",A30)))</formula>
    </cfRule>
    <cfRule type="containsText" dxfId="388" priority="62" operator="containsText" text="6- Moderado">
      <formula>NOT(ISERROR(SEARCH("6- Moderado",A30)))</formula>
    </cfRule>
    <cfRule type="containsText" dxfId="387" priority="63" operator="containsText" text="4- Moderado">
      <formula>NOT(ISERROR(SEARCH("4- Moderado",A30)))</formula>
    </cfRule>
    <cfRule type="containsText" dxfId="386" priority="64" operator="containsText" text="3- Bajo">
      <formula>NOT(ISERROR(SEARCH("3- Bajo",A30)))</formula>
    </cfRule>
    <cfRule type="containsText" dxfId="385" priority="65" operator="containsText" text="4- Bajo">
      <formula>NOT(ISERROR(SEARCH("4- Bajo",A30)))</formula>
    </cfRule>
    <cfRule type="containsText" dxfId="384" priority="66" operator="containsText" text="1- Bajo">
      <formula>NOT(ISERROR(SEARCH("1- Bajo",A30)))</formula>
    </cfRule>
  </conditionalFormatting>
  <conditionalFormatting sqref="A33:F33">
    <cfRule type="containsText" dxfId="383" priority="55" operator="containsText" text="3- Moderado">
      <formula>NOT(ISERROR(SEARCH("3- Moderado",A33)))</formula>
    </cfRule>
    <cfRule type="containsText" dxfId="382" priority="56" operator="containsText" text="6- Moderado">
      <formula>NOT(ISERROR(SEARCH("6- Moderado",A33)))</formula>
    </cfRule>
    <cfRule type="containsText" dxfId="381" priority="57" operator="containsText" text="4- Moderado">
      <formula>NOT(ISERROR(SEARCH("4- Moderado",A33)))</formula>
    </cfRule>
    <cfRule type="containsText" dxfId="380" priority="58" operator="containsText" text="3- Bajo">
      <formula>NOT(ISERROR(SEARCH("3- Bajo",A33)))</formula>
    </cfRule>
    <cfRule type="containsText" dxfId="379" priority="59" operator="containsText" text="4- Bajo">
      <formula>NOT(ISERROR(SEARCH("4- Bajo",A33)))</formula>
    </cfRule>
    <cfRule type="containsText" dxfId="378" priority="60" operator="containsText" text="1- Bajo">
      <formula>NOT(ISERROR(SEARCH("1- Bajo",A33)))</formula>
    </cfRule>
  </conditionalFormatting>
  <conditionalFormatting sqref="G33:N33">
    <cfRule type="containsText" dxfId="377" priority="49" operator="containsText" text="3- Moderado">
      <formula>NOT(ISERROR(SEARCH("3- Moderado",G33)))</formula>
    </cfRule>
    <cfRule type="containsText" dxfId="376" priority="50" operator="containsText" text="6- Moderado">
      <formula>NOT(ISERROR(SEARCH("6- Moderado",G33)))</formula>
    </cfRule>
    <cfRule type="containsText" dxfId="375" priority="51" operator="containsText" text="4- Moderado">
      <formula>NOT(ISERROR(SEARCH("4- Moderado",G33)))</formula>
    </cfRule>
    <cfRule type="containsText" dxfId="374" priority="52" operator="containsText" text="3- Bajo">
      <formula>NOT(ISERROR(SEARCH("3- Bajo",G33)))</formula>
    </cfRule>
    <cfRule type="containsText" dxfId="373" priority="53" operator="containsText" text="4- Bajo">
      <formula>NOT(ISERROR(SEARCH("4- Bajo",G33)))</formula>
    </cfRule>
    <cfRule type="containsText" dxfId="372" priority="54" operator="containsText" text="1- Bajo">
      <formula>NOT(ISERROR(SEARCH("1- Bajo",G33)))</formula>
    </cfRule>
  </conditionalFormatting>
  <conditionalFormatting sqref="A38:N38">
    <cfRule type="containsText" dxfId="371" priority="43" operator="containsText" text="3- Moderado">
      <formula>NOT(ISERROR(SEARCH("3- Moderado",A38)))</formula>
    </cfRule>
    <cfRule type="containsText" dxfId="370" priority="44" operator="containsText" text="6- Moderado">
      <formula>NOT(ISERROR(SEARCH("6- Moderado",A38)))</formula>
    </cfRule>
    <cfRule type="containsText" dxfId="369" priority="45" operator="containsText" text="4- Moderado">
      <formula>NOT(ISERROR(SEARCH("4- Moderado",A38)))</formula>
    </cfRule>
    <cfRule type="containsText" dxfId="368" priority="46" operator="containsText" text="3- Bajo">
      <formula>NOT(ISERROR(SEARCH("3- Bajo",A38)))</formula>
    </cfRule>
    <cfRule type="containsText" dxfId="367" priority="47" operator="containsText" text="4- Bajo">
      <formula>NOT(ISERROR(SEARCH("4- Bajo",A38)))</formula>
    </cfRule>
    <cfRule type="containsText" dxfId="366" priority="48" operator="containsText" text="1- Bajo">
      <formula>NOT(ISERROR(SEARCH("1- Bajo",A38)))</formula>
    </cfRule>
  </conditionalFormatting>
  <conditionalFormatting sqref="A40:F40">
    <cfRule type="containsText" dxfId="365" priority="37" operator="containsText" text="3- Moderado">
      <formula>NOT(ISERROR(SEARCH("3- Moderado",A40)))</formula>
    </cfRule>
    <cfRule type="containsText" dxfId="364" priority="38" operator="containsText" text="6- Moderado">
      <formula>NOT(ISERROR(SEARCH("6- Moderado",A40)))</formula>
    </cfRule>
    <cfRule type="containsText" dxfId="363" priority="39" operator="containsText" text="4- Moderado">
      <formula>NOT(ISERROR(SEARCH("4- Moderado",A40)))</formula>
    </cfRule>
    <cfRule type="containsText" dxfId="362" priority="40" operator="containsText" text="3- Bajo">
      <formula>NOT(ISERROR(SEARCH("3- Bajo",A40)))</formula>
    </cfRule>
    <cfRule type="containsText" dxfId="361" priority="41" operator="containsText" text="4- Bajo">
      <formula>NOT(ISERROR(SEARCH("4- Bajo",A40)))</formula>
    </cfRule>
    <cfRule type="containsText" dxfId="360" priority="42" operator="containsText" text="1- Bajo">
      <formula>NOT(ISERROR(SEARCH("1- Bajo",A40)))</formula>
    </cfRule>
  </conditionalFormatting>
  <conditionalFormatting sqref="G40:N40">
    <cfRule type="containsText" dxfId="359" priority="31" operator="containsText" text="3- Moderado">
      <formula>NOT(ISERROR(SEARCH("3- Moderado",G40)))</formula>
    </cfRule>
    <cfRule type="containsText" dxfId="358" priority="32" operator="containsText" text="6- Moderado">
      <formula>NOT(ISERROR(SEARCH("6- Moderado",G40)))</formula>
    </cfRule>
    <cfRule type="containsText" dxfId="357" priority="33" operator="containsText" text="4- Moderado">
      <formula>NOT(ISERROR(SEARCH("4- Moderado",G40)))</formula>
    </cfRule>
    <cfRule type="containsText" dxfId="356" priority="34" operator="containsText" text="3- Bajo">
      <formula>NOT(ISERROR(SEARCH("3- Bajo",G40)))</formula>
    </cfRule>
    <cfRule type="containsText" dxfId="355" priority="35" operator="containsText" text="4- Bajo">
      <formula>NOT(ISERROR(SEARCH("4- Bajo",G40)))</formula>
    </cfRule>
    <cfRule type="containsText" dxfId="354" priority="36" operator="containsText" text="1- Bajo">
      <formula>NOT(ISERROR(SEARCH("1- Bajo",G40)))</formula>
    </cfRule>
  </conditionalFormatting>
  <conditionalFormatting sqref="A44:N44">
    <cfRule type="containsText" dxfId="353" priority="25" operator="containsText" text="3- Moderado">
      <formula>NOT(ISERROR(SEARCH("3- Moderado",A44)))</formula>
    </cfRule>
    <cfRule type="containsText" dxfId="352" priority="26" operator="containsText" text="6- Moderado">
      <formula>NOT(ISERROR(SEARCH("6- Moderado",A44)))</formula>
    </cfRule>
    <cfRule type="containsText" dxfId="351" priority="27" operator="containsText" text="4- Moderado">
      <formula>NOT(ISERROR(SEARCH("4- Moderado",A44)))</formula>
    </cfRule>
    <cfRule type="containsText" dxfId="350" priority="28" operator="containsText" text="3- Bajo">
      <formula>NOT(ISERROR(SEARCH("3- Bajo",A44)))</formula>
    </cfRule>
    <cfRule type="containsText" dxfId="349" priority="29" operator="containsText" text="4- Bajo">
      <formula>NOT(ISERROR(SEARCH("4- Bajo",A44)))</formula>
    </cfRule>
    <cfRule type="containsText" dxfId="348" priority="30" operator="containsText" text="1- Bajo">
      <formula>NOT(ISERROR(SEARCH("1- Bajo",A44)))</formula>
    </cfRule>
  </conditionalFormatting>
  <conditionalFormatting sqref="A50:N50">
    <cfRule type="containsText" dxfId="347" priority="19" operator="containsText" text="3- Moderado">
      <formula>NOT(ISERROR(SEARCH("3- Moderado",A50)))</formula>
    </cfRule>
    <cfRule type="containsText" dxfId="346" priority="20" operator="containsText" text="6- Moderado">
      <formula>NOT(ISERROR(SEARCH("6- Moderado",A50)))</formula>
    </cfRule>
    <cfRule type="containsText" dxfId="345" priority="21" operator="containsText" text="4- Moderado">
      <formula>NOT(ISERROR(SEARCH("4- Moderado",A50)))</formula>
    </cfRule>
    <cfRule type="containsText" dxfId="344" priority="22" operator="containsText" text="3- Bajo">
      <formula>NOT(ISERROR(SEARCH("3- Bajo",A50)))</formula>
    </cfRule>
    <cfRule type="containsText" dxfId="343" priority="23" operator="containsText" text="4- Bajo">
      <formula>NOT(ISERROR(SEARCH("4- Bajo",A50)))</formula>
    </cfRule>
    <cfRule type="containsText" dxfId="342" priority="24" operator="containsText" text="1- Bajo">
      <formula>NOT(ISERROR(SEARCH("1- Bajo",A50)))</formula>
    </cfRule>
  </conditionalFormatting>
  <conditionalFormatting sqref="A51:N51">
    <cfRule type="containsText" dxfId="341" priority="13" operator="containsText" text="3- Moderado">
      <formula>NOT(ISERROR(SEARCH("3- Moderado",A51)))</formula>
    </cfRule>
    <cfRule type="containsText" dxfId="340" priority="14" operator="containsText" text="6- Moderado">
      <formula>NOT(ISERROR(SEARCH("6- Moderado",A51)))</formula>
    </cfRule>
    <cfRule type="containsText" dxfId="339" priority="15" operator="containsText" text="4- Moderado">
      <formula>NOT(ISERROR(SEARCH("4- Moderado",A51)))</formula>
    </cfRule>
    <cfRule type="containsText" dxfId="338" priority="16" operator="containsText" text="3- Bajo">
      <formula>NOT(ISERROR(SEARCH("3- Bajo",A51)))</formula>
    </cfRule>
    <cfRule type="containsText" dxfId="337" priority="17" operator="containsText" text="4- Bajo">
      <formula>NOT(ISERROR(SEARCH("4- Bajo",A51)))</formula>
    </cfRule>
    <cfRule type="containsText" dxfId="336" priority="18" operator="containsText" text="1- Bajo">
      <formula>NOT(ISERROR(SEARCH("1- Bajo",A51)))</formula>
    </cfRule>
  </conditionalFormatting>
  <conditionalFormatting sqref="A53:N53">
    <cfRule type="containsText" dxfId="335" priority="7" operator="containsText" text="3- Moderado">
      <formula>NOT(ISERROR(SEARCH("3- Moderado",A53)))</formula>
    </cfRule>
    <cfRule type="containsText" dxfId="334" priority="8" operator="containsText" text="6- Moderado">
      <formula>NOT(ISERROR(SEARCH("6- Moderado",A53)))</formula>
    </cfRule>
    <cfRule type="containsText" dxfId="333" priority="9" operator="containsText" text="4- Moderado">
      <formula>NOT(ISERROR(SEARCH("4- Moderado",A53)))</formula>
    </cfRule>
    <cfRule type="containsText" dxfId="332" priority="10" operator="containsText" text="3- Bajo">
      <formula>NOT(ISERROR(SEARCH("3- Bajo",A53)))</formula>
    </cfRule>
    <cfRule type="containsText" dxfId="331" priority="11" operator="containsText" text="4- Bajo">
      <formula>NOT(ISERROR(SEARCH("4- Bajo",A53)))</formula>
    </cfRule>
    <cfRule type="containsText" dxfId="330" priority="12" operator="containsText" text="1- Bajo">
      <formula>NOT(ISERROR(SEARCH("1- Bajo",A53)))</formula>
    </cfRule>
  </conditionalFormatting>
  <conditionalFormatting sqref="A55:N55">
    <cfRule type="containsText" dxfId="329" priority="1" operator="containsText" text="3- Moderado">
      <formula>NOT(ISERROR(SEARCH("3- Moderado",A55)))</formula>
    </cfRule>
    <cfRule type="containsText" dxfId="328" priority="2" operator="containsText" text="6- Moderado">
      <formula>NOT(ISERROR(SEARCH("6- Moderado",A55)))</formula>
    </cfRule>
    <cfRule type="containsText" dxfId="327" priority="3" operator="containsText" text="4- Moderado">
      <formula>NOT(ISERROR(SEARCH("4- Moderado",A55)))</formula>
    </cfRule>
    <cfRule type="containsText" dxfId="326" priority="4" operator="containsText" text="3- Bajo">
      <formula>NOT(ISERROR(SEARCH("3- Bajo",A55)))</formula>
    </cfRule>
    <cfRule type="containsText" dxfId="325" priority="5" operator="containsText" text="4- Bajo">
      <formula>NOT(ISERROR(SEARCH("4- Bajo",A55)))</formula>
    </cfRule>
    <cfRule type="containsText" dxfId="324" priority="6" operator="containsText" text="1- Bajo">
      <formula>NOT(ISERROR(SEARCH("1- Bajo",A55)))</formula>
    </cfRule>
  </conditionalFormatting>
  <dataValidations count="7">
    <dataValidation allowBlank="1" showInputMessage="1" showErrorMessage="1" prompt="seleccionar si el responsable de ejecutar las acciones es el nivel central" sqref="Q8:R8" xr:uid="{09B1CAF6-C25F-4482-8476-D6E9657CC75A}"/>
    <dataValidation allowBlank="1" showInputMessage="1" showErrorMessage="1" prompt="Seleccionar si el responsable es el responsable de las acciones es el nivel central" sqref="P7:P8" xr:uid="{EDB9D73B-A189-4151-A2F8-7C610711D073}"/>
    <dataValidation allowBlank="1" showInputMessage="1" showErrorMessage="1" prompt="Describir las actividades que se van a desarrollar para el proyecto" sqref="O7" xr:uid="{C3A80F6A-49CB-4ED7-A83A-7F66C668C1D1}"/>
    <dataValidation allowBlank="1" showInputMessage="1" showErrorMessage="1" prompt="El grado de afectación puede ser " sqref="I8" xr:uid="{44492A6D-66B9-470B-B947-26871B29FFC8}"/>
    <dataValidation allowBlank="1" showInputMessage="1" showErrorMessage="1" prompt="Que tan factible es que materialize el riesgo?" sqref="H8" xr:uid="{E836CD36-4F20-458E-A52C-AD13D2D0C92A}"/>
    <dataValidation allowBlank="1" showInputMessage="1" showErrorMessage="1" prompt="Registrar qué factor  que ocasina el riesgo: un facot identtficado el contexto._x000a_O  personas, recursos, estilo de direccion , factores externos, , codiciones ambientales" sqref="F8:G8" xr:uid="{D4FF8BF9-EE00-4090-928C-C41EF6FAC698}"/>
    <dataValidation allowBlank="1" showInputMessage="1" showErrorMessage="1" prompt="Seleccionar el tipo de riesgo teniendo en cuenta que  factor organizaconal afecta. Ver explicacion en hoja " sqref="E8" xr:uid="{F18EBD85-837C-4447-A830-5E44D6066D0D}"/>
  </dataValidations>
  <pageMargins left="0.7" right="0.7" top="0.75" bottom="0.75" header="0.3" footer="0.3"/>
  <pageSetup orientation="portrait"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25012C-ED37-41B2-AE75-AB1E97C096F3}">
  <sheetPr>
    <tabColor rgb="FF00B0F0"/>
  </sheetPr>
  <dimension ref="A1:JS56"/>
  <sheetViews>
    <sheetView view="pageBreakPreview" topLeftCell="G1" zoomScale="60" zoomScaleNormal="71" workbookViewId="0">
      <selection activeCell="U9" sqref="U9"/>
    </sheetView>
  </sheetViews>
  <sheetFormatPr baseColWidth="10" defaultColWidth="11.44140625" defaultRowHeight="14.4" x14ac:dyDescent="0.3"/>
  <cols>
    <col min="1" max="2" width="18.44140625" style="82" customWidth="1"/>
    <col min="3" max="3" width="15.5546875" customWidth="1"/>
    <col min="4" max="4" width="27.5546875" style="82" customWidth="1"/>
    <col min="5" max="5" width="18" style="216" customWidth="1"/>
    <col min="6" max="6" width="40.109375" customWidth="1"/>
    <col min="7" max="7" width="20.44140625" customWidth="1"/>
    <col min="8" max="8" width="10.44140625" style="217" customWidth="1"/>
    <col min="9" max="9" width="11.44140625" style="217" customWidth="1"/>
    <col min="10" max="10" width="10.109375" style="218" customWidth="1"/>
    <col min="11" max="11" width="11.44140625" style="217" customWidth="1"/>
    <col min="12" max="12" width="10.88671875" style="217" customWidth="1"/>
    <col min="13" max="13" width="18.33203125" style="217" bestFit="1" customWidth="1"/>
    <col min="14" max="14" width="18.33203125" bestFit="1" customWidth="1"/>
    <col min="15" max="15" width="32.88671875" customWidth="1"/>
    <col min="16" max="16" width="16.5546875" customWidth="1"/>
    <col min="17" max="18" width="14.33203125" customWidth="1"/>
    <col min="19" max="19" width="17.88671875" customWidth="1"/>
    <col min="20" max="20" width="15.109375" customWidth="1"/>
    <col min="21" max="21" width="16.109375" customWidth="1"/>
    <col min="22" max="177" width="11.44140625" style="7"/>
  </cols>
  <sheetData>
    <row r="1" spans="1:279" s="200" customFormat="1" ht="16.5" customHeight="1" x14ac:dyDescent="0.25">
      <c r="A1" s="395"/>
      <c r="B1" s="396"/>
      <c r="C1" s="396"/>
      <c r="D1" s="487" t="s">
        <v>429</v>
      </c>
      <c r="E1" s="487"/>
      <c r="F1" s="487"/>
      <c r="G1" s="487"/>
      <c r="H1" s="487"/>
      <c r="I1" s="487"/>
      <c r="J1" s="487"/>
      <c r="K1" s="487"/>
      <c r="L1" s="487"/>
      <c r="M1" s="487"/>
      <c r="N1" s="487"/>
      <c r="O1" s="487"/>
      <c r="P1" s="487"/>
      <c r="Q1" s="488"/>
      <c r="R1" s="274"/>
      <c r="S1" s="387" t="s">
        <v>67</v>
      </c>
      <c r="T1" s="387"/>
      <c r="U1" s="387"/>
      <c r="V1" s="199"/>
      <c r="W1" s="199"/>
      <c r="X1" s="199"/>
      <c r="Y1" s="199"/>
      <c r="Z1" s="199"/>
      <c r="AA1" s="199"/>
      <c r="AB1" s="199"/>
      <c r="AC1" s="199"/>
      <c r="AD1" s="199"/>
      <c r="AE1" s="199"/>
      <c r="AF1" s="199"/>
      <c r="AG1" s="199"/>
      <c r="AH1" s="199"/>
      <c r="AI1" s="199"/>
      <c r="AJ1" s="199"/>
      <c r="AK1" s="199"/>
      <c r="AL1" s="199"/>
      <c r="AM1" s="199"/>
      <c r="AN1" s="199"/>
      <c r="AO1" s="199"/>
      <c r="AP1" s="199"/>
      <c r="AQ1" s="199"/>
      <c r="AR1" s="199"/>
      <c r="AS1" s="199"/>
      <c r="AT1" s="199"/>
      <c r="AU1" s="199"/>
      <c r="AV1" s="199"/>
      <c r="AW1" s="199"/>
      <c r="AX1" s="199"/>
      <c r="AY1" s="199"/>
      <c r="AZ1" s="199"/>
      <c r="BA1" s="199"/>
      <c r="BB1" s="199"/>
      <c r="BC1" s="199"/>
      <c r="BD1" s="199"/>
      <c r="BE1" s="199"/>
      <c r="BF1" s="199"/>
      <c r="BG1" s="199"/>
      <c r="BH1" s="199"/>
      <c r="BI1" s="199"/>
      <c r="BJ1" s="199"/>
      <c r="BK1" s="199"/>
      <c r="BL1" s="199"/>
      <c r="BM1" s="199"/>
      <c r="BN1" s="199"/>
      <c r="BO1" s="199"/>
      <c r="BP1" s="199"/>
      <c r="BQ1" s="199"/>
      <c r="BR1" s="199"/>
      <c r="BS1" s="199"/>
      <c r="BT1" s="199"/>
      <c r="BU1" s="199"/>
      <c r="BV1" s="199"/>
      <c r="BW1" s="199"/>
      <c r="BX1" s="199"/>
      <c r="BY1" s="199"/>
      <c r="BZ1" s="199"/>
      <c r="CA1" s="199"/>
      <c r="CB1" s="199"/>
      <c r="CC1" s="199"/>
      <c r="CD1" s="199"/>
      <c r="CE1" s="199"/>
      <c r="CF1" s="199"/>
      <c r="CG1" s="199"/>
      <c r="CH1" s="199"/>
      <c r="CI1" s="199"/>
      <c r="CJ1" s="199"/>
      <c r="CK1" s="199"/>
      <c r="CL1" s="199"/>
      <c r="CM1" s="199"/>
      <c r="CN1" s="199"/>
      <c r="CO1" s="199"/>
      <c r="CP1" s="199"/>
      <c r="CQ1" s="199"/>
      <c r="CR1" s="199"/>
      <c r="CS1" s="199"/>
      <c r="CT1" s="199"/>
      <c r="CU1" s="199"/>
      <c r="CV1" s="199"/>
      <c r="CW1" s="199"/>
      <c r="CX1" s="199"/>
      <c r="CY1" s="199"/>
      <c r="CZ1" s="199"/>
      <c r="DA1" s="199"/>
      <c r="DB1" s="199"/>
      <c r="DC1" s="199"/>
      <c r="DD1" s="199"/>
      <c r="DE1" s="199"/>
      <c r="DF1" s="199"/>
      <c r="DG1" s="199"/>
      <c r="DH1" s="199"/>
      <c r="DI1" s="199"/>
      <c r="DJ1" s="199"/>
      <c r="DK1" s="199"/>
      <c r="DL1" s="199"/>
      <c r="DM1" s="199"/>
      <c r="DN1" s="199"/>
      <c r="DO1" s="199"/>
      <c r="DP1" s="199"/>
      <c r="DQ1" s="199"/>
      <c r="DR1" s="199"/>
      <c r="DS1" s="199"/>
      <c r="DT1" s="199"/>
      <c r="DU1" s="199"/>
      <c r="DV1" s="199"/>
      <c r="DW1" s="199"/>
      <c r="DX1" s="199"/>
      <c r="DY1" s="199"/>
      <c r="DZ1" s="199"/>
      <c r="EA1" s="199"/>
      <c r="EB1" s="199"/>
      <c r="EC1" s="199"/>
      <c r="ED1" s="199"/>
      <c r="EE1" s="199"/>
      <c r="EF1" s="199"/>
      <c r="EG1" s="199"/>
      <c r="EH1" s="199"/>
      <c r="EI1" s="199"/>
      <c r="EJ1" s="199"/>
      <c r="EK1" s="199"/>
      <c r="EL1" s="199"/>
      <c r="EM1" s="199"/>
      <c r="EN1" s="199"/>
      <c r="EO1" s="199"/>
      <c r="EP1" s="199"/>
      <c r="EQ1" s="199"/>
      <c r="ER1" s="199"/>
      <c r="ES1" s="199"/>
      <c r="ET1" s="199"/>
      <c r="EU1" s="199"/>
      <c r="EV1" s="199"/>
      <c r="EW1" s="199"/>
      <c r="EX1" s="199"/>
      <c r="EY1" s="199"/>
      <c r="EZ1" s="199"/>
      <c r="FA1" s="199"/>
      <c r="FB1" s="199"/>
      <c r="FC1" s="199"/>
      <c r="FD1" s="199"/>
      <c r="FE1" s="199"/>
      <c r="FF1" s="199"/>
      <c r="FG1" s="199"/>
      <c r="FH1" s="199"/>
      <c r="FI1" s="199"/>
      <c r="FJ1" s="199"/>
      <c r="FK1" s="199"/>
      <c r="FL1" s="199"/>
      <c r="FM1" s="199"/>
      <c r="FN1" s="199"/>
      <c r="FO1" s="199"/>
      <c r="FP1" s="199"/>
      <c r="FQ1" s="199"/>
      <c r="FR1" s="199"/>
      <c r="FS1" s="199"/>
      <c r="FT1" s="199"/>
      <c r="FU1" s="199"/>
      <c r="FV1" s="199"/>
      <c r="FW1" s="199"/>
      <c r="FX1" s="199"/>
      <c r="FY1" s="199"/>
      <c r="FZ1" s="199"/>
      <c r="GA1" s="199"/>
      <c r="GB1" s="199"/>
      <c r="GC1" s="199"/>
      <c r="GD1" s="199"/>
      <c r="GE1" s="199"/>
      <c r="GF1" s="199"/>
      <c r="GG1" s="199"/>
      <c r="GH1" s="199"/>
      <c r="GI1" s="199"/>
      <c r="GJ1" s="199"/>
      <c r="GK1" s="199"/>
      <c r="GL1" s="199"/>
      <c r="GM1" s="199"/>
      <c r="GN1" s="199"/>
      <c r="GO1" s="199"/>
      <c r="GP1" s="199"/>
      <c r="GQ1" s="199"/>
      <c r="GR1" s="199"/>
      <c r="GS1" s="199"/>
      <c r="GT1" s="199"/>
      <c r="GU1" s="199"/>
      <c r="GV1" s="199"/>
      <c r="GW1" s="199"/>
      <c r="GX1" s="199"/>
      <c r="GY1" s="199"/>
      <c r="GZ1" s="199"/>
      <c r="HA1" s="199"/>
      <c r="HB1" s="199"/>
      <c r="HC1" s="199"/>
      <c r="HD1" s="199"/>
      <c r="HE1" s="199"/>
      <c r="HF1" s="199"/>
      <c r="HG1" s="199"/>
      <c r="HH1" s="199"/>
      <c r="HI1" s="199"/>
      <c r="HJ1" s="199"/>
      <c r="HK1" s="199"/>
      <c r="HL1" s="199"/>
      <c r="HM1" s="199"/>
      <c r="HN1" s="199"/>
      <c r="HO1" s="199"/>
      <c r="HP1" s="199"/>
      <c r="HQ1" s="199"/>
      <c r="HR1" s="199"/>
      <c r="HS1" s="199"/>
      <c r="HT1" s="199"/>
      <c r="HU1" s="199"/>
      <c r="HV1" s="199"/>
      <c r="HW1" s="199"/>
      <c r="HX1" s="199"/>
      <c r="HY1" s="199"/>
      <c r="HZ1" s="199"/>
      <c r="IA1" s="199"/>
      <c r="IB1" s="199"/>
      <c r="IC1" s="199"/>
      <c r="ID1" s="199"/>
      <c r="IE1" s="199"/>
      <c r="IF1" s="199"/>
      <c r="IG1" s="199"/>
      <c r="IH1" s="199"/>
      <c r="II1" s="199"/>
      <c r="IJ1" s="199"/>
      <c r="IK1" s="199"/>
      <c r="IL1" s="199"/>
      <c r="IM1" s="199"/>
      <c r="IN1" s="199"/>
      <c r="IO1" s="199"/>
      <c r="IP1" s="199"/>
      <c r="IQ1" s="199"/>
      <c r="IR1" s="199"/>
      <c r="IS1" s="199"/>
      <c r="IT1" s="199"/>
      <c r="IU1" s="199"/>
      <c r="IV1" s="199"/>
      <c r="IW1" s="199"/>
      <c r="IX1" s="199"/>
      <c r="IY1" s="199"/>
      <c r="IZ1" s="199"/>
      <c r="JA1" s="199"/>
      <c r="JB1" s="199"/>
      <c r="JC1" s="199"/>
      <c r="JD1" s="199"/>
      <c r="JE1" s="199"/>
      <c r="JF1" s="199"/>
      <c r="JG1" s="199"/>
      <c r="JH1" s="199"/>
      <c r="JI1" s="199"/>
      <c r="JJ1" s="199"/>
      <c r="JK1" s="199"/>
      <c r="JL1" s="199"/>
      <c r="JM1" s="199"/>
      <c r="JN1" s="199"/>
      <c r="JO1" s="199"/>
      <c r="JP1" s="199"/>
      <c r="JQ1" s="199"/>
      <c r="JR1" s="199"/>
      <c r="JS1" s="199"/>
    </row>
    <row r="2" spans="1:279" s="200" customFormat="1" ht="39.75" customHeight="1" x14ac:dyDescent="0.25">
      <c r="A2" s="397"/>
      <c r="B2" s="398"/>
      <c r="C2" s="398"/>
      <c r="D2" s="489"/>
      <c r="E2" s="489"/>
      <c r="F2" s="489"/>
      <c r="G2" s="489"/>
      <c r="H2" s="489"/>
      <c r="I2" s="489"/>
      <c r="J2" s="489"/>
      <c r="K2" s="489"/>
      <c r="L2" s="489"/>
      <c r="M2" s="489"/>
      <c r="N2" s="489"/>
      <c r="O2" s="489"/>
      <c r="P2" s="489"/>
      <c r="Q2" s="490"/>
      <c r="R2" s="274"/>
      <c r="S2" s="387"/>
      <c r="T2" s="387"/>
      <c r="U2" s="387"/>
      <c r="V2" s="199"/>
      <c r="W2" s="199"/>
      <c r="X2" s="199"/>
      <c r="Y2" s="199"/>
      <c r="Z2" s="199"/>
      <c r="AA2" s="199"/>
      <c r="AB2" s="199"/>
      <c r="AC2" s="199"/>
      <c r="AD2" s="199"/>
      <c r="AE2" s="199"/>
      <c r="AF2" s="199"/>
      <c r="AG2" s="199"/>
      <c r="AH2" s="199"/>
      <c r="AI2" s="199"/>
      <c r="AJ2" s="199"/>
      <c r="AK2" s="199"/>
      <c r="AL2" s="199"/>
      <c r="AM2" s="199"/>
      <c r="AN2" s="199"/>
      <c r="AO2" s="199"/>
      <c r="AP2" s="199"/>
      <c r="AQ2" s="199"/>
      <c r="AR2" s="199"/>
      <c r="AS2" s="199"/>
      <c r="AT2" s="199"/>
      <c r="AU2" s="199"/>
      <c r="AV2" s="199"/>
      <c r="AW2" s="199"/>
      <c r="AX2" s="199"/>
      <c r="AY2" s="199"/>
      <c r="AZ2" s="199"/>
      <c r="BA2" s="199"/>
      <c r="BB2" s="199"/>
      <c r="BC2" s="199"/>
      <c r="BD2" s="199"/>
      <c r="BE2" s="199"/>
      <c r="BF2" s="199"/>
      <c r="BG2" s="199"/>
      <c r="BH2" s="199"/>
      <c r="BI2" s="199"/>
      <c r="BJ2" s="199"/>
      <c r="BK2" s="199"/>
      <c r="BL2" s="199"/>
      <c r="BM2" s="199"/>
      <c r="BN2" s="199"/>
      <c r="BO2" s="199"/>
      <c r="BP2" s="199"/>
      <c r="BQ2" s="199"/>
      <c r="BR2" s="199"/>
      <c r="BS2" s="199"/>
      <c r="BT2" s="199"/>
      <c r="BU2" s="199"/>
      <c r="BV2" s="199"/>
      <c r="BW2" s="199"/>
      <c r="BX2" s="199"/>
      <c r="BY2" s="199"/>
      <c r="BZ2" s="199"/>
      <c r="CA2" s="199"/>
      <c r="CB2" s="199"/>
      <c r="CC2" s="199"/>
      <c r="CD2" s="199"/>
      <c r="CE2" s="199"/>
      <c r="CF2" s="199"/>
      <c r="CG2" s="199"/>
      <c r="CH2" s="199"/>
      <c r="CI2" s="199"/>
      <c r="CJ2" s="199"/>
      <c r="CK2" s="199"/>
      <c r="CL2" s="199"/>
      <c r="CM2" s="199"/>
      <c r="CN2" s="199"/>
      <c r="CO2" s="199"/>
      <c r="CP2" s="199"/>
      <c r="CQ2" s="199"/>
      <c r="CR2" s="199"/>
      <c r="CS2" s="199"/>
      <c r="CT2" s="199"/>
      <c r="CU2" s="199"/>
      <c r="CV2" s="199"/>
      <c r="CW2" s="199"/>
      <c r="CX2" s="199"/>
      <c r="CY2" s="199"/>
      <c r="CZ2" s="199"/>
      <c r="DA2" s="199"/>
      <c r="DB2" s="199"/>
      <c r="DC2" s="199"/>
      <c r="DD2" s="199"/>
      <c r="DE2" s="199"/>
      <c r="DF2" s="199"/>
      <c r="DG2" s="199"/>
      <c r="DH2" s="199"/>
      <c r="DI2" s="199"/>
      <c r="DJ2" s="199"/>
      <c r="DK2" s="199"/>
      <c r="DL2" s="199"/>
      <c r="DM2" s="199"/>
      <c r="DN2" s="199"/>
      <c r="DO2" s="199"/>
      <c r="DP2" s="199"/>
      <c r="DQ2" s="199"/>
      <c r="DR2" s="199"/>
      <c r="DS2" s="199"/>
      <c r="DT2" s="199"/>
      <c r="DU2" s="199"/>
      <c r="DV2" s="199"/>
      <c r="DW2" s="199"/>
      <c r="DX2" s="199"/>
      <c r="DY2" s="199"/>
      <c r="DZ2" s="199"/>
      <c r="EA2" s="199"/>
      <c r="EB2" s="199"/>
      <c r="EC2" s="199"/>
      <c r="ED2" s="199"/>
      <c r="EE2" s="199"/>
      <c r="EF2" s="199"/>
      <c r="EG2" s="199"/>
      <c r="EH2" s="199"/>
      <c r="EI2" s="199"/>
      <c r="EJ2" s="199"/>
      <c r="EK2" s="199"/>
      <c r="EL2" s="199"/>
      <c r="EM2" s="199"/>
      <c r="EN2" s="199"/>
      <c r="EO2" s="199"/>
      <c r="EP2" s="199"/>
      <c r="EQ2" s="199"/>
      <c r="ER2" s="199"/>
      <c r="ES2" s="199"/>
      <c r="ET2" s="199"/>
      <c r="EU2" s="199"/>
      <c r="EV2" s="199"/>
      <c r="EW2" s="199"/>
      <c r="EX2" s="199"/>
      <c r="EY2" s="199"/>
      <c r="EZ2" s="199"/>
      <c r="FA2" s="199"/>
      <c r="FB2" s="199"/>
      <c r="FC2" s="199"/>
      <c r="FD2" s="199"/>
      <c r="FE2" s="199"/>
      <c r="FF2" s="199"/>
      <c r="FG2" s="199"/>
      <c r="FH2" s="199"/>
      <c r="FI2" s="199"/>
      <c r="FJ2" s="199"/>
      <c r="FK2" s="199"/>
      <c r="FL2" s="199"/>
      <c r="FM2" s="199"/>
      <c r="FN2" s="199"/>
      <c r="FO2" s="199"/>
      <c r="FP2" s="199"/>
      <c r="FQ2" s="199"/>
      <c r="FR2" s="199"/>
      <c r="FS2" s="199"/>
      <c r="FT2" s="199"/>
      <c r="FU2" s="199"/>
      <c r="FV2" s="199"/>
      <c r="FW2" s="199"/>
      <c r="FX2" s="199"/>
      <c r="FY2" s="199"/>
      <c r="FZ2" s="199"/>
      <c r="GA2" s="199"/>
      <c r="GB2" s="199"/>
      <c r="GC2" s="199"/>
      <c r="GD2" s="199"/>
      <c r="GE2" s="199"/>
      <c r="GF2" s="199"/>
      <c r="GG2" s="199"/>
      <c r="GH2" s="199"/>
      <c r="GI2" s="199"/>
      <c r="GJ2" s="199"/>
      <c r="GK2" s="199"/>
      <c r="GL2" s="199"/>
      <c r="GM2" s="199"/>
      <c r="GN2" s="199"/>
      <c r="GO2" s="199"/>
      <c r="GP2" s="199"/>
      <c r="GQ2" s="199"/>
      <c r="GR2" s="199"/>
      <c r="GS2" s="199"/>
      <c r="GT2" s="199"/>
      <c r="GU2" s="199"/>
      <c r="GV2" s="199"/>
      <c r="GW2" s="199"/>
      <c r="GX2" s="199"/>
      <c r="GY2" s="199"/>
      <c r="GZ2" s="199"/>
      <c r="HA2" s="199"/>
      <c r="HB2" s="199"/>
      <c r="HC2" s="199"/>
      <c r="HD2" s="199"/>
      <c r="HE2" s="199"/>
      <c r="HF2" s="199"/>
      <c r="HG2" s="199"/>
      <c r="HH2" s="199"/>
      <c r="HI2" s="199"/>
      <c r="HJ2" s="199"/>
      <c r="HK2" s="199"/>
      <c r="HL2" s="199"/>
      <c r="HM2" s="199"/>
      <c r="HN2" s="199"/>
      <c r="HO2" s="199"/>
      <c r="HP2" s="199"/>
      <c r="HQ2" s="199"/>
      <c r="HR2" s="199"/>
      <c r="HS2" s="199"/>
      <c r="HT2" s="199"/>
      <c r="HU2" s="199"/>
      <c r="HV2" s="199"/>
      <c r="HW2" s="199"/>
      <c r="HX2" s="199"/>
      <c r="HY2" s="199"/>
      <c r="HZ2" s="199"/>
      <c r="IA2" s="199"/>
      <c r="IB2" s="199"/>
      <c r="IC2" s="199"/>
      <c r="ID2" s="199"/>
      <c r="IE2" s="199"/>
      <c r="IF2" s="199"/>
      <c r="IG2" s="199"/>
      <c r="IH2" s="199"/>
      <c r="II2" s="199"/>
      <c r="IJ2" s="199"/>
      <c r="IK2" s="199"/>
      <c r="IL2" s="199"/>
      <c r="IM2" s="199"/>
      <c r="IN2" s="199"/>
      <c r="IO2" s="199"/>
      <c r="IP2" s="199"/>
      <c r="IQ2" s="199"/>
      <c r="IR2" s="199"/>
      <c r="IS2" s="199"/>
      <c r="IT2" s="199"/>
      <c r="IU2" s="199"/>
      <c r="IV2" s="199"/>
      <c r="IW2" s="199"/>
      <c r="IX2" s="199"/>
      <c r="IY2" s="199"/>
      <c r="IZ2" s="199"/>
      <c r="JA2" s="199"/>
      <c r="JB2" s="199"/>
      <c r="JC2" s="199"/>
      <c r="JD2" s="199"/>
      <c r="JE2" s="199"/>
      <c r="JF2" s="199"/>
      <c r="JG2" s="199"/>
      <c r="JH2" s="199"/>
      <c r="JI2" s="199"/>
      <c r="JJ2" s="199"/>
      <c r="JK2" s="199"/>
      <c r="JL2" s="199"/>
      <c r="JM2" s="199"/>
      <c r="JN2" s="199"/>
      <c r="JO2" s="199"/>
      <c r="JP2" s="199"/>
      <c r="JQ2" s="199"/>
      <c r="JR2" s="199"/>
      <c r="JS2" s="199"/>
    </row>
    <row r="3" spans="1:279" s="200" customFormat="1" ht="3" customHeight="1" x14ac:dyDescent="0.25">
      <c r="A3" s="2"/>
      <c r="B3" s="2"/>
      <c r="C3" s="272"/>
      <c r="D3" s="489"/>
      <c r="E3" s="489"/>
      <c r="F3" s="489"/>
      <c r="G3" s="489"/>
      <c r="H3" s="489"/>
      <c r="I3" s="489"/>
      <c r="J3" s="489"/>
      <c r="K3" s="489"/>
      <c r="L3" s="489"/>
      <c r="M3" s="489"/>
      <c r="N3" s="489"/>
      <c r="O3" s="489"/>
      <c r="P3" s="489"/>
      <c r="Q3" s="490"/>
      <c r="R3" s="274"/>
      <c r="S3" s="387"/>
      <c r="T3" s="387"/>
      <c r="U3" s="387"/>
      <c r="V3" s="199"/>
      <c r="W3" s="199"/>
      <c r="X3" s="199"/>
      <c r="Y3" s="199"/>
      <c r="Z3" s="199"/>
      <c r="AA3" s="199"/>
      <c r="AB3" s="199"/>
      <c r="AC3" s="199"/>
      <c r="AD3" s="199"/>
      <c r="AE3" s="199"/>
      <c r="AF3" s="199"/>
      <c r="AG3" s="199"/>
      <c r="AH3" s="199"/>
      <c r="AI3" s="199"/>
      <c r="AJ3" s="199"/>
      <c r="AK3" s="199"/>
      <c r="AL3" s="199"/>
      <c r="AM3" s="199"/>
      <c r="AN3" s="199"/>
      <c r="AO3" s="199"/>
      <c r="AP3" s="199"/>
      <c r="AQ3" s="199"/>
      <c r="AR3" s="199"/>
      <c r="AS3" s="199"/>
      <c r="AT3" s="199"/>
      <c r="AU3" s="199"/>
      <c r="AV3" s="199"/>
      <c r="AW3" s="199"/>
      <c r="AX3" s="199"/>
      <c r="AY3" s="199"/>
      <c r="AZ3" s="199"/>
      <c r="BA3" s="199"/>
      <c r="BB3" s="199"/>
      <c r="BC3" s="199"/>
      <c r="BD3" s="199"/>
      <c r="BE3" s="199"/>
      <c r="BF3" s="199"/>
      <c r="BG3" s="199"/>
      <c r="BH3" s="199"/>
      <c r="BI3" s="199"/>
      <c r="BJ3" s="199"/>
      <c r="BK3" s="199"/>
      <c r="BL3" s="199"/>
      <c r="BM3" s="199"/>
      <c r="BN3" s="199"/>
      <c r="BO3" s="199"/>
      <c r="BP3" s="199"/>
      <c r="BQ3" s="199"/>
      <c r="BR3" s="199"/>
      <c r="BS3" s="199"/>
      <c r="BT3" s="199"/>
      <c r="BU3" s="199"/>
      <c r="BV3" s="199"/>
      <c r="BW3" s="199"/>
      <c r="BX3" s="199"/>
      <c r="BY3" s="199"/>
      <c r="BZ3" s="199"/>
      <c r="CA3" s="199"/>
      <c r="CB3" s="199"/>
      <c r="CC3" s="199"/>
      <c r="CD3" s="199"/>
      <c r="CE3" s="199"/>
      <c r="CF3" s="199"/>
      <c r="CG3" s="199"/>
      <c r="CH3" s="199"/>
      <c r="CI3" s="199"/>
      <c r="CJ3" s="199"/>
      <c r="CK3" s="199"/>
      <c r="CL3" s="199"/>
      <c r="CM3" s="199"/>
      <c r="CN3" s="199"/>
      <c r="CO3" s="199"/>
      <c r="CP3" s="199"/>
      <c r="CQ3" s="199"/>
      <c r="CR3" s="199"/>
      <c r="CS3" s="199"/>
      <c r="CT3" s="199"/>
      <c r="CU3" s="199"/>
      <c r="CV3" s="199"/>
      <c r="CW3" s="199"/>
      <c r="CX3" s="199"/>
      <c r="CY3" s="199"/>
      <c r="CZ3" s="199"/>
      <c r="DA3" s="199"/>
      <c r="DB3" s="199"/>
      <c r="DC3" s="199"/>
      <c r="DD3" s="199"/>
      <c r="DE3" s="199"/>
      <c r="DF3" s="199"/>
      <c r="DG3" s="199"/>
      <c r="DH3" s="199"/>
      <c r="DI3" s="199"/>
      <c r="DJ3" s="199"/>
      <c r="DK3" s="199"/>
      <c r="DL3" s="199"/>
      <c r="DM3" s="199"/>
      <c r="DN3" s="199"/>
      <c r="DO3" s="199"/>
      <c r="DP3" s="199"/>
      <c r="DQ3" s="199"/>
      <c r="DR3" s="199"/>
      <c r="DS3" s="199"/>
      <c r="DT3" s="199"/>
      <c r="DU3" s="199"/>
      <c r="DV3" s="199"/>
      <c r="DW3" s="199"/>
      <c r="DX3" s="199"/>
      <c r="DY3" s="199"/>
      <c r="DZ3" s="199"/>
      <c r="EA3" s="199"/>
      <c r="EB3" s="199"/>
      <c r="EC3" s="199"/>
      <c r="ED3" s="199"/>
      <c r="EE3" s="199"/>
      <c r="EF3" s="199"/>
      <c r="EG3" s="199"/>
      <c r="EH3" s="199"/>
      <c r="EI3" s="199"/>
      <c r="EJ3" s="199"/>
      <c r="EK3" s="199"/>
      <c r="EL3" s="199"/>
      <c r="EM3" s="199"/>
      <c r="EN3" s="199"/>
      <c r="EO3" s="199"/>
      <c r="EP3" s="199"/>
      <c r="EQ3" s="199"/>
      <c r="ER3" s="199"/>
      <c r="ES3" s="199"/>
      <c r="ET3" s="199"/>
      <c r="EU3" s="199"/>
      <c r="EV3" s="199"/>
      <c r="EW3" s="199"/>
      <c r="EX3" s="199"/>
      <c r="EY3" s="199"/>
      <c r="EZ3" s="199"/>
      <c r="FA3" s="199"/>
      <c r="FB3" s="199"/>
      <c r="FC3" s="199"/>
      <c r="FD3" s="199"/>
      <c r="FE3" s="199"/>
      <c r="FF3" s="199"/>
      <c r="FG3" s="199"/>
      <c r="FH3" s="199"/>
      <c r="FI3" s="199"/>
      <c r="FJ3" s="199"/>
      <c r="FK3" s="199"/>
      <c r="FL3" s="199"/>
      <c r="FM3" s="199"/>
      <c r="FN3" s="199"/>
      <c r="FO3" s="199"/>
      <c r="FP3" s="199"/>
      <c r="FQ3" s="199"/>
      <c r="FR3" s="199"/>
      <c r="FS3" s="199"/>
      <c r="FT3" s="199"/>
      <c r="FU3" s="199"/>
      <c r="FV3" s="199"/>
      <c r="FW3" s="199"/>
      <c r="FX3" s="199"/>
      <c r="FY3" s="199"/>
      <c r="FZ3" s="199"/>
      <c r="GA3" s="199"/>
      <c r="GB3" s="199"/>
      <c r="GC3" s="199"/>
      <c r="GD3" s="199"/>
      <c r="GE3" s="199"/>
      <c r="GF3" s="199"/>
      <c r="GG3" s="199"/>
      <c r="GH3" s="199"/>
      <c r="GI3" s="199"/>
      <c r="GJ3" s="199"/>
      <c r="GK3" s="199"/>
      <c r="GL3" s="199"/>
      <c r="GM3" s="199"/>
      <c r="GN3" s="199"/>
      <c r="GO3" s="199"/>
      <c r="GP3" s="199"/>
      <c r="GQ3" s="199"/>
      <c r="GR3" s="199"/>
      <c r="GS3" s="199"/>
      <c r="GT3" s="199"/>
      <c r="GU3" s="199"/>
      <c r="GV3" s="199"/>
      <c r="GW3" s="199"/>
      <c r="GX3" s="199"/>
      <c r="GY3" s="199"/>
      <c r="GZ3" s="199"/>
      <c r="HA3" s="199"/>
      <c r="HB3" s="199"/>
      <c r="HC3" s="199"/>
      <c r="HD3" s="199"/>
      <c r="HE3" s="199"/>
      <c r="HF3" s="199"/>
      <c r="HG3" s="199"/>
      <c r="HH3" s="199"/>
      <c r="HI3" s="199"/>
      <c r="HJ3" s="199"/>
      <c r="HK3" s="199"/>
      <c r="HL3" s="199"/>
      <c r="HM3" s="199"/>
      <c r="HN3" s="199"/>
      <c r="HO3" s="199"/>
      <c r="HP3" s="199"/>
      <c r="HQ3" s="199"/>
      <c r="HR3" s="199"/>
      <c r="HS3" s="199"/>
      <c r="HT3" s="199"/>
      <c r="HU3" s="199"/>
      <c r="HV3" s="199"/>
      <c r="HW3" s="199"/>
      <c r="HX3" s="199"/>
      <c r="HY3" s="199"/>
      <c r="HZ3" s="199"/>
      <c r="IA3" s="199"/>
      <c r="IB3" s="199"/>
      <c r="IC3" s="199"/>
      <c r="ID3" s="199"/>
      <c r="IE3" s="199"/>
      <c r="IF3" s="199"/>
      <c r="IG3" s="199"/>
      <c r="IH3" s="199"/>
      <c r="II3" s="199"/>
      <c r="IJ3" s="199"/>
      <c r="IK3" s="199"/>
      <c r="IL3" s="199"/>
      <c r="IM3" s="199"/>
      <c r="IN3" s="199"/>
      <c r="IO3" s="199"/>
      <c r="IP3" s="199"/>
      <c r="IQ3" s="199"/>
      <c r="IR3" s="199"/>
      <c r="IS3" s="199"/>
      <c r="IT3" s="199"/>
      <c r="IU3" s="199"/>
      <c r="IV3" s="199"/>
      <c r="IW3" s="199"/>
      <c r="IX3" s="199"/>
      <c r="IY3" s="199"/>
      <c r="IZ3" s="199"/>
      <c r="JA3" s="199"/>
      <c r="JB3" s="199"/>
      <c r="JC3" s="199"/>
      <c r="JD3" s="199"/>
      <c r="JE3" s="199"/>
      <c r="JF3" s="199"/>
      <c r="JG3" s="199"/>
      <c r="JH3" s="199"/>
      <c r="JI3" s="199"/>
      <c r="JJ3" s="199"/>
      <c r="JK3" s="199"/>
      <c r="JL3" s="199"/>
      <c r="JM3" s="199"/>
      <c r="JN3" s="199"/>
      <c r="JO3" s="199"/>
      <c r="JP3" s="199"/>
      <c r="JQ3" s="199"/>
      <c r="JR3" s="199"/>
      <c r="JS3" s="199"/>
    </row>
    <row r="4" spans="1:279" s="200" customFormat="1" ht="41.25" customHeight="1" x14ac:dyDescent="0.25">
      <c r="A4" s="388" t="s">
        <v>0</v>
      </c>
      <c r="B4" s="389"/>
      <c r="C4" s="390"/>
      <c r="D4" s="391" t="str">
        <f>'Mapa Final'!D4</f>
        <v>Administración de Justicia</v>
      </c>
      <c r="E4" s="392"/>
      <c r="F4" s="392"/>
      <c r="G4" s="392"/>
      <c r="H4" s="392"/>
      <c r="I4" s="392"/>
      <c r="J4" s="392"/>
      <c r="K4" s="392"/>
      <c r="L4" s="392"/>
      <c r="M4" s="392"/>
      <c r="N4" s="393"/>
      <c r="O4" s="394"/>
      <c r="P4" s="394"/>
      <c r="Q4" s="394"/>
      <c r="R4" s="272"/>
      <c r="S4" s="1"/>
      <c r="T4" s="1"/>
      <c r="U4" s="1"/>
      <c r="V4" s="199"/>
      <c r="W4" s="199"/>
      <c r="X4" s="199"/>
      <c r="Y4" s="199"/>
      <c r="Z4" s="199"/>
      <c r="AA4" s="199"/>
      <c r="AB4" s="199"/>
      <c r="AC4" s="199"/>
      <c r="AD4" s="199"/>
      <c r="AE4" s="199"/>
      <c r="AF4" s="199"/>
      <c r="AG4" s="199"/>
      <c r="AH4" s="199"/>
      <c r="AI4" s="199"/>
      <c r="AJ4" s="199"/>
      <c r="AK4" s="199"/>
      <c r="AL4" s="199"/>
      <c r="AM4" s="199"/>
      <c r="AN4" s="199"/>
      <c r="AO4" s="199"/>
      <c r="AP4" s="199"/>
      <c r="AQ4" s="199"/>
      <c r="AR4" s="199"/>
      <c r="AS4" s="199"/>
      <c r="AT4" s="199"/>
      <c r="AU4" s="199"/>
      <c r="AV4" s="199"/>
      <c r="AW4" s="199"/>
      <c r="AX4" s="199"/>
      <c r="AY4" s="199"/>
      <c r="AZ4" s="199"/>
      <c r="BA4" s="199"/>
      <c r="BB4" s="199"/>
      <c r="BC4" s="199"/>
      <c r="BD4" s="199"/>
      <c r="BE4" s="199"/>
      <c r="BF4" s="199"/>
      <c r="BG4" s="199"/>
      <c r="BH4" s="199"/>
      <c r="BI4" s="199"/>
      <c r="BJ4" s="199"/>
      <c r="BK4" s="199"/>
      <c r="BL4" s="199"/>
      <c r="BM4" s="199"/>
      <c r="BN4" s="199"/>
      <c r="BO4" s="199"/>
      <c r="BP4" s="199"/>
      <c r="BQ4" s="199"/>
      <c r="BR4" s="199"/>
      <c r="BS4" s="199"/>
      <c r="BT4" s="199"/>
      <c r="BU4" s="199"/>
      <c r="BV4" s="199"/>
      <c r="BW4" s="199"/>
      <c r="BX4" s="199"/>
      <c r="BY4" s="199"/>
      <c r="BZ4" s="199"/>
      <c r="CA4" s="199"/>
      <c r="CB4" s="199"/>
      <c r="CC4" s="199"/>
      <c r="CD4" s="199"/>
      <c r="CE4" s="199"/>
      <c r="CF4" s="199"/>
      <c r="CG4" s="199"/>
      <c r="CH4" s="199"/>
      <c r="CI4" s="199"/>
      <c r="CJ4" s="199"/>
      <c r="CK4" s="199"/>
      <c r="CL4" s="199"/>
      <c r="CM4" s="199"/>
      <c r="CN4" s="199"/>
      <c r="CO4" s="199"/>
      <c r="CP4" s="199"/>
      <c r="CQ4" s="199"/>
      <c r="CR4" s="199"/>
      <c r="CS4" s="199"/>
      <c r="CT4" s="199"/>
      <c r="CU4" s="199"/>
      <c r="CV4" s="199"/>
      <c r="CW4" s="199"/>
      <c r="CX4" s="199"/>
      <c r="CY4" s="199"/>
      <c r="CZ4" s="199"/>
      <c r="DA4" s="199"/>
      <c r="DB4" s="199"/>
      <c r="DC4" s="199"/>
      <c r="DD4" s="199"/>
      <c r="DE4" s="199"/>
      <c r="DF4" s="199"/>
      <c r="DG4" s="199"/>
      <c r="DH4" s="199"/>
      <c r="DI4" s="199"/>
      <c r="DJ4" s="199"/>
      <c r="DK4" s="199"/>
      <c r="DL4" s="199"/>
      <c r="DM4" s="199"/>
      <c r="DN4" s="199"/>
      <c r="DO4" s="199"/>
      <c r="DP4" s="199"/>
      <c r="DQ4" s="199"/>
      <c r="DR4" s="199"/>
      <c r="DS4" s="199"/>
      <c r="DT4" s="199"/>
      <c r="DU4" s="199"/>
      <c r="DV4" s="199"/>
      <c r="DW4" s="199"/>
      <c r="DX4" s="199"/>
      <c r="DY4" s="199"/>
      <c r="DZ4" s="199"/>
      <c r="EA4" s="199"/>
      <c r="EB4" s="199"/>
      <c r="EC4" s="199"/>
      <c r="ED4" s="199"/>
      <c r="EE4" s="199"/>
      <c r="EF4" s="199"/>
      <c r="EG4" s="199"/>
      <c r="EH4" s="199"/>
      <c r="EI4" s="199"/>
      <c r="EJ4" s="199"/>
      <c r="EK4" s="199"/>
      <c r="EL4" s="199"/>
      <c r="EM4" s="199"/>
      <c r="EN4" s="199"/>
      <c r="EO4" s="199"/>
      <c r="EP4" s="199"/>
      <c r="EQ4" s="199"/>
      <c r="ER4" s="199"/>
      <c r="ES4" s="199"/>
      <c r="ET4" s="199"/>
      <c r="EU4" s="199"/>
      <c r="EV4" s="199"/>
      <c r="EW4" s="199"/>
      <c r="EX4" s="199"/>
      <c r="EY4" s="199"/>
      <c r="EZ4" s="199"/>
      <c r="FA4" s="199"/>
      <c r="FB4" s="199"/>
      <c r="FC4" s="199"/>
      <c r="FD4" s="199"/>
      <c r="FE4" s="199"/>
      <c r="FF4" s="199"/>
      <c r="FG4" s="199"/>
      <c r="FH4" s="199"/>
      <c r="FI4" s="199"/>
      <c r="FJ4" s="199"/>
      <c r="FK4" s="199"/>
      <c r="FL4" s="199"/>
      <c r="FM4" s="199"/>
      <c r="FN4" s="199"/>
      <c r="FO4" s="199"/>
      <c r="FP4" s="199"/>
      <c r="FQ4" s="199"/>
      <c r="FR4" s="199"/>
      <c r="FS4" s="199"/>
      <c r="FT4" s="199"/>
      <c r="FU4" s="199"/>
      <c r="FV4" s="199"/>
      <c r="FW4" s="199"/>
      <c r="FX4" s="199"/>
      <c r="FY4" s="199"/>
      <c r="FZ4" s="199"/>
      <c r="GA4" s="199"/>
      <c r="GB4" s="199"/>
      <c r="GC4" s="199"/>
      <c r="GD4" s="199"/>
      <c r="GE4" s="199"/>
      <c r="GF4" s="199"/>
      <c r="GG4" s="199"/>
      <c r="GH4" s="199"/>
      <c r="GI4" s="199"/>
      <c r="GJ4" s="199"/>
      <c r="GK4" s="199"/>
      <c r="GL4" s="199"/>
      <c r="GM4" s="199"/>
      <c r="GN4" s="199"/>
      <c r="GO4" s="199"/>
      <c r="GP4" s="199"/>
      <c r="GQ4" s="199"/>
      <c r="GR4" s="199"/>
      <c r="GS4" s="199"/>
      <c r="GT4" s="199"/>
      <c r="GU4" s="199"/>
      <c r="GV4" s="199"/>
      <c r="GW4" s="199"/>
      <c r="GX4" s="199"/>
      <c r="GY4" s="199"/>
      <c r="GZ4" s="199"/>
      <c r="HA4" s="199"/>
      <c r="HB4" s="199"/>
      <c r="HC4" s="199"/>
      <c r="HD4" s="199"/>
      <c r="HE4" s="199"/>
      <c r="HF4" s="199"/>
      <c r="HG4" s="199"/>
      <c r="HH4" s="199"/>
      <c r="HI4" s="199"/>
      <c r="HJ4" s="199"/>
      <c r="HK4" s="199"/>
      <c r="HL4" s="199"/>
      <c r="HM4" s="199"/>
      <c r="HN4" s="199"/>
      <c r="HO4" s="199"/>
      <c r="HP4" s="199"/>
      <c r="HQ4" s="199"/>
      <c r="HR4" s="199"/>
      <c r="HS4" s="199"/>
      <c r="HT4" s="199"/>
      <c r="HU4" s="199"/>
      <c r="HV4" s="199"/>
      <c r="HW4" s="199"/>
      <c r="HX4" s="199"/>
      <c r="HY4" s="199"/>
      <c r="HZ4" s="199"/>
      <c r="IA4" s="199"/>
      <c r="IB4" s="199"/>
      <c r="IC4" s="199"/>
      <c r="ID4" s="199"/>
      <c r="IE4" s="199"/>
      <c r="IF4" s="199"/>
      <c r="IG4" s="199"/>
      <c r="IH4" s="199"/>
      <c r="II4" s="199"/>
      <c r="IJ4" s="199"/>
      <c r="IK4" s="199"/>
      <c r="IL4" s="199"/>
      <c r="IM4" s="199"/>
      <c r="IN4" s="199"/>
      <c r="IO4" s="199"/>
      <c r="IP4" s="199"/>
      <c r="IQ4" s="199"/>
      <c r="IR4" s="199"/>
      <c r="IS4" s="199"/>
      <c r="IT4" s="199"/>
      <c r="IU4" s="199"/>
      <c r="IV4" s="199"/>
      <c r="IW4" s="199"/>
      <c r="IX4" s="199"/>
      <c r="IY4" s="199"/>
      <c r="IZ4" s="199"/>
      <c r="JA4" s="199"/>
      <c r="JB4" s="199"/>
      <c r="JC4" s="199"/>
      <c r="JD4" s="199"/>
      <c r="JE4" s="199"/>
      <c r="JF4" s="199"/>
      <c r="JG4" s="199"/>
      <c r="JH4" s="199"/>
      <c r="JI4" s="199"/>
      <c r="JJ4" s="199"/>
      <c r="JK4" s="199"/>
      <c r="JL4" s="199"/>
      <c r="JM4" s="199"/>
      <c r="JN4" s="199"/>
      <c r="JO4" s="199"/>
      <c r="JP4" s="199"/>
      <c r="JQ4" s="199"/>
      <c r="JR4" s="199"/>
      <c r="JS4" s="199"/>
    </row>
    <row r="5" spans="1:279" s="200" customFormat="1" ht="52.5" customHeight="1" x14ac:dyDescent="0.25">
      <c r="A5" s="388" t="s">
        <v>1</v>
      </c>
      <c r="B5" s="389"/>
      <c r="C5" s="390"/>
      <c r="D5" s="399" t="str">
        <f>'Mapa Final'!D5</f>
        <v>Administrar justicia dirigiendo la actuación procesal, hacia la emisión de una decisión de carácter definitivo mediante la aplicación de la normatividad vigente.</v>
      </c>
      <c r="E5" s="400"/>
      <c r="F5" s="400"/>
      <c r="G5" s="400"/>
      <c r="H5" s="400"/>
      <c r="I5" s="400"/>
      <c r="J5" s="400"/>
      <c r="K5" s="400"/>
      <c r="L5" s="400"/>
      <c r="M5" s="400"/>
      <c r="N5" s="401"/>
      <c r="O5" s="1"/>
      <c r="P5" s="1"/>
      <c r="Q5" s="1"/>
      <c r="R5" s="1"/>
      <c r="S5" s="1"/>
      <c r="T5" s="1"/>
      <c r="U5" s="1"/>
      <c r="V5" s="199"/>
      <c r="W5" s="199"/>
      <c r="X5" s="199"/>
      <c r="Y5" s="199"/>
      <c r="Z5" s="199"/>
      <c r="AA5" s="199"/>
      <c r="AB5" s="199"/>
      <c r="AC5" s="199"/>
      <c r="AD5" s="199"/>
      <c r="AE5" s="199"/>
      <c r="AF5" s="199"/>
      <c r="AG5" s="199"/>
      <c r="AH5" s="199"/>
      <c r="AI5" s="199"/>
      <c r="AJ5" s="199"/>
      <c r="AK5" s="199"/>
      <c r="AL5" s="199"/>
      <c r="AM5" s="199"/>
      <c r="AN5" s="199"/>
      <c r="AO5" s="199"/>
      <c r="AP5" s="199"/>
      <c r="AQ5" s="199"/>
      <c r="AR5" s="199"/>
      <c r="AS5" s="199"/>
      <c r="AT5" s="199"/>
      <c r="AU5" s="199"/>
      <c r="AV5" s="199"/>
      <c r="AW5" s="199"/>
      <c r="AX5" s="199"/>
      <c r="AY5" s="199"/>
      <c r="AZ5" s="199"/>
      <c r="BA5" s="199"/>
      <c r="BB5" s="199"/>
      <c r="BC5" s="199"/>
      <c r="BD5" s="199"/>
      <c r="BE5" s="199"/>
      <c r="BF5" s="199"/>
      <c r="BG5" s="199"/>
      <c r="BH5" s="199"/>
      <c r="BI5" s="199"/>
      <c r="BJ5" s="199"/>
      <c r="BK5" s="199"/>
      <c r="BL5" s="199"/>
      <c r="BM5" s="199"/>
      <c r="BN5" s="199"/>
      <c r="BO5" s="199"/>
      <c r="BP5" s="199"/>
      <c r="BQ5" s="199"/>
      <c r="BR5" s="199"/>
      <c r="BS5" s="199"/>
      <c r="BT5" s="199"/>
      <c r="BU5" s="199"/>
      <c r="BV5" s="199"/>
      <c r="BW5" s="199"/>
      <c r="BX5" s="199"/>
      <c r="BY5" s="199"/>
      <c r="BZ5" s="199"/>
      <c r="CA5" s="199"/>
      <c r="CB5" s="199"/>
      <c r="CC5" s="199"/>
      <c r="CD5" s="199"/>
      <c r="CE5" s="199"/>
      <c r="CF5" s="199"/>
      <c r="CG5" s="199"/>
      <c r="CH5" s="199"/>
      <c r="CI5" s="199"/>
      <c r="CJ5" s="199"/>
      <c r="CK5" s="199"/>
      <c r="CL5" s="199"/>
      <c r="CM5" s="199"/>
      <c r="CN5" s="199"/>
      <c r="CO5" s="199"/>
      <c r="CP5" s="199"/>
      <c r="CQ5" s="199"/>
      <c r="CR5" s="199"/>
      <c r="CS5" s="199"/>
      <c r="CT5" s="199"/>
      <c r="CU5" s="199"/>
      <c r="CV5" s="199"/>
      <c r="CW5" s="199"/>
      <c r="CX5" s="199"/>
      <c r="CY5" s="199"/>
      <c r="CZ5" s="199"/>
      <c r="DA5" s="199"/>
      <c r="DB5" s="199"/>
      <c r="DC5" s="199"/>
      <c r="DD5" s="199"/>
      <c r="DE5" s="199"/>
      <c r="DF5" s="199"/>
      <c r="DG5" s="199"/>
      <c r="DH5" s="199"/>
      <c r="DI5" s="199"/>
      <c r="DJ5" s="199"/>
      <c r="DK5" s="199"/>
      <c r="DL5" s="199"/>
      <c r="DM5" s="199"/>
      <c r="DN5" s="199"/>
      <c r="DO5" s="199"/>
      <c r="DP5" s="199"/>
      <c r="DQ5" s="199"/>
      <c r="DR5" s="199"/>
      <c r="DS5" s="199"/>
      <c r="DT5" s="199"/>
      <c r="DU5" s="199"/>
      <c r="DV5" s="199"/>
      <c r="DW5" s="199"/>
      <c r="DX5" s="199"/>
      <c r="DY5" s="199"/>
      <c r="DZ5" s="199"/>
      <c r="EA5" s="199"/>
      <c r="EB5" s="199"/>
      <c r="EC5" s="199"/>
      <c r="ED5" s="199"/>
      <c r="EE5" s="199"/>
      <c r="EF5" s="199"/>
      <c r="EG5" s="199"/>
      <c r="EH5" s="199"/>
      <c r="EI5" s="199"/>
      <c r="EJ5" s="199"/>
      <c r="EK5" s="199"/>
      <c r="EL5" s="199"/>
      <c r="EM5" s="199"/>
      <c r="EN5" s="199"/>
      <c r="EO5" s="199"/>
      <c r="EP5" s="199"/>
      <c r="EQ5" s="199"/>
      <c r="ER5" s="199"/>
      <c r="ES5" s="199"/>
      <c r="ET5" s="199"/>
      <c r="EU5" s="199"/>
      <c r="EV5" s="199"/>
      <c r="EW5" s="199"/>
      <c r="EX5" s="199"/>
      <c r="EY5" s="199"/>
      <c r="EZ5" s="199"/>
      <c r="FA5" s="199"/>
      <c r="FB5" s="199"/>
      <c r="FC5" s="199"/>
      <c r="FD5" s="199"/>
      <c r="FE5" s="199"/>
      <c r="FF5" s="199"/>
      <c r="FG5" s="199"/>
      <c r="FH5" s="199"/>
      <c r="FI5" s="199"/>
      <c r="FJ5" s="199"/>
      <c r="FK5" s="199"/>
      <c r="FL5" s="199"/>
      <c r="FM5" s="199"/>
      <c r="FN5" s="199"/>
      <c r="FO5" s="199"/>
      <c r="FP5" s="199"/>
      <c r="FQ5" s="199"/>
      <c r="FR5" s="199"/>
      <c r="FS5" s="199"/>
      <c r="FT5" s="199"/>
      <c r="FU5" s="199"/>
      <c r="FV5" s="199"/>
      <c r="FW5" s="199"/>
      <c r="FX5" s="199"/>
      <c r="FY5" s="199"/>
      <c r="FZ5" s="199"/>
      <c r="GA5" s="199"/>
      <c r="GB5" s="199"/>
      <c r="GC5" s="199"/>
      <c r="GD5" s="199"/>
      <c r="GE5" s="199"/>
      <c r="GF5" s="199"/>
      <c r="GG5" s="199"/>
      <c r="GH5" s="199"/>
      <c r="GI5" s="199"/>
      <c r="GJ5" s="199"/>
      <c r="GK5" s="199"/>
      <c r="GL5" s="199"/>
      <c r="GM5" s="199"/>
      <c r="GN5" s="199"/>
      <c r="GO5" s="199"/>
      <c r="GP5" s="199"/>
      <c r="GQ5" s="199"/>
      <c r="GR5" s="199"/>
      <c r="GS5" s="199"/>
      <c r="GT5" s="199"/>
      <c r="GU5" s="199"/>
      <c r="GV5" s="199"/>
      <c r="GW5" s="199"/>
      <c r="GX5" s="199"/>
      <c r="GY5" s="199"/>
      <c r="GZ5" s="199"/>
      <c r="HA5" s="199"/>
      <c r="HB5" s="199"/>
      <c r="HC5" s="199"/>
      <c r="HD5" s="199"/>
      <c r="HE5" s="199"/>
      <c r="HF5" s="199"/>
      <c r="HG5" s="199"/>
      <c r="HH5" s="199"/>
      <c r="HI5" s="199"/>
      <c r="HJ5" s="199"/>
      <c r="HK5" s="199"/>
      <c r="HL5" s="199"/>
      <c r="HM5" s="199"/>
      <c r="HN5" s="199"/>
      <c r="HO5" s="199"/>
      <c r="HP5" s="199"/>
      <c r="HQ5" s="199"/>
      <c r="HR5" s="199"/>
      <c r="HS5" s="199"/>
      <c r="HT5" s="199"/>
      <c r="HU5" s="199"/>
      <c r="HV5" s="199"/>
      <c r="HW5" s="199"/>
      <c r="HX5" s="199"/>
      <c r="HY5" s="199"/>
      <c r="HZ5" s="199"/>
      <c r="IA5" s="199"/>
      <c r="IB5" s="199"/>
      <c r="IC5" s="199"/>
      <c r="ID5" s="199"/>
      <c r="IE5" s="199"/>
      <c r="IF5" s="199"/>
      <c r="IG5" s="199"/>
      <c r="IH5" s="199"/>
      <c r="II5" s="199"/>
      <c r="IJ5" s="199"/>
      <c r="IK5" s="199"/>
      <c r="IL5" s="199"/>
      <c r="IM5" s="199"/>
      <c r="IN5" s="199"/>
      <c r="IO5" s="199"/>
      <c r="IP5" s="199"/>
      <c r="IQ5" s="199"/>
      <c r="IR5" s="199"/>
      <c r="IS5" s="199"/>
      <c r="IT5" s="199"/>
      <c r="IU5" s="199"/>
      <c r="IV5" s="199"/>
      <c r="IW5" s="199"/>
      <c r="IX5" s="199"/>
      <c r="IY5" s="199"/>
      <c r="IZ5" s="199"/>
      <c r="JA5" s="199"/>
      <c r="JB5" s="199"/>
      <c r="JC5" s="199"/>
      <c r="JD5" s="199"/>
      <c r="JE5" s="199"/>
      <c r="JF5" s="199"/>
      <c r="JG5" s="199"/>
      <c r="JH5" s="199"/>
      <c r="JI5" s="199"/>
      <c r="JJ5" s="199"/>
      <c r="JK5" s="199"/>
      <c r="JL5" s="199"/>
      <c r="JM5" s="199"/>
      <c r="JN5" s="199"/>
      <c r="JO5" s="199"/>
      <c r="JP5" s="199"/>
      <c r="JQ5" s="199"/>
      <c r="JR5" s="199"/>
      <c r="JS5" s="199"/>
    </row>
    <row r="6" spans="1:279" s="200" customFormat="1" ht="32.25" customHeight="1" thickBot="1" x14ac:dyDescent="0.3">
      <c r="A6" s="388" t="s">
        <v>2</v>
      </c>
      <c r="B6" s="389"/>
      <c r="C6" s="390"/>
      <c r="D6" s="399" t="str">
        <f>'Mapa Final'!D6</f>
        <v xml:space="preserve">Despachos Judiciales </v>
      </c>
      <c r="E6" s="400"/>
      <c r="F6" s="400"/>
      <c r="G6" s="400"/>
      <c r="H6" s="400"/>
      <c r="I6" s="400"/>
      <c r="J6" s="400"/>
      <c r="K6" s="400"/>
      <c r="L6" s="400"/>
      <c r="M6" s="400"/>
      <c r="N6" s="401"/>
      <c r="O6" s="1"/>
      <c r="P6" s="1"/>
      <c r="Q6" s="1"/>
      <c r="R6" s="1"/>
      <c r="S6" s="1"/>
      <c r="T6" s="1"/>
      <c r="U6" s="1"/>
      <c r="V6" s="199"/>
      <c r="W6" s="199"/>
      <c r="X6" s="199"/>
      <c r="Y6" s="199"/>
      <c r="Z6" s="199"/>
      <c r="AA6" s="199"/>
      <c r="AB6" s="199"/>
      <c r="AC6" s="199"/>
      <c r="AD6" s="199"/>
      <c r="AE6" s="199"/>
      <c r="AF6" s="199"/>
      <c r="AG6" s="199"/>
      <c r="AH6" s="199"/>
      <c r="AI6" s="199"/>
      <c r="AJ6" s="199"/>
      <c r="AK6" s="199"/>
      <c r="AL6" s="199"/>
      <c r="AM6" s="199"/>
      <c r="AN6" s="199"/>
      <c r="AO6" s="199"/>
      <c r="AP6" s="199"/>
      <c r="AQ6" s="199"/>
      <c r="AR6" s="199"/>
      <c r="AS6" s="199"/>
      <c r="AT6" s="199"/>
      <c r="AU6" s="199"/>
      <c r="AV6" s="199"/>
      <c r="AW6" s="199"/>
      <c r="AX6" s="199"/>
      <c r="AY6" s="199"/>
      <c r="AZ6" s="199"/>
      <c r="BA6" s="199"/>
      <c r="BB6" s="199"/>
      <c r="BC6" s="199"/>
      <c r="BD6" s="199"/>
      <c r="BE6" s="199"/>
      <c r="BF6" s="199"/>
      <c r="BG6" s="199"/>
      <c r="BH6" s="199"/>
      <c r="BI6" s="199"/>
      <c r="BJ6" s="199"/>
      <c r="BK6" s="199"/>
      <c r="BL6" s="199"/>
      <c r="BM6" s="199"/>
      <c r="BN6" s="199"/>
      <c r="BO6" s="199"/>
      <c r="BP6" s="199"/>
      <c r="BQ6" s="199"/>
      <c r="BR6" s="199"/>
      <c r="BS6" s="199"/>
      <c r="BT6" s="199"/>
      <c r="BU6" s="199"/>
      <c r="BV6" s="199"/>
      <c r="BW6" s="199"/>
      <c r="BX6" s="199"/>
      <c r="BY6" s="199"/>
      <c r="BZ6" s="199"/>
      <c r="CA6" s="199"/>
      <c r="CB6" s="199"/>
      <c r="CC6" s="199"/>
      <c r="CD6" s="199"/>
      <c r="CE6" s="199"/>
      <c r="CF6" s="199"/>
      <c r="CG6" s="199"/>
      <c r="CH6" s="199"/>
      <c r="CI6" s="199"/>
      <c r="CJ6" s="199"/>
      <c r="CK6" s="199"/>
      <c r="CL6" s="199"/>
      <c r="CM6" s="199"/>
      <c r="CN6" s="199"/>
      <c r="CO6" s="199"/>
      <c r="CP6" s="199"/>
      <c r="CQ6" s="199"/>
      <c r="CR6" s="199"/>
      <c r="CS6" s="199"/>
      <c r="CT6" s="199"/>
      <c r="CU6" s="199"/>
      <c r="CV6" s="199"/>
      <c r="CW6" s="199"/>
      <c r="CX6" s="199"/>
      <c r="CY6" s="199"/>
      <c r="CZ6" s="199"/>
      <c r="DA6" s="199"/>
      <c r="DB6" s="199"/>
      <c r="DC6" s="199"/>
      <c r="DD6" s="199"/>
      <c r="DE6" s="199"/>
      <c r="DF6" s="199"/>
      <c r="DG6" s="199"/>
      <c r="DH6" s="199"/>
      <c r="DI6" s="199"/>
      <c r="DJ6" s="199"/>
      <c r="DK6" s="199"/>
      <c r="DL6" s="199"/>
      <c r="DM6" s="199"/>
      <c r="DN6" s="199"/>
      <c r="DO6" s="199"/>
      <c r="DP6" s="199"/>
      <c r="DQ6" s="199"/>
      <c r="DR6" s="199"/>
      <c r="DS6" s="199"/>
      <c r="DT6" s="199"/>
      <c r="DU6" s="199"/>
      <c r="DV6" s="199"/>
      <c r="DW6" s="199"/>
      <c r="DX6" s="199"/>
      <c r="DY6" s="199"/>
      <c r="DZ6" s="199"/>
      <c r="EA6" s="199"/>
      <c r="EB6" s="199"/>
      <c r="EC6" s="199"/>
      <c r="ED6" s="199"/>
      <c r="EE6" s="199"/>
      <c r="EF6" s="199"/>
      <c r="EG6" s="199"/>
      <c r="EH6" s="199"/>
      <c r="EI6" s="199"/>
      <c r="EJ6" s="199"/>
      <c r="EK6" s="199"/>
      <c r="EL6" s="199"/>
      <c r="EM6" s="199"/>
      <c r="EN6" s="199"/>
      <c r="EO6" s="199"/>
      <c r="EP6" s="199"/>
      <c r="EQ6" s="199"/>
      <c r="ER6" s="199"/>
      <c r="ES6" s="199"/>
      <c r="ET6" s="199"/>
      <c r="EU6" s="199"/>
      <c r="EV6" s="199"/>
      <c r="EW6" s="199"/>
      <c r="EX6" s="199"/>
      <c r="EY6" s="199"/>
      <c r="EZ6" s="199"/>
      <c r="FA6" s="199"/>
      <c r="FB6" s="199"/>
      <c r="FC6" s="199"/>
      <c r="FD6" s="199"/>
      <c r="FE6" s="199"/>
      <c r="FF6" s="199"/>
      <c r="FG6" s="199"/>
      <c r="FH6" s="199"/>
      <c r="FI6" s="199"/>
      <c r="FJ6" s="199"/>
      <c r="FK6" s="199"/>
      <c r="FL6" s="199"/>
      <c r="FM6" s="199"/>
      <c r="FN6" s="199"/>
      <c r="FO6" s="199"/>
      <c r="FP6" s="199"/>
      <c r="FQ6" s="199"/>
      <c r="FR6" s="199"/>
      <c r="FS6" s="199"/>
      <c r="FT6" s="199"/>
      <c r="FU6" s="199"/>
      <c r="FV6" s="199"/>
      <c r="FW6" s="199"/>
      <c r="FX6" s="199"/>
      <c r="FY6" s="199"/>
      <c r="FZ6" s="199"/>
      <c r="GA6" s="199"/>
      <c r="GB6" s="199"/>
      <c r="GC6" s="199"/>
      <c r="GD6" s="199"/>
      <c r="GE6" s="199"/>
      <c r="GF6" s="199"/>
      <c r="GG6" s="199"/>
      <c r="GH6" s="199"/>
      <c r="GI6" s="199"/>
      <c r="GJ6" s="199"/>
      <c r="GK6" s="199"/>
      <c r="GL6" s="199"/>
      <c r="GM6" s="199"/>
      <c r="GN6" s="199"/>
      <c r="GO6" s="199"/>
      <c r="GP6" s="199"/>
      <c r="GQ6" s="199"/>
      <c r="GR6" s="199"/>
      <c r="GS6" s="199"/>
      <c r="GT6" s="199"/>
      <c r="GU6" s="199"/>
      <c r="GV6" s="199"/>
      <c r="GW6" s="199"/>
      <c r="GX6" s="199"/>
      <c r="GY6" s="199"/>
      <c r="GZ6" s="199"/>
      <c r="HA6" s="199"/>
      <c r="HB6" s="199"/>
      <c r="HC6" s="199"/>
      <c r="HD6" s="199"/>
      <c r="HE6" s="199"/>
      <c r="HF6" s="199"/>
      <c r="HG6" s="199"/>
      <c r="HH6" s="199"/>
      <c r="HI6" s="199"/>
      <c r="HJ6" s="199"/>
      <c r="HK6" s="199"/>
      <c r="HL6" s="199"/>
      <c r="HM6" s="199"/>
      <c r="HN6" s="199"/>
      <c r="HO6" s="199"/>
      <c r="HP6" s="199"/>
      <c r="HQ6" s="199"/>
      <c r="HR6" s="199"/>
      <c r="HS6" s="199"/>
      <c r="HT6" s="199"/>
      <c r="HU6" s="199"/>
      <c r="HV6" s="199"/>
      <c r="HW6" s="199"/>
      <c r="HX6" s="199"/>
      <c r="HY6" s="199"/>
      <c r="HZ6" s="199"/>
      <c r="IA6" s="199"/>
      <c r="IB6" s="199"/>
      <c r="IC6" s="199"/>
      <c r="ID6" s="199"/>
      <c r="IE6" s="199"/>
      <c r="IF6" s="199"/>
      <c r="IG6" s="199"/>
      <c r="IH6" s="199"/>
      <c r="II6" s="199"/>
      <c r="IJ6" s="199"/>
      <c r="IK6" s="199"/>
      <c r="IL6" s="199"/>
      <c r="IM6" s="199"/>
      <c r="IN6" s="199"/>
      <c r="IO6" s="199"/>
      <c r="IP6" s="199"/>
      <c r="IQ6" s="199"/>
      <c r="IR6" s="199"/>
      <c r="IS6" s="199"/>
      <c r="IT6" s="199"/>
      <c r="IU6" s="199"/>
      <c r="IV6" s="199"/>
      <c r="IW6" s="199"/>
      <c r="IX6" s="199"/>
      <c r="IY6" s="199"/>
      <c r="IZ6" s="199"/>
      <c r="JA6" s="199"/>
      <c r="JB6" s="199"/>
      <c r="JC6" s="199"/>
      <c r="JD6" s="199"/>
      <c r="JE6" s="199"/>
      <c r="JF6" s="199"/>
      <c r="JG6" s="199"/>
      <c r="JH6" s="199"/>
      <c r="JI6" s="199"/>
      <c r="JJ6" s="199"/>
      <c r="JK6" s="199"/>
      <c r="JL6" s="199"/>
      <c r="JM6" s="199"/>
      <c r="JN6" s="199"/>
      <c r="JO6" s="199"/>
      <c r="JP6" s="199"/>
      <c r="JQ6" s="199"/>
      <c r="JR6" s="199"/>
      <c r="JS6" s="199"/>
    </row>
    <row r="7" spans="1:279" s="203" customFormat="1" ht="38.25" customHeight="1" thickTop="1" thickBot="1" x14ac:dyDescent="0.35">
      <c r="A7" s="482" t="s">
        <v>412</v>
      </c>
      <c r="B7" s="483"/>
      <c r="C7" s="483"/>
      <c r="D7" s="483"/>
      <c r="E7" s="483"/>
      <c r="F7" s="484"/>
      <c r="G7" s="201"/>
      <c r="H7" s="485" t="s">
        <v>413</v>
      </c>
      <c r="I7" s="485"/>
      <c r="J7" s="485"/>
      <c r="K7" s="485" t="s">
        <v>414</v>
      </c>
      <c r="L7" s="485"/>
      <c r="M7" s="485"/>
      <c r="N7" s="486" t="s">
        <v>341</v>
      </c>
      <c r="O7" s="491" t="s">
        <v>415</v>
      </c>
      <c r="P7" s="493" t="s">
        <v>416</v>
      </c>
      <c r="Q7" s="496"/>
      <c r="R7" s="494"/>
      <c r="S7" s="493" t="s">
        <v>417</v>
      </c>
      <c r="T7" s="494"/>
      <c r="U7" s="495" t="s">
        <v>430</v>
      </c>
      <c r="V7" s="202"/>
      <c r="W7" s="202"/>
      <c r="X7" s="202"/>
      <c r="Y7" s="202"/>
      <c r="Z7" s="202"/>
      <c r="AA7" s="202"/>
      <c r="AB7" s="202"/>
      <c r="AC7" s="202"/>
      <c r="AD7" s="202"/>
      <c r="AE7" s="202"/>
      <c r="AF7" s="202"/>
      <c r="AG7" s="202"/>
      <c r="AH7" s="202"/>
      <c r="AI7" s="202"/>
      <c r="AJ7" s="202"/>
      <c r="AK7" s="202"/>
      <c r="AL7" s="202"/>
      <c r="AM7" s="202"/>
      <c r="AN7" s="202"/>
      <c r="AO7" s="202"/>
      <c r="AP7" s="202"/>
      <c r="AQ7" s="202"/>
      <c r="AR7" s="202"/>
      <c r="AS7" s="202"/>
      <c r="AT7" s="202"/>
      <c r="AU7" s="202"/>
      <c r="AV7" s="202"/>
      <c r="AW7" s="202"/>
      <c r="AX7" s="202"/>
      <c r="AY7" s="202"/>
      <c r="AZ7" s="202"/>
      <c r="BA7" s="202"/>
      <c r="BB7" s="202"/>
      <c r="BC7" s="202"/>
      <c r="BD7" s="202"/>
      <c r="BE7" s="202"/>
      <c r="BF7" s="202"/>
      <c r="BG7" s="202"/>
      <c r="BH7" s="202"/>
      <c r="BI7" s="202"/>
      <c r="BJ7" s="202"/>
      <c r="BK7" s="202"/>
      <c r="BL7" s="202"/>
      <c r="BM7" s="202"/>
      <c r="BN7" s="202"/>
      <c r="BO7" s="202"/>
      <c r="BP7" s="202"/>
      <c r="BQ7" s="202"/>
      <c r="BR7" s="202"/>
      <c r="BS7" s="202"/>
      <c r="BT7" s="202"/>
      <c r="BU7" s="202"/>
      <c r="BV7" s="202"/>
      <c r="BW7" s="202"/>
      <c r="BX7" s="202"/>
      <c r="BY7" s="202"/>
      <c r="BZ7" s="202"/>
      <c r="CA7" s="202"/>
      <c r="CB7" s="202"/>
      <c r="CC7" s="202"/>
      <c r="CD7" s="202"/>
      <c r="CE7" s="202"/>
      <c r="CF7" s="202"/>
      <c r="CG7" s="202"/>
      <c r="CH7" s="202"/>
      <c r="CI7" s="202"/>
      <c r="CJ7" s="202"/>
      <c r="CK7" s="202"/>
      <c r="CL7" s="202"/>
      <c r="CM7" s="202"/>
      <c r="CN7" s="202"/>
      <c r="CO7" s="202"/>
      <c r="CP7" s="202"/>
      <c r="CQ7" s="202"/>
      <c r="CR7" s="202"/>
      <c r="CS7" s="202"/>
      <c r="CT7" s="202"/>
      <c r="CU7" s="202"/>
      <c r="CV7" s="202"/>
      <c r="CW7" s="202"/>
      <c r="CX7" s="202"/>
      <c r="CY7" s="202"/>
      <c r="CZ7" s="202"/>
      <c r="DA7" s="202"/>
      <c r="DB7" s="202"/>
      <c r="DC7" s="202"/>
      <c r="DD7" s="202"/>
      <c r="DE7" s="202"/>
      <c r="DF7" s="202"/>
      <c r="DG7" s="202"/>
      <c r="DH7" s="202"/>
      <c r="DI7" s="202"/>
      <c r="DJ7" s="202"/>
      <c r="DK7" s="202"/>
      <c r="DL7" s="202"/>
      <c r="DM7" s="202"/>
      <c r="DN7" s="202"/>
      <c r="DO7" s="202"/>
      <c r="DP7" s="202"/>
      <c r="DQ7" s="202"/>
      <c r="DR7" s="202"/>
      <c r="DS7" s="202"/>
      <c r="DT7" s="202"/>
      <c r="DU7" s="202"/>
      <c r="DV7" s="202"/>
      <c r="DW7" s="202"/>
      <c r="DX7" s="202"/>
      <c r="DY7" s="202"/>
      <c r="DZ7" s="202"/>
      <c r="EA7" s="202"/>
      <c r="EB7" s="202"/>
      <c r="EC7" s="202"/>
      <c r="ED7" s="202"/>
      <c r="EE7" s="202"/>
      <c r="EF7" s="202"/>
      <c r="EG7" s="202"/>
      <c r="EH7" s="202"/>
      <c r="EI7" s="202"/>
      <c r="EJ7" s="202"/>
      <c r="EK7" s="202"/>
      <c r="EL7" s="202"/>
      <c r="EM7" s="202"/>
      <c r="EN7" s="202"/>
      <c r="EO7" s="202"/>
      <c r="EP7" s="202"/>
      <c r="EQ7" s="202"/>
      <c r="ER7" s="202"/>
      <c r="ES7" s="202"/>
      <c r="ET7" s="202"/>
      <c r="EU7" s="202"/>
      <c r="EV7" s="202"/>
      <c r="EW7" s="202"/>
      <c r="EX7" s="202"/>
      <c r="EY7" s="202"/>
      <c r="EZ7" s="202"/>
      <c r="FA7" s="202"/>
      <c r="FB7" s="202"/>
      <c r="FC7" s="202"/>
      <c r="FD7" s="202"/>
      <c r="FE7" s="202"/>
      <c r="FF7" s="202"/>
      <c r="FG7" s="202"/>
      <c r="FH7" s="202"/>
      <c r="FI7" s="202"/>
      <c r="FJ7" s="202"/>
      <c r="FK7" s="202"/>
      <c r="FL7" s="202"/>
      <c r="FM7" s="202"/>
      <c r="FN7" s="202"/>
      <c r="FO7" s="202"/>
      <c r="FP7" s="202"/>
      <c r="FQ7" s="202"/>
      <c r="FR7" s="202"/>
      <c r="FS7" s="202"/>
      <c r="FT7" s="202"/>
      <c r="FU7" s="202"/>
    </row>
    <row r="8" spans="1:279" s="211" customFormat="1" ht="81" customHeight="1" thickTop="1" thickBot="1" x14ac:dyDescent="0.35">
      <c r="A8" s="204" t="s">
        <v>210</v>
      </c>
      <c r="B8" s="204" t="s">
        <v>433</v>
      </c>
      <c r="C8" s="205" t="s">
        <v>8</v>
      </c>
      <c r="D8" s="206" t="s">
        <v>419</v>
      </c>
      <c r="E8" s="273" t="s">
        <v>10</v>
      </c>
      <c r="F8" s="273" t="s">
        <v>11</v>
      </c>
      <c r="G8" s="273" t="s">
        <v>12</v>
      </c>
      <c r="H8" s="208" t="s">
        <v>420</v>
      </c>
      <c r="I8" s="208" t="s">
        <v>38</v>
      </c>
      <c r="J8" s="208" t="s">
        <v>421</v>
      </c>
      <c r="K8" s="208" t="s">
        <v>420</v>
      </c>
      <c r="L8" s="208" t="s">
        <v>422</v>
      </c>
      <c r="M8" s="208" t="s">
        <v>421</v>
      </c>
      <c r="N8" s="486"/>
      <c r="O8" s="492"/>
      <c r="P8" s="209" t="s">
        <v>423</v>
      </c>
      <c r="Q8" s="209" t="s">
        <v>424</v>
      </c>
      <c r="R8" s="209" t="s">
        <v>456</v>
      </c>
      <c r="S8" s="209" t="s">
        <v>425</v>
      </c>
      <c r="T8" s="209" t="s">
        <v>426</v>
      </c>
      <c r="U8" s="495"/>
      <c r="V8" s="210"/>
      <c r="W8" s="210"/>
      <c r="X8" s="210"/>
      <c r="Y8" s="210"/>
      <c r="Z8" s="210"/>
      <c r="AA8" s="210"/>
      <c r="AB8" s="210"/>
      <c r="AC8" s="210"/>
      <c r="AD8" s="210"/>
      <c r="AE8" s="210"/>
      <c r="AF8" s="210"/>
      <c r="AG8" s="210"/>
      <c r="AH8" s="210"/>
      <c r="AI8" s="210"/>
      <c r="AJ8" s="210"/>
      <c r="AK8" s="210"/>
      <c r="AL8" s="210"/>
      <c r="AM8" s="210"/>
      <c r="AN8" s="210"/>
      <c r="AO8" s="210"/>
      <c r="AP8" s="210"/>
      <c r="AQ8" s="210"/>
      <c r="AR8" s="210"/>
      <c r="AS8" s="210"/>
      <c r="AT8" s="210"/>
      <c r="AU8" s="210"/>
      <c r="AV8" s="210"/>
      <c r="AW8" s="210"/>
      <c r="AX8" s="210"/>
      <c r="AY8" s="210"/>
      <c r="AZ8" s="210"/>
      <c r="BA8" s="210"/>
      <c r="BB8" s="210"/>
      <c r="BC8" s="210"/>
      <c r="BD8" s="210"/>
      <c r="BE8" s="210"/>
      <c r="BF8" s="210"/>
      <c r="BG8" s="210"/>
      <c r="BH8" s="210"/>
      <c r="BI8" s="210"/>
      <c r="BJ8" s="210"/>
      <c r="BK8" s="210"/>
      <c r="BL8" s="210"/>
      <c r="BM8" s="210"/>
      <c r="BN8" s="210"/>
      <c r="BO8" s="210"/>
      <c r="BP8" s="210"/>
      <c r="BQ8" s="210"/>
      <c r="BR8" s="210"/>
      <c r="BS8" s="210"/>
      <c r="BT8" s="210"/>
      <c r="BU8" s="210"/>
      <c r="BV8" s="210"/>
      <c r="BW8" s="210"/>
      <c r="BX8" s="210"/>
      <c r="BY8" s="210"/>
      <c r="BZ8" s="210"/>
      <c r="CA8" s="210"/>
      <c r="CB8" s="210"/>
      <c r="CC8" s="210"/>
      <c r="CD8" s="210"/>
      <c r="CE8" s="210"/>
      <c r="CF8" s="210"/>
      <c r="CG8" s="210"/>
      <c r="CH8" s="210"/>
      <c r="CI8" s="210"/>
      <c r="CJ8" s="210"/>
      <c r="CK8" s="210"/>
      <c r="CL8" s="210"/>
      <c r="CM8" s="210"/>
      <c r="CN8" s="210"/>
      <c r="CO8" s="210"/>
      <c r="CP8" s="210"/>
      <c r="CQ8" s="210"/>
      <c r="CR8" s="210"/>
      <c r="CS8" s="210"/>
      <c r="CT8" s="210"/>
      <c r="CU8" s="210"/>
      <c r="CV8" s="210"/>
      <c r="CW8" s="210"/>
      <c r="CX8" s="210"/>
      <c r="CY8" s="210"/>
      <c r="CZ8" s="210"/>
      <c r="DA8" s="210"/>
      <c r="DB8" s="210"/>
      <c r="DC8" s="210"/>
      <c r="DD8" s="210"/>
      <c r="DE8" s="210"/>
      <c r="DF8" s="210"/>
      <c r="DG8" s="210"/>
      <c r="DH8" s="210"/>
      <c r="DI8" s="210"/>
      <c r="DJ8" s="210"/>
      <c r="DK8" s="210"/>
      <c r="DL8" s="210"/>
      <c r="DM8" s="210"/>
      <c r="DN8" s="210"/>
      <c r="DO8" s="210"/>
      <c r="DP8" s="210"/>
      <c r="DQ8" s="210"/>
      <c r="DR8" s="210"/>
      <c r="DS8" s="210"/>
      <c r="DT8" s="210"/>
      <c r="DU8" s="210"/>
      <c r="DV8" s="210"/>
      <c r="DW8" s="210"/>
      <c r="DX8" s="210"/>
      <c r="DY8" s="210"/>
      <c r="DZ8" s="210"/>
      <c r="EA8" s="210"/>
      <c r="EB8" s="210"/>
      <c r="EC8" s="210"/>
      <c r="ED8" s="210"/>
      <c r="EE8" s="210"/>
      <c r="EF8" s="210"/>
      <c r="EG8" s="210"/>
      <c r="EH8" s="210"/>
      <c r="EI8" s="210"/>
      <c r="EJ8" s="210"/>
      <c r="EK8" s="210"/>
      <c r="EL8" s="210"/>
      <c r="EM8" s="210"/>
      <c r="EN8" s="210"/>
      <c r="EO8" s="210"/>
      <c r="EP8" s="210"/>
      <c r="EQ8" s="210"/>
      <c r="ER8" s="210"/>
      <c r="ES8" s="210"/>
      <c r="ET8" s="210"/>
      <c r="EU8" s="210"/>
      <c r="EV8" s="210"/>
      <c r="EW8" s="210"/>
      <c r="EX8" s="210"/>
      <c r="EY8" s="210"/>
      <c r="EZ8" s="210"/>
      <c r="FA8" s="210"/>
      <c r="FB8" s="210"/>
      <c r="FC8" s="210"/>
      <c r="FD8" s="210"/>
      <c r="FE8" s="210"/>
      <c r="FF8" s="210"/>
      <c r="FG8" s="210"/>
      <c r="FH8" s="210"/>
      <c r="FI8" s="210"/>
      <c r="FJ8" s="210"/>
      <c r="FK8" s="210"/>
      <c r="FL8" s="210"/>
      <c r="FM8" s="210"/>
      <c r="FN8" s="210"/>
      <c r="FO8" s="210"/>
      <c r="FP8" s="210"/>
      <c r="FQ8" s="210"/>
      <c r="FR8" s="210"/>
      <c r="FS8" s="210"/>
      <c r="FT8" s="210"/>
      <c r="FU8" s="210"/>
    </row>
    <row r="9" spans="1:279" s="212" customFormat="1" ht="10.5" customHeight="1" thickTop="1" thickBot="1" x14ac:dyDescent="0.35">
      <c r="A9" s="497"/>
      <c r="B9" s="498"/>
      <c r="C9" s="498"/>
      <c r="D9" s="498"/>
      <c r="E9" s="498"/>
      <c r="F9" s="498"/>
      <c r="G9" s="498"/>
      <c r="H9" s="498"/>
      <c r="I9" s="498"/>
      <c r="J9" s="498"/>
      <c r="K9" s="498"/>
      <c r="L9" s="498"/>
      <c r="M9" s="498"/>
      <c r="N9" s="498"/>
      <c r="U9" s="213"/>
      <c r="V9" s="214"/>
      <c r="W9" s="214"/>
      <c r="X9" s="214"/>
      <c r="Y9" s="214"/>
      <c r="Z9" s="214"/>
      <c r="AA9" s="214"/>
      <c r="AB9" s="214"/>
      <c r="AC9" s="214"/>
      <c r="AD9" s="214"/>
      <c r="AE9" s="214"/>
      <c r="AF9" s="214"/>
      <c r="AG9" s="214"/>
      <c r="AH9" s="214"/>
      <c r="AI9" s="214"/>
      <c r="AJ9" s="214"/>
      <c r="AK9" s="214"/>
      <c r="AL9" s="214"/>
      <c r="AM9" s="214"/>
      <c r="AN9" s="214"/>
      <c r="AO9" s="214"/>
      <c r="AP9" s="214"/>
      <c r="AQ9" s="214"/>
      <c r="AR9" s="214"/>
      <c r="AS9" s="214"/>
      <c r="AT9" s="214"/>
      <c r="AU9" s="214"/>
      <c r="AV9" s="214"/>
      <c r="AW9" s="214"/>
      <c r="AX9" s="214"/>
      <c r="AY9" s="214"/>
      <c r="AZ9" s="214"/>
      <c r="BA9" s="214"/>
      <c r="BB9" s="214"/>
      <c r="BC9" s="214"/>
      <c r="BD9" s="214"/>
      <c r="BE9" s="214"/>
      <c r="BF9" s="214"/>
      <c r="BG9" s="214"/>
      <c r="BH9" s="214"/>
      <c r="BI9" s="214"/>
      <c r="BJ9" s="214"/>
      <c r="BK9" s="214"/>
      <c r="BL9" s="214"/>
      <c r="BM9" s="214"/>
      <c r="BN9" s="214"/>
      <c r="BO9" s="214"/>
      <c r="BP9" s="214"/>
      <c r="BQ9" s="214"/>
      <c r="BR9" s="214"/>
      <c r="BS9" s="214"/>
      <c r="BT9" s="214"/>
      <c r="BU9" s="214"/>
      <c r="BV9" s="214"/>
      <c r="BW9" s="214"/>
      <c r="BX9" s="214"/>
      <c r="BY9" s="214"/>
      <c r="BZ9" s="214"/>
      <c r="CA9" s="214"/>
      <c r="CB9" s="214"/>
      <c r="CC9" s="214"/>
      <c r="CD9" s="214"/>
      <c r="CE9" s="214"/>
      <c r="CF9" s="214"/>
      <c r="CG9" s="214"/>
      <c r="CH9" s="214"/>
      <c r="CI9" s="214"/>
      <c r="CJ9" s="214"/>
      <c r="CK9" s="214"/>
      <c r="CL9" s="214"/>
      <c r="CM9" s="214"/>
      <c r="CN9" s="214"/>
      <c r="CO9" s="214"/>
      <c r="CP9" s="214"/>
      <c r="CQ9" s="214"/>
      <c r="CR9" s="214"/>
      <c r="CS9" s="214"/>
      <c r="CT9" s="214"/>
      <c r="CU9" s="214"/>
      <c r="CV9" s="214"/>
      <c r="CW9" s="214"/>
      <c r="CX9" s="214"/>
      <c r="CY9" s="214"/>
      <c r="CZ9" s="214"/>
      <c r="DA9" s="214"/>
      <c r="DB9" s="214"/>
      <c r="DC9" s="214"/>
      <c r="DD9" s="214"/>
      <c r="DE9" s="214"/>
      <c r="DF9" s="214"/>
      <c r="DG9" s="214"/>
      <c r="DH9" s="214"/>
      <c r="DI9" s="214"/>
      <c r="DJ9" s="214"/>
      <c r="DK9" s="214"/>
      <c r="DL9" s="214"/>
      <c r="DM9" s="214"/>
      <c r="DN9" s="214"/>
      <c r="DO9" s="214"/>
      <c r="DP9" s="214"/>
      <c r="DQ9" s="214"/>
      <c r="DR9" s="214"/>
      <c r="DS9" s="214"/>
      <c r="DT9" s="214"/>
      <c r="DU9" s="214"/>
      <c r="DV9" s="214"/>
      <c r="DW9" s="214"/>
      <c r="DX9" s="214"/>
      <c r="DY9" s="214"/>
      <c r="DZ9" s="214"/>
      <c r="EA9" s="214"/>
      <c r="EB9" s="214"/>
      <c r="EC9" s="214"/>
      <c r="ED9" s="214"/>
      <c r="EE9" s="214"/>
      <c r="EF9" s="214"/>
      <c r="EG9" s="214"/>
      <c r="EH9" s="214"/>
      <c r="EI9" s="214"/>
      <c r="EJ9" s="214"/>
      <c r="EK9" s="214"/>
      <c r="EL9" s="214"/>
      <c r="EM9" s="214"/>
      <c r="EN9" s="214"/>
      <c r="EO9" s="214"/>
      <c r="EP9" s="214"/>
      <c r="EQ9" s="214"/>
      <c r="ER9" s="214"/>
      <c r="ES9" s="214"/>
      <c r="ET9" s="214"/>
      <c r="EU9" s="214"/>
      <c r="EV9" s="214"/>
      <c r="EW9" s="214"/>
      <c r="EX9" s="214"/>
      <c r="EY9" s="214"/>
      <c r="EZ9" s="214"/>
      <c r="FA9" s="214"/>
      <c r="FB9" s="214"/>
      <c r="FC9" s="214"/>
      <c r="FD9" s="214"/>
      <c r="FE9" s="214"/>
      <c r="FF9" s="214"/>
      <c r="FG9" s="214"/>
      <c r="FH9" s="214"/>
      <c r="FI9" s="214"/>
      <c r="FJ9" s="214"/>
      <c r="FK9" s="214"/>
      <c r="FL9" s="214"/>
      <c r="FM9" s="214"/>
      <c r="FN9" s="214"/>
      <c r="FO9" s="214"/>
      <c r="FP9" s="214"/>
      <c r="FQ9" s="214"/>
      <c r="FR9" s="214"/>
      <c r="FS9" s="214"/>
      <c r="FT9" s="214"/>
      <c r="FU9" s="214"/>
    </row>
    <row r="10" spans="1:279" s="215" customFormat="1" ht="15" customHeight="1" x14ac:dyDescent="0.3">
      <c r="A10" s="499">
        <f>'Mapa Final'!A10</f>
        <v>1</v>
      </c>
      <c r="B10" s="499" t="str">
        <f>'Mapa Final'!B10</f>
        <v>Incumplimiento de los Objetivos de la Calidad</v>
      </c>
      <c r="C10" s="499" t="str">
        <f>+'Mapa Final'!C10</f>
        <v>Incumplimiento de las metas establecidas</v>
      </c>
      <c r="D10" s="499" t="str">
        <f>'Mapa Final'!D10</f>
        <v>1-Metas y estrategias poco objetivas frente  al desempeño real de la organización
 2. Apatía y omisión del cumplimiento de los objetivos
3. Falta de personal en los Despachos Judiciales para los temas de calidad
4.Falta de capacitación al personal existente el los Despachos</v>
      </c>
      <c r="E10" s="499" t="str">
        <f>'Mapa Final'!E10</f>
        <v>Falta de mantenimiento periódico del Sistema de Gestión de la Calidad</v>
      </c>
      <c r="F10" s="499" t="str">
        <f>'Mapa Final'!F10</f>
        <v>Posibilidad de incumplimiento de los objetivos del sistema de gestión de la Calidad ante el no logro del nivel de referencia de los indicadores los procesos que lo conforman con la expectativa de cumplimiento en cada ejercicio (anual) y por falta de mantenimiento en del mismo.</v>
      </c>
      <c r="G10" s="478" t="str">
        <f>+'Mapa Final'!G10</f>
        <v>Ejecución y Administración de Procesos</v>
      </c>
      <c r="H10" s="478" t="str">
        <f>+'Mapa Final'!I10</f>
        <v>Baja</v>
      </c>
      <c r="I10" s="478" t="str">
        <f>+'Mapa Final'!L10</f>
        <v>Moderado</v>
      </c>
      <c r="J10" s="481" t="str">
        <f>+'Mapa Final'!N10</f>
        <v>Moderado</v>
      </c>
      <c r="K10" s="481" t="str">
        <f>+'Mapa Final'!AA10</f>
        <v>Baja</v>
      </c>
      <c r="L10" s="481" t="str">
        <f>+'Mapa Final'!AE10</f>
        <v>Moderado</v>
      </c>
      <c r="M10" s="478" t="str">
        <f>+'Mapa Final'!AG10</f>
        <v>Moderado</v>
      </c>
      <c r="N10" s="478" t="str">
        <f>+'Mapa Final'!AH10</f>
        <v>Reducir(compartir)</v>
      </c>
      <c r="O10" s="475"/>
      <c r="P10" s="475"/>
      <c r="Q10" s="475"/>
      <c r="R10" s="475"/>
      <c r="S10" s="475"/>
      <c r="T10" s="475"/>
      <c r="U10" s="47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c r="FS10" s="35"/>
      <c r="FT10" s="35"/>
      <c r="FU10" s="35"/>
    </row>
    <row r="11" spans="1:279" s="215" customFormat="1" ht="13.5" customHeight="1" x14ac:dyDescent="0.3">
      <c r="A11" s="500"/>
      <c r="B11" s="500"/>
      <c r="C11" s="500"/>
      <c r="D11" s="500"/>
      <c r="E11" s="500"/>
      <c r="F11" s="500"/>
      <c r="G11" s="479"/>
      <c r="H11" s="479"/>
      <c r="I11" s="479"/>
      <c r="J11" s="479"/>
      <c r="K11" s="479"/>
      <c r="L11" s="479"/>
      <c r="M11" s="479"/>
      <c r="N11" s="479"/>
      <c r="O11" s="476"/>
      <c r="P11" s="476"/>
      <c r="Q11" s="476"/>
      <c r="R11" s="476"/>
      <c r="S11" s="476"/>
      <c r="T11" s="476"/>
      <c r="U11" s="476"/>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c r="FS11" s="35"/>
      <c r="FT11" s="35"/>
      <c r="FU11" s="35"/>
    </row>
    <row r="12" spans="1:279" s="215" customFormat="1" ht="13.5" customHeight="1" x14ac:dyDescent="0.3">
      <c r="A12" s="500"/>
      <c r="B12" s="500"/>
      <c r="C12" s="500"/>
      <c r="D12" s="500"/>
      <c r="E12" s="500"/>
      <c r="F12" s="500"/>
      <c r="G12" s="479"/>
      <c r="H12" s="479"/>
      <c r="I12" s="479"/>
      <c r="J12" s="479"/>
      <c r="K12" s="479"/>
      <c r="L12" s="479"/>
      <c r="M12" s="479"/>
      <c r="N12" s="479"/>
      <c r="O12" s="476"/>
      <c r="P12" s="476"/>
      <c r="Q12" s="476"/>
      <c r="R12" s="476"/>
      <c r="S12" s="476"/>
      <c r="T12" s="476"/>
      <c r="U12" s="476"/>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c r="FS12" s="35"/>
      <c r="FT12" s="35"/>
      <c r="FU12" s="35"/>
    </row>
    <row r="13" spans="1:279" s="215" customFormat="1" ht="162" customHeight="1" thickBot="1" x14ac:dyDescent="0.35">
      <c r="A13" s="501"/>
      <c r="B13" s="501"/>
      <c r="C13" s="501"/>
      <c r="D13" s="501"/>
      <c r="E13" s="501"/>
      <c r="F13" s="501"/>
      <c r="G13" s="480"/>
      <c r="H13" s="480"/>
      <c r="I13" s="480"/>
      <c r="J13" s="480"/>
      <c r="K13" s="480"/>
      <c r="L13" s="480"/>
      <c r="M13" s="480"/>
      <c r="N13" s="480"/>
      <c r="O13" s="477"/>
      <c r="P13" s="477"/>
      <c r="Q13" s="477"/>
      <c r="R13" s="477"/>
      <c r="S13" s="477"/>
      <c r="T13" s="477"/>
      <c r="U13" s="477"/>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c r="FS13" s="35"/>
      <c r="FT13" s="35"/>
      <c r="FU13" s="35"/>
    </row>
    <row r="14" spans="1:279" s="215" customFormat="1" ht="15" customHeight="1" x14ac:dyDescent="0.3">
      <c r="A14" s="499">
        <f>'Mapa Final'!A14</f>
        <v>2</v>
      </c>
      <c r="B14" s="499" t="str">
        <f>'Mapa Final'!B14</f>
        <v xml:space="preserve">Insatisfacción del Usuario
</v>
      </c>
      <c r="C14" s="499" t="str">
        <f>+'Mapa Final'!C14</f>
        <v>Reputacional</v>
      </c>
      <c r="D14" s="499" t="str">
        <f>'Mapa Final'!D14</f>
        <v>1-Trato inadecuado y orientación escaza al usuario
2-Aplazamiento de diligencias o audiencias
3-Estigmatización negativa del sector púbico en el ejercicio de su labor</v>
      </c>
      <c r="E14" s="499" t="str">
        <f>'Mapa Final'!E14</f>
        <v xml:space="preserve">Incumplimiento al trámite judicial </v>
      </c>
      <c r="F14" s="499" t="str">
        <f>'Mapa Final'!F14</f>
        <v>Posibilidad de insatsfacción de los usuarios ante la vulneración de los derechos fundamentales de los ciudadanos  por el  incumplimiento al trámite judicial.</v>
      </c>
      <c r="G14" s="478" t="str">
        <f>+'Mapa Final'!G14</f>
        <v>Usuarios, productos y prácticas organizacionales</v>
      </c>
      <c r="H14" s="478" t="str">
        <f>+'Mapa Final'!I14</f>
        <v>Muy Alta</v>
      </c>
      <c r="I14" s="478" t="str">
        <f>+'Mapa Final'!L14</f>
        <v>Mayor</v>
      </c>
      <c r="J14" s="481" t="str">
        <f>+'Mapa Final'!N14</f>
        <v xml:space="preserve">Alto </v>
      </c>
      <c r="K14" s="481" t="str">
        <f>+'Mapa Final'!AA14</f>
        <v>Media</v>
      </c>
      <c r="L14" s="481" t="str">
        <f>+'Mapa Final'!AE14</f>
        <v>Mayor</v>
      </c>
      <c r="M14" s="478" t="str">
        <f>+'Mapa Final'!AG14</f>
        <v xml:space="preserve">Alto </v>
      </c>
      <c r="N14" s="478" t="str">
        <f>+'Mapa Final'!AH14</f>
        <v>Evitar</v>
      </c>
      <c r="O14" s="475"/>
      <c r="P14" s="475"/>
      <c r="Q14" s="475"/>
      <c r="R14" s="475"/>
      <c r="S14" s="475"/>
      <c r="T14" s="475"/>
      <c r="U14" s="47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c r="EH14" s="35"/>
      <c r="EI14" s="35"/>
      <c r="EJ14" s="35"/>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c r="FS14" s="35"/>
      <c r="FT14" s="35"/>
      <c r="FU14" s="35"/>
    </row>
    <row r="15" spans="1:279" s="215" customFormat="1" ht="15" customHeight="1" x14ac:dyDescent="0.3">
      <c r="A15" s="500"/>
      <c r="B15" s="500"/>
      <c r="C15" s="500"/>
      <c r="D15" s="500"/>
      <c r="E15" s="500"/>
      <c r="F15" s="500"/>
      <c r="G15" s="479"/>
      <c r="H15" s="479"/>
      <c r="I15" s="479"/>
      <c r="J15" s="479"/>
      <c r="K15" s="479"/>
      <c r="L15" s="479"/>
      <c r="M15" s="479"/>
      <c r="N15" s="479"/>
      <c r="O15" s="476"/>
      <c r="P15" s="476"/>
      <c r="Q15" s="476"/>
      <c r="R15" s="476"/>
      <c r="S15" s="476"/>
      <c r="T15" s="476"/>
      <c r="U15" s="476"/>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c r="FP15" s="35"/>
      <c r="FQ15" s="35"/>
      <c r="FR15" s="35"/>
      <c r="FS15" s="35"/>
      <c r="FT15" s="35"/>
      <c r="FU15" s="35"/>
    </row>
    <row r="16" spans="1:279" s="215" customFormat="1" ht="13.5" customHeight="1" x14ac:dyDescent="0.3">
      <c r="A16" s="500"/>
      <c r="B16" s="500"/>
      <c r="C16" s="500"/>
      <c r="D16" s="500"/>
      <c r="E16" s="500"/>
      <c r="F16" s="500"/>
      <c r="G16" s="479"/>
      <c r="H16" s="479"/>
      <c r="I16" s="479"/>
      <c r="J16" s="479"/>
      <c r="K16" s="479"/>
      <c r="L16" s="479"/>
      <c r="M16" s="479"/>
      <c r="N16" s="479"/>
      <c r="O16" s="476"/>
      <c r="P16" s="476"/>
      <c r="Q16" s="476"/>
      <c r="R16" s="476"/>
      <c r="S16" s="476"/>
      <c r="T16" s="476"/>
      <c r="U16" s="476"/>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35"/>
      <c r="CS16" s="35"/>
      <c r="CT16" s="35"/>
      <c r="CU16" s="35"/>
      <c r="CV16" s="35"/>
      <c r="CW16" s="35"/>
      <c r="CX16" s="35"/>
      <c r="CY16" s="35"/>
      <c r="CZ16" s="35"/>
      <c r="DA16" s="35"/>
      <c r="DB16" s="35"/>
      <c r="DC16" s="35"/>
      <c r="DD16" s="35"/>
      <c r="DE16" s="35"/>
      <c r="DF16" s="35"/>
      <c r="DG16" s="35"/>
      <c r="DH16" s="35"/>
      <c r="DI16" s="35"/>
      <c r="DJ16" s="35"/>
      <c r="DK16" s="35"/>
      <c r="DL16" s="35"/>
      <c r="DM16" s="35"/>
      <c r="DN16" s="35"/>
      <c r="DO16" s="35"/>
      <c r="DP16" s="35"/>
      <c r="DQ16" s="35"/>
      <c r="DR16" s="35"/>
      <c r="DS16" s="35"/>
      <c r="DT16" s="35"/>
      <c r="DU16" s="35"/>
      <c r="DV16" s="35"/>
      <c r="DW16" s="35"/>
      <c r="DX16" s="35"/>
      <c r="DY16" s="35"/>
      <c r="DZ16" s="35"/>
      <c r="EA16" s="35"/>
      <c r="EB16" s="35"/>
      <c r="EC16" s="35"/>
      <c r="ED16" s="35"/>
      <c r="EE16" s="35"/>
      <c r="EF16" s="35"/>
      <c r="EG16" s="35"/>
      <c r="EH16" s="35"/>
      <c r="EI16" s="35"/>
      <c r="EJ16" s="35"/>
      <c r="EK16" s="35"/>
      <c r="EL16" s="35"/>
      <c r="EM16" s="35"/>
      <c r="EN16" s="35"/>
      <c r="EO16" s="35"/>
      <c r="EP16" s="35"/>
      <c r="EQ16" s="35"/>
      <c r="ER16" s="35"/>
      <c r="ES16" s="35"/>
      <c r="ET16" s="35"/>
      <c r="EU16" s="35"/>
      <c r="EV16" s="35"/>
      <c r="EW16" s="35"/>
      <c r="EX16" s="35"/>
      <c r="EY16" s="35"/>
      <c r="EZ16" s="35"/>
      <c r="FA16" s="35"/>
      <c r="FB16" s="35"/>
      <c r="FC16" s="35"/>
      <c r="FD16" s="35"/>
      <c r="FE16" s="35"/>
      <c r="FF16" s="35"/>
      <c r="FG16" s="35"/>
      <c r="FH16" s="35"/>
      <c r="FI16" s="35"/>
      <c r="FJ16" s="35"/>
      <c r="FK16" s="35"/>
      <c r="FL16" s="35"/>
      <c r="FM16" s="35"/>
      <c r="FN16" s="35"/>
      <c r="FO16" s="35"/>
      <c r="FP16" s="35"/>
      <c r="FQ16" s="35"/>
      <c r="FR16" s="35"/>
      <c r="FS16" s="35"/>
      <c r="FT16" s="35"/>
      <c r="FU16" s="35"/>
    </row>
    <row r="17" spans="1:177" s="215" customFormat="1" ht="164.4" customHeight="1" thickBot="1" x14ac:dyDescent="0.35">
      <c r="A17" s="501"/>
      <c r="B17" s="501"/>
      <c r="C17" s="501"/>
      <c r="D17" s="501"/>
      <c r="E17" s="501"/>
      <c r="F17" s="501"/>
      <c r="G17" s="480"/>
      <c r="H17" s="480"/>
      <c r="I17" s="480"/>
      <c r="J17" s="480"/>
      <c r="K17" s="480"/>
      <c r="L17" s="480"/>
      <c r="M17" s="480"/>
      <c r="N17" s="480"/>
      <c r="O17" s="477"/>
      <c r="P17" s="477"/>
      <c r="Q17" s="477"/>
      <c r="R17" s="477"/>
      <c r="S17" s="477"/>
      <c r="T17" s="477"/>
      <c r="U17" s="477"/>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c r="CT17" s="35"/>
      <c r="CU17" s="35"/>
      <c r="CV17" s="35"/>
      <c r="CW17" s="35"/>
      <c r="CX17" s="35"/>
      <c r="CY17" s="35"/>
      <c r="CZ17" s="35"/>
      <c r="DA17" s="35"/>
      <c r="DB17" s="35"/>
      <c r="DC17" s="35"/>
      <c r="DD17" s="35"/>
      <c r="DE17" s="35"/>
      <c r="DF17" s="35"/>
      <c r="DG17" s="35"/>
      <c r="DH17" s="35"/>
      <c r="DI17" s="35"/>
      <c r="DJ17" s="35"/>
      <c r="DK17" s="35"/>
      <c r="DL17" s="35"/>
      <c r="DM17" s="35"/>
      <c r="DN17" s="35"/>
      <c r="DO17" s="35"/>
      <c r="DP17" s="35"/>
      <c r="DQ17" s="35"/>
      <c r="DR17" s="35"/>
      <c r="DS17" s="35"/>
      <c r="DT17" s="35"/>
      <c r="DU17" s="35"/>
      <c r="DV17" s="35"/>
      <c r="DW17" s="35"/>
      <c r="DX17" s="35"/>
      <c r="DY17" s="35"/>
      <c r="DZ17" s="35"/>
      <c r="EA17" s="35"/>
      <c r="EB17" s="35"/>
      <c r="EC17" s="35"/>
      <c r="ED17" s="35"/>
      <c r="EE17" s="35"/>
      <c r="EF17" s="35"/>
      <c r="EG17" s="35"/>
      <c r="EH17" s="35"/>
      <c r="EI17" s="35"/>
      <c r="EJ17" s="35"/>
      <c r="EK17" s="35"/>
      <c r="EL17" s="35"/>
      <c r="EM17" s="35"/>
      <c r="EN17" s="35"/>
      <c r="EO17" s="35"/>
      <c r="EP17" s="35"/>
      <c r="EQ17" s="35"/>
      <c r="ER17" s="35"/>
      <c r="ES17" s="35"/>
      <c r="ET17" s="35"/>
      <c r="EU17" s="35"/>
      <c r="EV17" s="35"/>
      <c r="EW17" s="35"/>
      <c r="EX17" s="35"/>
      <c r="EY17" s="35"/>
      <c r="EZ17" s="35"/>
      <c r="FA17" s="35"/>
      <c r="FB17" s="35"/>
      <c r="FC17" s="35"/>
      <c r="FD17" s="35"/>
      <c r="FE17" s="35"/>
      <c r="FF17" s="35"/>
      <c r="FG17" s="35"/>
      <c r="FH17" s="35"/>
      <c r="FI17" s="35"/>
      <c r="FJ17" s="35"/>
      <c r="FK17" s="35"/>
      <c r="FL17" s="35"/>
      <c r="FM17" s="35"/>
      <c r="FN17" s="35"/>
      <c r="FO17" s="35"/>
      <c r="FP17" s="35"/>
      <c r="FQ17" s="35"/>
      <c r="FR17" s="35"/>
      <c r="FS17" s="35"/>
      <c r="FT17" s="35"/>
      <c r="FU17" s="35"/>
    </row>
    <row r="18" spans="1:177" ht="15" customHeight="1" x14ac:dyDescent="0.3">
      <c r="A18" s="499">
        <f>+'Mapa Final'!A18</f>
        <v>3</v>
      </c>
      <c r="B18" s="499" t="str">
        <f>+'Mapa Final'!B18</f>
        <v>Pérdida de Expedientes físicos y/o digital</v>
      </c>
      <c r="C18" s="499" t="str">
        <f>+'Mapa Final'!C18</f>
        <v>Afectación en la Prestación del Servicio de Justicia</v>
      </c>
      <c r="D18" s="499" t="str">
        <f>+'Mapa Final'!D18</f>
        <v>1- Extravío de piezas procesales.
2-Falta de espacios seguros en los Despachos Judiciales para almacenamiento de expedientes físicos
3-Traslado de expedientes por fuera de la sede Judicial, dada la pandemia y la necesidad de trabajo en casa
4-Eliminación de archivos digitales por error humano o daño tecnológico</v>
      </c>
      <c r="E18" s="499" t="str">
        <f>+'Mapa Final'!E18</f>
        <v>Escazo conocimiento de herramientas de administración documental
Desconocimiento del acervo documental y su importancia como parte de la evidencia institucional.</v>
      </c>
      <c r="F18" s="499" t="str">
        <f>+'Mapa Final'!F18</f>
        <v>Posibilidad de la afectación en la Prestación del Servicio de Justicia  al extravío de los expedientes por pérdida en el proceso de custodia y archivo definitivo de los mismos.</v>
      </c>
      <c r="G18" s="499" t="str">
        <f>+'Mapa Final'!G18</f>
        <v>Usuarios, productos y prácticas organizacionales</v>
      </c>
      <c r="H18" s="499" t="str">
        <f>+'Mapa Final'!I18</f>
        <v>Muy Alta</v>
      </c>
      <c r="I18" s="499" t="str">
        <f>+'Mapa Final'!L18</f>
        <v>Menor</v>
      </c>
      <c r="J18" s="499" t="str">
        <f>+'Mapa Final'!N18</f>
        <v xml:space="preserve">Alto </v>
      </c>
      <c r="K18" s="499" t="str">
        <f>+'Mapa Final'!AA18</f>
        <v>Media</v>
      </c>
      <c r="L18" s="499" t="str">
        <f>+'Mapa Final'!AE18</f>
        <v>Menor</v>
      </c>
      <c r="M18" s="499" t="str">
        <f>+'Mapa Final'!AG18</f>
        <v>Moderado</v>
      </c>
      <c r="N18" s="499" t="str">
        <f>+'Mapa Final'!AH18</f>
        <v>Reducir(mitigar)</v>
      </c>
      <c r="O18" s="475"/>
      <c r="P18" s="475"/>
      <c r="Q18" s="475"/>
      <c r="R18" s="475"/>
      <c r="S18" s="475"/>
      <c r="T18" s="475"/>
      <c r="U18" s="475"/>
      <c r="V18" s="35"/>
      <c r="W18" s="35"/>
    </row>
    <row r="19" spans="1:177" ht="15" customHeight="1" x14ac:dyDescent="0.3">
      <c r="A19" s="500"/>
      <c r="B19" s="500"/>
      <c r="C19" s="500"/>
      <c r="D19" s="500"/>
      <c r="E19" s="500"/>
      <c r="F19" s="500"/>
      <c r="G19" s="500"/>
      <c r="H19" s="500"/>
      <c r="I19" s="500"/>
      <c r="J19" s="500"/>
      <c r="K19" s="500"/>
      <c r="L19" s="500"/>
      <c r="M19" s="500"/>
      <c r="N19" s="500"/>
      <c r="O19" s="476"/>
      <c r="P19" s="476"/>
      <c r="Q19" s="476"/>
      <c r="R19" s="476"/>
      <c r="S19" s="476"/>
      <c r="T19" s="476"/>
      <c r="U19" s="476"/>
      <c r="V19" s="35"/>
      <c r="W19" s="35"/>
    </row>
    <row r="20" spans="1:177" ht="219.6" customHeight="1" thickBot="1" x14ac:dyDescent="0.35">
      <c r="A20" s="501"/>
      <c r="B20" s="501"/>
      <c r="C20" s="501"/>
      <c r="D20" s="501"/>
      <c r="E20" s="501"/>
      <c r="F20" s="501"/>
      <c r="G20" s="501"/>
      <c r="H20" s="501"/>
      <c r="I20" s="501"/>
      <c r="J20" s="501"/>
      <c r="K20" s="501"/>
      <c r="L20" s="501"/>
      <c r="M20" s="501"/>
      <c r="N20" s="501"/>
      <c r="O20" s="477"/>
      <c r="P20" s="477"/>
      <c r="Q20" s="477"/>
      <c r="R20" s="477"/>
      <c r="S20" s="477"/>
      <c r="T20" s="477"/>
      <c r="U20" s="477"/>
      <c r="V20" s="35"/>
      <c r="W20" s="35"/>
    </row>
    <row r="21" spans="1:177" ht="15" customHeight="1" x14ac:dyDescent="0.3">
      <c r="A21" s="499">
        <f>'Mapa Final'!A21</f>
        <v>4</v>
      </c>
      <c r="B21" s="499" t="str">
        <f>'Mapa Final'!B21</f>
        <v>Deterioro de Expedientes</v>
      </c>
      <c r="C21" s="499" t="str">
        <f>'Mapa Final'!C21</f>
        <v>Afectación en la Prestación del Servicio de Justicia</v>
      </c>
      <c r="D21" s="499" t="str">
        <f>'Mapa Final'!D21</f>
        <v>1- Posibles pérdidas de piezas procesales
2-Falta de estanterías suficientes y/o adecuados
3- Descrédito de la actividad que se ejecuta
4-Afectación del trámite</v>
      </c>
      <c r="E21" s="499" t="str">
        <f>'Mapa Final'!E21</f>
        <v>1- Falta de compromiso en la administración documental o desconocimiento de la misma. 
2- Salidas de los expedientes por fuera de la organización a otros ambientes donde no los cuidan. (Fotocopiadoras escáner, etc).</v>
      </c>
      <c r="F21" s="499" t="str">
        <f>'Mapa Final'!F21</f>
        <v>Posibilidad de afectación del servicio de justicia debido a que los expedientes se deterioran en el uso y manipulación de los mismos.</v>
      </c>
      <c r="G21" s="499" t="str">
        <f>'Mapa Final'!G21</f>
        <v>Usuarios, productos y prácticas organizacionales</v>
      </c>
      <c r="H21" s="499" t="str">
        <f>'Mapa Final'!I21</f>
        <v>Muy Alta</v>
      </c>
      <c r="I21" s="499" t="str">
        <f>'Mapa Final'!L21</f>
        <v>Leve</v>
      </c>
      <c r="J21" s="499" t="str">
        <f>'Mapa Final'!N21</f>
        <v xml:space="preserve">Alto </v>
      </c>
      <c r="K21" s="499" t="str">
        <f>'Mapa Final'!AA21</f>
        <v>Media</v>
      </c>
      <c r="L21" s="499" t="str">
        <f>'Mapa Final'!AE21</f>
        <v>Leve</v>
      </c>
      <c r="M21" s="499" t="str">
        <f>'Mapa Final'!AG21</f>
        <v>Moderado</v>
      </c>
      <c r="N21" s="499" t="str">
        <f>'Mapa Final'!AH21</f>
        <v>Reducir(mitigar)</v>
      </c>
      <c r="O21" s="475"/>
      <c r="P21" s="475"/>
      <c r="Q21" s="475"/>
      <c r="R21" s="475"/>
      <c r="S21" s="475"/>
      <c r="T21" s="475"/>
      <c r="U21" s="475"/>
    </row>
    <row r="22" spans="1:177" ht="213" customHeight="1" thickBot="1" x14ac:dyDescent="0.35">
      <c r="A22" s="501"/>
      <c r="B22" s="501"/>
      <c r="C22" s="501"/>
      <c r="D22" s="501"/>
      <c r="E22" s="501"/>
      <c r="F22" s="501"/>
      <c r="G22" s="501"/>
      <c r="H22" s="501"/>
      <c r="I22" s="501"/>
      <c r="J22" s="501"/>
      <c r="K22" s="501"/>
      <c r="L22" s="501"/>
      <c r="M22" s="501"/>
      <c r="N22" s="501"/>
      <c r="O22" s="477"/>
      <c r="P22" s="477"/>
      <c r="Q22" s="477"/>
      <c r="R22" s="477"/>
      <c r="S22" s="477"/>
      <c r="T22" s="477"/>
      <c r="U22" s="477"/>
    </row>
    <row r="23" spans="1:177" ht="15" customHeight="1" x14ac:dyDescent="0.3">
      <c r="A23" s="499">
        <f>+'Mapa Final'!A23</f>
        <v>5</v>
      </c>
      <c r="B23" s="499" t="str">
        <f>+'Mapa Final'!B23</f>
        <v>Incumplimiento de Términos Procesales</v>
      </c>
      <c r="C23" s="499" t="str">
        <f>+'Mapa Final'!C23</f>
        <v>Vulneración de los derechos fundamentales de los ciudadanos</v>
      </c>
      <c r="D23" s="499" t="str">
        <f>+'Mapa Final'!D23</f>
        <v>1-Congestión del aparto judicial
2-Rotación del personal
3-Falta de compromiso y diligencia (algunas audiencias se declaran fallidas por incumplimiento de laguna de los entes requeridos en su trámite Defensoría o Fiscalía)
4-indebido o inexistente registro y control de la información a través del sistema de información “Justicia XXI”</v>
      </c>
      <c r="E23" s="499" t="str">
        <f>+'Mapa Final'!E23</f>
        <v>Congestión Judicial
Dilación en el trámite de manera injustificada
Investigaciones Disciplinarias</v>
      </c>
      <c r="F23" s="499" t="str">
        <f>+'Mapa Final'!F23</f>
        <v>Posibilidad de incumplimiento y observación a los tiempos establecidos en el procedimiento legal por parte de los despachos.</v>
      </c>
      <c r="G23" s="499" t="str">
        <f>+'Mapa Final'!G23</f>
        <v>Usuarios, productos y prácticas organizacionales</v>
      </c>
      <c r="H23" s="499" t="str">
        <f>+'Mapa Final'!I23</f>
        <v>Muy Alta</v>
      </c>
      <c r="I23" s="499" t="str">
        <f>+'Mapa Final'!L23</f>
        <v>Mayor</v>
      </c>
      <c r="J23" s="499" t="str">
        <f>+'Mapa Final'!N23</f>
        <v xml:space="preserve">Alto </v>
      </c>
      <c r="K23" s="499" t="str">
        <f>+'Mapa Final'!AA23</f>
        <v>Media</v>
      </c>
      <c r="L23" s="499" t="str">
        <f>+'Mapa Final'!AE23</f>
        <v>Mayor</v>
      </c>
      <c r="M23" s="499" t="str">
        <f>+'Mapa Final'!AG23</f>
        <v xml:space="preserve">Alto </v>
      </c>
      <c r="N23" s="499" t="str">
        <f>+'Mapa Final'!AH23</f>
        <v>Evitar</v>
      </c>
      <c r="O23" s="475"/>
      <c r="P23" s="475"/>
      <c r="Q23" s="475"/>
      <c r="R23" s="475"/>
      <c r="S23" s="475"/>
      <c r="T23" s="475"/>
      <c r="U23" s="475"/>
    </row>
    <row r="24" spans="1:177" x14ac:dyDescent="0.3">
      <c r="A24" s="500"/>
      <c r="B24" s="500"/>
      <c r="C24" s="500"/>
      <c r="D24" s="500"/>
      <c r="E24" s="500"/>
      <c r="F24" s="500"/>
      <c r="G24" s="500"/>
      <c r="H24" s="500"/>
      <c r="I24" s="500"/>
      <c r="J24" s="500"/>
      <c r="K24" s="500"/>
      <c r="L24" s="500"/>
      <c r="M24" s="500"/>
      <c r="N24" s="500"/>
      <c r="O24" s="476"/>
      <c r="P24" s="476"/>
      <c r="Q24" s="476"/>
      <c r="R24" s="476"/>
      <c r="S24" s="476"/>
      <c r="T24" s="476"/>
      <c r="U24" s="476"/>
    </row>
    <row r="25" spans="1:177" ht="157.19999999999999" customHeight="1" thickBot="1" x14ac:dyDescent="0.35">
      <c r="A25" s="501"/>
      <c r="B25" s="501"/>
      <c r="C25" s="501"/>
      <c r="D25" s="501"/>
      <c r="E25" s="501"/>
      <c r="F25" s="501"/>
      <c r="G25" s="501"/>
      <c r="H25" s="501"/>
      <c r="I25" s="501"/>
      <c r="J25" s="501"/>
      <c r="K25" s="501"/>
      <c r="L25" s="501"/>
      <c r="M25" s="501"/>
      <c r="N25" s="501"/>
      <c r="O25" s="477"/>
      <c r="P25" s="477"/>
      <c r="Q25" s="477"/>
      <c r="R25" s="477"/>
      <c r="S25" s="477"/>
      <c r="T25" s="477"/>
      <c r="U25" s="477"/>
    </row>
    <row r="26" spans="1:177" ht="15" customHeight="1" x14ac:dyDescent="0.3">
      <c r="A26" s="499">
        <f>'Mapa Final'!A26</f>
        <v>6</v>
      </c>
      <c r="B26" s="499" t="str">
        <f>'Mapa Final'!B26</f>
        <v>Entrega Indebida de Depósitos Judiciales</v>
      </c>
      <c r="C26" s="499" t="str">
        <f>+'Mapa Final'!C26</f>
        <v>Afectación Económica</v>
      </c>
      <c r="D26" s="499" t="str">
        <f>'Mapa Final'!D26</f>
        <v>1- Congestión laboral.
2-Rotación de personal
3-Indebido control o falta de conciliación de sus cuentas y a raíz de la falta de reporte de títulos judiciales prescritos o en condición especial</v>
      </c>
      <c r="E26" s="499" t="str">
        <f>'Mapa Final'!E26</f>
        <v>Desconocimiento de los lineamientos y controles establecidos para la administración de los depoósitos judiciales</v>
      </c>
      <c r="F26" s="499" t="str">
        <f>'Mapa Final'!F26</f>
        <v>Posibilidad de entrega de dineros a quien no le asiste el derecho de reclamar los mismos.</v>
      </c>
      <c r="G26" s="478" t="str">
        <f>+'Mapa Final'!G26</f>
        <v>Usuarios, productos y prácticas organizacionales</v>
      </c>
      <c r="H26" s="478" t="str">
        <f>+'Mapa Final'!I26</f>
        <v>Muy Alta</v>
      </c>
      <c r="I26" s="478" t="str">
        <f>+'Mapa Final'!L26</f>
        <v>Mayor</v>
      </c>
      <c r="J26" s="481" t="str">
        <f>+'Mapa Final'!N26</f>
        <v xml:space="preserve">Alto </v>
      </c>
      <c r="K26" s="481" t="str">
        <f>+'Mapa Final'!AA26</f>
        <v>Media</v>
      </c>
      <c r="L26" s="481" t="str">
        <f>+'Mapa Final'!AE26</f>
        <v>Mayor</v>
      </c>
      <c r="M26" s="478" t="str">
        <f>+'Mapa Final'!AG26</f>
        <v xml:space="preserve">Alto </v>
      </c>
      <c r="N26" s="478" t="str">
        <f>+'Mapa Final'!AH26</f>
        <v>Evitar</v>
      </c>
      <c r="O26" s="475"/>
      <c r="P26" s="475"/>
      <c r="Q26" s="475"/>
      <c r="R26" s="475"/>
      <c r="S26" s="475"/>
      <c r="T26" s="475"/>
      <c r="U26" s="475"/>
    </row>
    <row r="27" spans="1:177" x14ac:dyDescent="0.3">
      <c r="A27" s="500"/>
      <c r="B27" s="500"/>
      <c r="C27" s="500"/>
      <c r="D27" s="500"/>
      <c r="E27" s="500"/>
      <c r="F27" s="500"/>
      <c r="G27" s="479"/>
      <c r="H27" s="479"/>
      <c r="I27" s="479"/>
      <c r="J27" s="479"/>
      <c r="K27" s="479"/>
      <c r="L27" s="479"/>
      <c r="M27" s="479"/>
      <c r="N27" s="479"/>
      <c r="O27" s="476"/>
      <c r="P27" s="476"/>
      <c r="Q27" s="476"/>
      <c r="R27" s="476"/>
      <c r="S27" s="476"/>
      <c r="T27" s="476"/>
      <c r="U27" s="476"/>
    </row>
    <row r="28" spans="1:177" x14ac:dyDescent="0.3">
      <c r="A28" s="500"/>
      <c r="B28" s="500"/>
      <c r="C28" s="500"/>
      <c r="D28" s="500"/>
      <c r="E28" s="500"/>
      <c r="F28" s="500"/>
      <c r="G28" s="479"/>
      <c r="H28" s="479"/>
      <c r="I28" s="479"/>
      <c r="J28" s="479"/>
      <c r="K28" s="479"/>
      <c r="L28" s="479"/>
      <c r="M28" s="479"/>
      <c r="N28" s="479"/>
      <c r="O28" s="476"/>
      <c r="P28" s="476"/>
      <c r="Q28" s="476"/>
      <c r="R28" s="476"/>
      <c r="S28" s="476"/>
      <c r="T28" s="476"/>
      <c r="U28" s="476"/>
    </row>
    <row r="29" spans="1:177" ht="234.75" customHeight="1" thickBot="1" x14ac:dyDescent="0.35">
      <c r="A29" s="501"/>
      <c r="B29" s="501"/>
      <c r="C29" s="501"/>
      <c r="D29" s="501"/>
      <c r="E29" s="501"/>
      <c r="F29" s="501"/>
      <c r="G29" s="480"/>
      <c r="H29" s="480"/>
      <c r="I29" s="480"/>
      <c r="J29" s="480"/>
      <c r="K29" s="480"/>
      <c r="L29" s="480"/>
      <c r="M29" s="480"/>
      <c r="N29" s="480"/>
      <c r="O29" s="477"/>
      <c r="P29" s="477"/>
      <c r="Q29" s="477"/>
      <c r="R29" s="477"/>
      <c r="S29" s="477"/>
      <c r="T29" s="477"/>
      <c r="U29" s="477"/>
    </row>
    <row r="30" spans="1:177" x14ac:dyDescent="0.3">
      <c r="A30" s="499">
        <f>+'Mapa Final'!A30</f>
        <v>7</v>
      </c>
      <c r="B30" s="499" t="str">
        <f>+'Mapa Final'!B30</f>
        <v>Rotación de los servidores judiciales</v>
      </c>
      <c r="C30" s="499" t="str">
        <f>+'Mapa Final'!C30</f>
        <v>Afectación en la Prestación del Servicio de Justicia</v>
      </c>
      <c r="D30" s="499" t="str">
        <f>+'Mapa Final'!D30</f>
        <v>1-Ausentismos por enfermedad-incapacidad o por sanciones disciplinarias
2-Renuncias a los cargos por la carga laboral o por falta de competencias.
3-Cargos de carrera provistos en provisionalidad (con posibilidad de solicitud de traslados)
4-Enfermedades y accidentes de origen laboral debido a la falta de promoción y participación en la formación y en actividades de seguridad y salud en el trabajo.</v>
      </c>
      <c r="E30" s="499" t="str">
        <f>+'Mapa Final'!E30</f>
        <v>Imposibilidad de provisión de los cargos por el sistema de carrera judicial y los ausentismos laborales.</v>
      </c>
      <c r="F30" s="499" t="str">
        <f>+'Mapa Final'!F30</f>
        <v>Posibilidad de afectación de la prestación del servicio de justicia ante la no incorporación a los cargos de carrera mediante el sistema méritos, lo que implica que la organización tenga que proveer cargos con personal nuevo que desconoce la labor o actividades judiciales.</v>
      </c>
      <c r="G30" s="499" t="str">
        <f>+'Mapa Final'!G30</f>
        <v>Usuarios, productos y prácticas organizacionales</v>
      </c>
      <c r="H30" s="499" t="str">
        <f>+'Mapa Final'!I30</f>
        <v>Media</v>
      </c>
      <c r="I30" s="499" t="str">
        <f>+'Mapa Final'!L30</f>
        <v>Moderado</v>
      </c>
      <c r="J30" s="499" t="str">
        <f>+'Mapa Final'!N30</f>
        <v>Moderado</v>
      </c>
      <c r="K30" s="499" t="str">
        <f>+'Mapa Final'!AA30</f>
        <v>Baja</v>
      </c>
      <c r="L30" s="499" t="str">
        <f>+'Mapa Final'!AE30</f>
        <v>Moderado</v>
      </c>
      <c r="M30" s="499" t="str">
        <f>+'Mapa Final'!AG30</f>
        <v>Moderado</v>
      </c>
      <c r="N30" s="499" t="str">
        <f>+'Mapa Final'!AH30</f>
        <v>Reducir(mitigar)</v>
      </c>
      <c r="O30" s="475"/>
      <c r="P30" s="475"/>
      <c r="Q30" s="475"/>
      <c r="R30" s="475"/>
      <c r="S30" s="475"/>
      <c r="T30" s="475"/>
      <c r="U30" s="475"/>
    </row>
    <row r="31" spans="1:177" x14ac:dyDescent="0.3">
      <c r="A31" s="500"/>
      <c r="B31" s="500"/>
      <c r="C31" s="500"/>
      <c r="D31" s="500"/>
      <c r="E31" s="500"/>
      <c r="F31" s="500"/>
      <c r="G31" s="500"/>
      <c r="H31" s="500"/>
      <c r="I31" s="500"/>
      <c r="J31" s="500"/>
      <c r="K31" s="500"/>
      <c r="L31" s="500"/>
      <c r="M31" s="500"/>
      <c r="N31" s="500"/>
      <c r="O31" s="476"/>
      <c r="P31" s="476"/>
      <c r="Q31" s="476"/>
      <c r="R31" s="476"/>
      <c r="S31" s="476"/>
      <c r="T31" s="476"/>
      <c r="U31" s="476"/>
    </row>
    <row r="32" spans="1:177" ht="142.19999999999999" customHeight="1" thickBot="1" x14ac:dyDescent="0.35">
      <c r="A32" s="501"/>
      <c r="B32" s="501"/>
      <c r="C32" s="501"/>
      <c r="D32" s="501"/>
      <c r="E32" s="501"/>
      <c r="F32" s="501"/>
      <c r="G32" s="501"/>
      <c r="H32" s="501"/>
      <c r="I32" s="501"/>
      <c r="J32" s="501"/>
      <c r="K32" s="501"/>
      <c r="L32" s="501"/>
      <c r="M32" s="501"/>
      <c r="N32" s="501"/>
      <c r="O32" s="476"/>
      <c r="P32" s="476"/>
      <c r="Q32" s="476"/>
      <c r="R32" s="476"/>
      <c r="S32" s="476"/>
      <c r="T32" s="476"/>
      <c r="U32" s="476"/>
    </row>
    <row r="33" spans="1:21" x14ac:dyDescent="0.3">
      <c r="A33" s="499">
        <f>'Mapa Final'!A33</f>
        <v>8</v>
      </c>
      <c r="B33" s="499" t="str">
        <f>'Mapa Final'!B33</f>
        <v>Deterioro del Sistema de Gestión de la Calidad</v>
      </c>
      <c r="C33" s="499" t="str">
        <f>+'Mapa Final'!C33</f>
        <v>Incumplimiento de las metas establecidas</v>
      </c>
      <c r="D33" s="499" t="str">
        <f>'Mapa Final'!D33</f>
        <v>1-Poca pedagogía sobre la importancia de su mantenimiento y mejora
2-Desconocimiento de las bondades en su aplicación
3-Escasez de recursos para su sostenimiento
4-Rotación del personal
5-Falta de personal en los Despachos Judiciales para los temas de calidad
6-Falta de capacitación al personal existente el los Despachos</v>
      </c>
      <c r="E33" s="499" t="str">
        <f>'Mapa Final'!E33</f>
        <v>El Desconocimiento de las políticas  institucionales y de las bondades para el fortalecimiento y consolidación de la cultura de gestión de la calidad y la apatía a nuevas formas de trabajo.</v>
      </c>
      <c r="F33" s="499" t="str">
        <f>'Mapa Final'!F33</f>
        <v>Posibilidad de incumplimiento de las metas estabecidas en el Sistema de Gestión de la Calidad, debido al desconocimiento de las políticas institucionales y de las bondades para el fortalecimiento y consolidación de la cultura de gestión de la calidad y la apatía a nuevas formas de trabajo.</v>
      </c>
      <c r="G33" s="478" t="str">
        <f>+'Mapa Final'!G33</f>
        <v>Usuarios, productos y prácticas organizacionales</v>
      </c>
      <c r="H33" s="478" t="str">
        <f>+'Mapa Final'!I33</f>
        <v>Baja</v>
      </c>
      <c r="I33" s="478" t="str">
        <f>+'Mapa Final'!L33</f>
        <v>Menor</v>
      </c>
      <c r="J33" s="481" t="str">
        <f>+'Mapa Final'!N33</f>
        <v>Moderado</v>
      </c>
      <c r="K33" s="481" t="str">
        <f>+'Mapa Final'!AA33</f>
        <v>Baja</v>
      </c>
      <c r="L33" s="481" t="str">
        <f>+'Mapa Final'!AE33</f>
        <v>Menor</v>
      </c>
      <c r="M33" s="478" t="str">
        <f>+'Mapa Final'!AG33</f>
        <v>Moderado</v>
      </c>
      <c r="N33" s="478" t="str">
        <f>+'Mapa Final'!AH33</f>
        <v>Reducir(mitigar)</v>
      </c>
      <c r="O33" s="502"/>
      <c r="P33" s="502"/>
      <c r="Q33" s="502"/>
      <c r="R33" s="502"/>
      <c r="S33" s="502"/>
      <c r="T33" s="502"/>
      <c r="U33" s="502"/>
    </row>
    <row r="34" spans="1:21" x14ac:dyDescent="0.3">
      <c r="A34" s="500"/>
      <c r="B34" s="500"/>
      <c r="C34" s="500"/>
      <c r="D34" s="500"/>
      <c r="E34" s="500"/>
      <c r="F34" s="500"/>
      <c r="G34" s="479"/>
      <c r="H34" s="479"/>
      <c r="I34" s="479"/>
      <c r="J34" s="479"/>
      <c r="K34" s="479"/>
      <c r="L34" s="479"/>
      <c r="M34" s="479"/>
      <c r="N34" s="479"/>
      <c r="O34" s="502"/>
      <c r="P34" s="502"/>
      <c r="Q34" s="502"/>
      <c r="R34" s="502"/>
      <c r="S34" s="502"/>
      <c r="T34" s="502"/>
      <c r="U34" s="502"/>
    </row>
    <row r="35" spans="1:21" x14ac:dyDescent="0.3">
      <c r="A35" s="500"/>
      <c r="B35" s="500"/>
      <c r="C35" s="500"/>
      <c r="D35" s="500"/>
      <c r="E35" s="500"/>
      <c r="F35" s="500"/>
      <c r="G35" s="479"/>
      <c r="H35" s="479"/>
      <c r="I35" s="479"/>
      <c r="J35" s="479"/>
      <c r="K35" s="479"/>
      <c r="L35" s="479"/>
      <c r="M35" s="479"/>
      <c r="N35" s="479"/>
      <c r="O35" s="502"/>
      <c r="P35" s="502"/>
      <c r="Q35" s="502"/>
      <c r="R35" s="502"/>
      <c r="S35" s="502"/>
      <c r="T35" s="502"/>
      <c r="U35" s="502"/>
    </row>
    <row r="36" spans="1:21" ht="157.19999999999999" customHeight="1" thickBot="1" x14ac:dyDescent="0.35">
      <c r="A36" s="501"/>
      <c r="B36" s="501"/>
      <c r="C36" s="501"/>
      <c r="D36" s="501"/>
      <c r="E36" s="501"/>
      <c r="F36" s="501"/>
      <c r="G36" s="480"/>
      <c r="H36" s="480"/>
      <c r="I36" s="480"/>
      <c r="J36" s="480"/>
      <c r="K36" s="480"/>
      <c r="L36" s="480"/>
      <c r="M36" s="480"/>
      <c r="N36" s="480"/>
      <c r="O36" s="502"/>
      <c r="P36" s="502"/>
      <c r="Q36" s="502"/>
      <c r="R36" s="502"/>
      <c r="S36" s="502"/>
      <c r="T36" s="502"/>
      <c r="U36" s="502"/>
    </row>
    <row r="37" spans="1:21" ht="189" customHeight="1" thickBot="1" x14ac:dyDescent="0.35">
      <c r="A37" s="275">
        <f>'Mapa Final'!A37</f>
        <v>9</v>
      </c>
      <c r="B37" s="275" t="str">
        <f>'Mapa Final'!B37</f>
        <v>Congestión</v>
      </c>
      <c r="C37" s="275" t="str">
        <f>'Mapa Final'!C37</f>
        <v>Afectación en la Prestación del Servicio de Justicia</v>
      </c>
      <c r="D37" s="275" t="str">
        <f>'Mapa Final'!D37</f>
        <v>1-Servidores judiciales con capacitación precaria para atender la ejecución de las actividades judiciales y de trámite procesal.
2-Desórdenes sociales que generan conflictos que deben atenderse en los estrados judiciales.
3-Rotación del personal
4-Imposibilidad de asistencia de servidores al Despachos por enfermedades de base en tiempo de pandemia
5-No contar con equipos de cómputo y suficiente conexión remota de los servidores judiciales para trabajo virtual</v>
      </c>
      <c r="E37" s="275" t="str">
        <f>'Mapa Final'!E37</f>
        <v>Demanda superior a la capacidad jurisdiccional instalada para atenderla</v>
      </c>
      <c r="F37" s="275" t="str">
        <f>'Mapa Final'!F37</f>
        <v>Posibilidad de afectación en la prestación del servicio de justicia debido a la  a la considerable  carga que deben atender los despachos judiciales y a la falta de diligencia en el trámite de los procesos.</v>
      </c>
      <c r="G37" s="275" t="str">
        <f>'Mapa Final'!G37</f>
        <v>Usuarios, productos y prácticas organizacionales</v>
      </c>
      <c r="H37" s="275" t="str">
        <f>'Mapa Final'!I37</f>
        <v>Muy Alta</v>
      </c>
      <c r="I37" s="275" t="str">
        <f>'Mapa Final'!L37</f>
        <v>Mayor</v>
      </c>
      <c r="J37" s="275" t="str">
        <f>'Mapa Final'!N37</f>
        <v xml:space="preserve">Alto </v>
      </c>
      <c r="K37" s="275" t="str">
        <f>'Mapa Final'!AA37</f>
        <v>Media</v>
      </c>
      <c r="L37" s="275" t="str">
        <f>'Mapa Final'!AE37</f>
        <v>Mayor</v>
      </c>
      <c r="M37" s="275" t="str">
        <f>'Mapa Final'!AG37</f>
        <v xml:space="preserve">Alto </v>
      </c>
      <c r="N37" s="275" t="str">
        <f>'Mapa Final'!AH37</f>
        <v>Reducir(mitigar)</v>
      </c>
      <c r="O37" s="276"/>
      <c r="P37" s="276"/>
      <c r="Q37" s="276"/>
      <c r="R37" s="276"/>
      <c r="S37" s="276"/>
      <c r="T37" s="276"/>
      <c r="U37" s="276"/>
    </row>
    <row r="38" spans="1:21" x14ac:dyDescent="0.3">
      <c r="A38" s="499">
        <f>'Mapa Final'!A38</f>
        <v>10</v>
      </c>
      <c r="B38" s="499" t="str">
        <f>'Mapa Final'!B38</f>
        <v>Corrupción</v>
      </c>
      <c r="C38" s="499" t="str">
        <f>'Mapa Final'!C38</f>
        <v>Reputacional (Corrupción)</v>
      </c>
      <c r="D38" s="499" t="str">
        <f>'Mapa Final'!D38</f>
        <v xml:space="preserve">1.Insuficientes programas de capacitación para la toma de conciencia debido al desconocimiento de l ley antisoborno (ISO 37001:2016) y   de los  valores y principios propios de la entidad.
2. Desconocimiento del Código de Etica y Buen Gobierno.    
3.Carencia de compromiso  y transparencia de los servidores judiciales con la entidad  
4.Deficiencia del control y seguimiento de la gestión ejercida por los servidores judiciales.
5.Obtención de beneficios propios </v>
      </c>
      <c r="E38" s="499" t="str">
        <f>'Mapa Final'!E38</f>
        <v xml:space="preserve">Carencia en transparencia, etica y valores . </v>
      </c>
      <c r="F38" s="499" t="str">
        <f>'Mapa Final'!F38</f>
        <v xml:space="preserve">Posibilidad de actos indebidos de  los servidores judiciales debido a  la carencia en transparencia, etica y valores </v>
      </c>
      <c r="G38" s="499" t="str">
        <f>'Mapa Final'!G38</f>
        <v>Fraude Interno</v>
      </c>
      <c r="H38" s="499" t="str">
        <f>'Mapa Final'!I38</f>
        <v>Media</v>
      </c>
      <c r="I38" s="499" t="str">
        <f>'Mapa Final'!L38</f>
        <v>Mayor</v>
      </c>
      <c r="J38" s="499" t="str">
        <f>'Mapa Final'!N38</f>
        <v xml:space="preserve">Alto </v>
      </c>
      <c r="K38" s="499" t="str">
        <f>'Mapa Final'!AA38</f>
        <v>Baja</v>
      </c>
      <c r="L38" s="499" t="str">
        <f>'Mapa Final'!AE38</f>
        <v>Mayor</v>
      </c>
      <c r="M38" s="499" t="str">
        <f>'Mapa Final'!AG38</f>
        <v xml:space="preserve">Alto </v>
      </c>
      <c r="N38" s="499" t="str">
        <f>'Mapa Final'!AH38</f>
        <v>Reducir(mitigar)</v>
      </c>
      <c r="O38" s="502"/>
      <c r="P38" s="502"/>
      <c r="Q38" s="502"/>
      <c r="R38" s="502"/>
      <c r="S38" s="502"/>
      <c r="T38" s="502"/>
      <c r="U38" s="502"/>
    </row>
    <row r="39" spans="1:21" ht="272.39999999999998" customHeight="1" thickBot="1" x14ac:dyDescent="0.35">
      <c r="A39" s="501"/>
      <c r="B39" s="501"/>
      <c r="C39" s="501"/>
      <c r="D39" s="501"/>
      <c r="E39" s="501"/>
      <c r="F39" s="501"/>
      <c r="G39" s="501"/>
      <c r="H39" s="501"/>
      <c r="I39" s="501"/>
      <c r="J39" s="501"/>
      <c r="K39" s="501"/>
      <c r="L39" s="501"/>
      <c r="M39" s="501"/>
      <c r="N39" s="501"/>
      <c r="O39" s="502"/>
      <c r="P39" s="502"/>
      <c r="Q39" s="502"/>
      <c r="R39" s="502"/>
      <c r="S39" s="502"/>
      <c r="T39" s="502"/>
      <c r="U39" s="502"/>
    </row>
    <row r="40" spans="1:21" x14ac:dyDescent="0.3">
      <c r="A40" s="499">
        <f>'Mapa Final'!A40</f>
        <v>11</v>
      </c>
      <c r="B40" s="499" t="str">
        <f>'Mapa Final'!B40</f>
        <v>Desmotivación de los servidores judiciales</v>
      </c>
      <c r="C40" s="499" t="str">
        <f>+'Mapa Final'!C40</f>
        <v>Afectación en la Prestación del Servicio de Justicia</v>
      </c>
      <c r="D40" s="499" t="str">
        <f>'Mapa Final'!D40</f>
        <v>1-Falta de comunicación institucional y/o medios idóneos
2-Rotación de los servidores judiciales
3-Ausencia de estímulos.
4- Falta de espacios para la capacitación
5-Trasgresión de las normas que regulan la carrera judicial en la toma de decisiones laborales administrativas
6-falta de promoción y participación en los procesos de formación y capacitación de la Escuela Judicial “Rodrigo Lara Bonilla”,</v>
      </c>
      <c r="E40" s="499" t="str">
        <f>'Mapa Final'!E40</f>
        <v>No contar con programas de formación integral  para el crecimiento del servidor judicial y de su entorno.</v>
      </c>
      <c r="F40" s="499" t="str">
        <f>'Mapa Final'!F40</f>
        <v>Posibilidad de afectación en la prestación del servicio de justicia ante la falta de programas de formación integral  para el crecimiento del servidor judicial y de su entorno.</v>
      </c>
      <c r="G40" s="478" t="str">
        <f>+'Mapa Final'!G40</f>
        <v>Usuarios, productos y prácticas organizacionales</v>
      </c>
      <c r="H40" s="478" t="str">
        <f>+'Mapa Final'!I40</f>
        <v>Media</v>
      </c>
      <c r="I40" s="478" t="str">
        <f>+'Mapa Final'!L40</f>
        <v>Menor</v>
      </c>
      <c r="J40" s="481" t="str">
        <f>+'Mapa Final'!N40</f>
        <v>Moderado</v>
      </c>
      <c r="K40" s="481" t="str">
        <f>+'Mapa Final'!AA40</f>
        <v>Baja</v>
      </c>
      <c r="L40" s="481" t="str">
        <f>+'Mapa Final'!AE40</f>
        <v>Menor</v>
      </c>
      <c r="M40" s="478" t="str">
        <f>+'Mapa Final'!AG40</f>
        <v>Moderado</v>
      </c>
      <c r="N40" s="478" t="str">
        <f>+'Mapa Final'!AH40</f>
        <v>Reducir(mitigar)</v>
      </c>
      <c r="O40" s="502"/>
      <c r="P40" s="502"/>
      <c r="Q40" s="502"/>
      <c r="R40" s="502"/>
      <c r="S40" s="502"/>
      <c r="T40" s="502"/>
      <c r="U40" s="502"/>
    </row>
    <row r="41" spans="1:21" x14ac:dyDescent="0.3">
      <c r="A41" s="500"/>
      <c r="B41" s="500"/>
      <c r="C41" s="500"/>
      <c r="D41" s="500"/>
      <c r="E41" s="500"/>
      <c r="F41" s="500"/>
      <c r="G41" s="479"/>
      <c r="H41" s="479"/>
      <c r="I41" s="479"/>
      <c r="J41" s="479"/>
      <c r="K41" s="479"/>
      <c r="L41" s="479"/>
      <c r="M41" s="479"/>
      <c r="N41" s="479"/>
      <c r="O41" s="502"/>
      <c r="P41" s="502"/>
      <c r="Q41" s="502"/>
      <c r="R41" s="502"/>
      <c r="S41" s="502"/>
      <c r="T41" s="502"/>
      <c r="U41" s="502"/>
    </row>
    <row r="42" spans="1:21" x14ac:dyDescent="0.3">
      <c r="A42" s="500"/>
      <c r="B42" s="500"/>
      <c r="C42" s="500"/>
      <c r="D42" s="500"/>
      <c r="E42" s="500"/>
      <c r="F42" s="500"/>
      <c r="G42" s="479"/>
      <c r="H42" s="479"/>
      <c r="I42" s="479"/>
      <c r="J42" s="479"/>
      <c r="K42" s="479"/>
      <c r="L42" s="479"/>
      <c r="M42" s="479"/>
      <c r="N42" s="479"/>
      <c r="O42" s="502"/>
      <c r="P42" s="502"/>
      <c r="Q42" s="502"/>
      <c r="R42" s="502"/>
      <c r="S42" s="502"/>
      <c r="T42" s="502"/>
      <c r="U42" s="502"/>
    </row>
    <row r="43" spans="1:21" ht="116.4" customHeight="1" thickBot="1" x14ac:dyDescent="0.35">
      <c r="A43" s="501"/>
      <c r="B43" s="501"/>
      <c r="C43" s="501"/>
      <c r="D43" s="501"/>
      <c r="E43" s="501"/>
      <c r="F43" s="501"/>
      <c r="G43" s="480"/>
      <c r="H43" s="480"/>
      <c r="I43" s="480"/>
      <c r="J43" s="480"/>
      <c r="K43" s="480"/>
      <c r="L43" s="480"/>
      <c r="M43" s="480"/>
      <c r="N43" s="480"/>
      <c r="O43" s="502"/>
      <c r="P43" s="502"/>
      <c r="Q43" s="502"/>
      <c r="R43" s="502"/>
      <c r="S43" s="502"/>
      <c r="T43" s="502"/>
      <c r="U43" s="502"/>
    </row>
    <row r="44" spans="1:21" ht="115.8" customHeight="1" x14ac:dyDescent="0.3">
      <c r="A44" s="275">
        <f>'Mapa Final'!A44</f>
        <v>12</v>
      </c>
      <c r="B44" s="275" t="str">
        <f>'Mapa Final'!B44</f>
        <v>Modificación, Revocatoria, Nulidad de un Proceso Judicial o prosperidad de acción de tutela por vía de hecho</v>
      </c>
      <c r="C44" s="275" t="str">
        <f>'Mapa Final'!C44</f>
        <v>Vulneración de los derechos fundamentales de los ciudadanos</v>
      </c>
      <c r="D44" s="275" t="str">
        <f>'Mapa Final'!D44</f>
        <v>1-Desatención en la ejecución de la actividad judicial.
2-Rotación del personal.
3-Falta de competencia del personal.
4.Demandas de repetición por privación injusta de la libertad o por la toma de decisiones sobre personas o bienes por fuera de las normas que regulan el procedimiento respectivo,</v>
      </c>
      <c r="E44" s="275" t="str">
        <f>'Mapa Final'!E44</f>
        <v xml:space="preserve">Desconocimiento de la normatividad que regula el trámite judicial. </v>
      </c>
      <c r="F44" s="275" t="str">
        <f>'Mapa Final'!F44</f>
        <v xml:space="preserve">Posibilidad que se vulneren los derechos fundamentales de los ciudadanos, ante el desconocimiento de la normatividad que regula el trámite judicial. </v>
      </c>
      <c r="G44" s="275" t="str">
        <f>'Mapa Final'!G44</f>
        <v>Usuarios, productos y prácticas organizacionales</v>
      </c>
      <c r="H44" s="275" t="str">
        <f>'Mapa Final'!I44</f>
        <v>Muy Alta</v>
      </c>
      <c r="I44" s="275" t="str">
        <f>'Mapa Final'!L44</f>
        <v>Menor</v>
      </c>
      <c r="J44" s="275" t="str">
        <f>'Mapa Final'!N44</f>
        <v xml:space="preserve">Alto </v>
      </c>
      <c r="K44" s="275" t="str">
        <f>'Mapa Final'!AA44</f>
        <v>Media</v>
      </c>
      <c r="L44" s="275" t="str">
        <f>'Mapa Final'!AE44</f>
        <v>Menor</v>
      </c>
      <c r="M44" s="275" t="str">
        <f>'Mapa Final'!AG44</f>
        <v>Moderado</v>
      </c>
      <c r="N44" s="275" t="str">
        <f>'Mapa Final'!AH44</f>
        <v>Aceptar</v>
      </c>
      <c r="O44" s="276"/>
      <c r="P44" s="276"/>
      <c r="Q44" s="276"/>
      <c r="R44" s="276"/>
      <c r="S44" s="276"/>
      <c r="T44" s="276"/>
      <c r="U44" s="276"/>
    </row>
    <row r="45" spans="1:21" x14ac:dyDescent="0.3">
      <c r="A45" s="503">
        <f>'Mapa Final'!A45</f>
        <v>13</v>
      </c>
      <c r="B45" s="503" t="str">
        <f>'Mapa Final'!B45</f>
        <v>Pérdida e información del SGC, del reparto y de Justicia Siglo XXI, y demora lentitud en los procesos virtuales, por por falla técnica del equipo SERVIDOR o fallas de la TIC en general</v>
      </c>
      <c r="C45" s="503" t="str">
        <f>'Mapa Final'!C45</f>
        <v>Afectación en la Prestación del Servicio de Justicia</v>
      </c>
      <c r="D45" s="503" t="str">
        <f>'Mapa Final'!D45</f>
        <v>1. Equipos desactualizados
2. Fluido eléctrico inestable
3. Falta de conocimiento al operar los equipos
4.Pérdida de documentos y archivos digitales a causa de una indebida gestión tecnológica y de la información</v>
      </c>
      <c r="E45" s="503" t="str">
        <f>'Mapa Final'!E45</f>
        <v>Partidas presupuestales escasaz para el mantenimiento, dotaciòn y modernizaciòn de equipos</v>
      </c>
      <c r="F45" s="503" t="str">
        <f>'Mapa Final'!F45</f>
        <v xml:space="preserve">Posibilidad de afectación en la prestación del servicio de justicia al no contar con partidas  presupuestales suficientes para el mantenimiento, dotaciòn y modernizaciòn de equipos  </v>
      </c>
      <c r="G45" s="503" t="str">
        <f>'Mapa Final'!G45</f>
        <v>Ejecución y Administración de Procesos</v>
      </c>
      <c r="H45" s="503" t="str">
        <f>'Mapa Final'!I45</f>
        <v>Muy Alta</v>
      </c>
      <c r="I45" s="503" t="str">
        <f>'Mapa Final'!L45</f>
        <v>Moderado</v>
      </c>
      <c r="J45" s="503" t="str">
        <f>'Mapa Final'!N45</f>
        <v xml:space="preserve">Alto </v>
      </c>
      <c r="K45" s="503" t="str">
        <f>'Mapa Final'!AA45</f>
        <v>Media</v>
      </c>
      <c r="L45" s="503" t="str">
        <f>'Mapa Final'!AE45</f>
        <v>Moderado</v>
      </c>
      <c r="M45" s="503" t="str">
        <f>'Mapa Final'!AG45</f>
        <v>Moderado</v>
      </c>
      <c r="N45" s="503" t="str">
        <f>'Mapa Final'!AH45</f>
        <v>Reducir(mitigar)</v>
      </c>
      <c r="O45" s="502"/>
      <c r="P45" s="502"/>
      <c r="Q45" s="502"/>
      <c r="R45" s="502"/>
      <c r="S45" s="502"/>
      <c r="T45" s="502"/>
      <c r="U45" s="502"/>
    </row>
    <row r="46" spans="1:21" x14ac:dyDescent="0.3">
      <c r="A46" s="503"/>
      <c r="B46" s="503"/>
      <c r="C46" s="503"/>
      <c r="D46" s="503"/>
      <c r="E46" s="503"/>
      <c r="F46" s="503"/>
      <c r="G46" s="503"/>
      <c r="H46" s="503"/>
      <c r="I46" s="503"/>
      <c r="J46" s="503"/>
      <c r="K46" s="503"/>
      <c r="L46" s="503"/>
      <c r="M46" s="503"/>
      <c r="N46" s="503"/>
      <c r="O46" s="502"/>
      <c r="P46" s="502"/>
      <c r="Q46" s="502"/>
      <c r="R46" s="502"/>
      <c r="S46" s="502"/>
      <c r="T46" s="502"/>
      <c r="U46" s="502"/>
    </row>
    <row r="47" spans="1:21" x14ac:dyDescent="0.3">
      <c r="A47" s="503"/>
      <c r="B47" s="503"/>
      <c r="C47" s="503"/>
      <c r="D47" s="503"/>
      <c r="E47" s="503"/>
      <c r="F47" s="503"/>
      <c r="G47" s="503"/>
      <c r="H47" s="503"/>
      <c r="I47" s="503"/>
      <c r="J47" s="503"/>
      <c r="K47" s="503"/>
      <c r="L47" s="503"/>
      <c r="M47" s="503"/>
      <c r="N47" s="503"/>
      <c r="O47" s="502"/>
      <c r="P47" s="502"/>
      <c r="Q47" s="502"/>
      <c r="R47" s="502"/>
      <c r="S47" s="502"/>
      <c r="T47" s="502"/>
      <c r="U47" s="502"/>
    </row>
    <row r="48" spans="1:21" x14ac:dyDescent="0.3">
      <c r="A48" s="503"/>
      <c r="B48" s="503"/>
      <c r="C48" s="503"/>
      <c r="D48" s="503"/>
      <c r="E48" s="503"/>
      <c r="F48" s="503"/>
      <c r="G48" s="503"/>
      <c r="H48" s="503"/>
      <c r="I48" s="503"/>
      <c r="J48" s="503"/>
      <c r="K48" s="503"/>
      <c r="L48" s="503"/>
      <c r="M48" s="503"/>
      <c r="N48" s="503"/>
      <c r="O48" s="502"/>
      <c r="P48" s="502"/>
      <c r="Q48" s="502"/>
      <c r="R48" s="502"/>
      <c r="S48" s="502"/>
      <c r="T48" s="502"/>
      <c r="U48" s="502"/>
    </row>
    <row r="49" spans="1:21" ht="99.6" customHeight="1" x14ac:dyDescent="0.3">
      <c r="A49" s="503"/>
      <c r="B49" s="503"/>
      <c r="C49" s="503"/>
      <c r="D49" s="503"/>
      <c r="E49" s="503"/>
      <c r="F49" s="503"/>
      <c r="G49" s="503"/>
      <c r="H49" s="503"/>
      <c r="I49" s="503"/>
      <c r="J49" s="503"/>
      <c r="K49" s="503"/>
      <c r="L49" s="503"/>
      <c r="M49" s="503"/>
      <c r="N49" s="503"/>
      <c r="O49" s="502"/>
      <c r="P49" s="502"/>
      <c r="Q49" s="502"/>
      <c r="R49" s="502"/>
      <c r="S49" s="502"/>
      <c r="T49" s="502"/>
      <c r="U49" s="502"/>
    </row>
    <row r="50" spans="1:21" ht="136.19999999999999" customHeight="1" thickBot="1" x14ac:dyDescent="0.35">
      <c r="A50" s="275">
        <f>'Mapa Final'!A50</f>
        <v>14</v>
      </c>
      <c r="B50" s="275" t="str">
        <f>'Mapa Final'!B50</f>
        <v>Alteración de la competencia (Pérdida de competencia)</v>
      </c>
      <c r="C50" s="275" t="str">
        <f>'Mapa Final'!C50</f>
        <v>Vulneración de los derechos fundamentales de los ciudadanos</v>
      </c>
      <c r="D50" s="275" t="str">
        <f>'Mapa Final'!D50</f>
        <v>1-Desatención en la ejecución de la actividad judicial.
2-Rotación del personal.
3-Falta de competencia del personal.
4-Aparato judicial insuficiente.</v>
      </c>
      <c r="E50" s="275" t="str">
        <f>'Mapa Final'!E50</f>
        <v>Congestión juidcial</v>
      </c>
      <c r="F50" s="275" t="str">
        <f>'Mapa Final'!F50</f>
        <v>Posibilidad de Vulneración de los derechos fundamentales de los ciudadanos ante la pérdida de la competencia como resultado de no ser resuelto la controversia jurídica por la congestión judicial.</v>
      </c>
      <c r="G50" s="275" t="str">
        <f>'Mapa Final'!G50</f>
        <v>Ejecución y Administración de Procesos</v>
      </c>
      <c r="H50" s="275" t="str">
        <f>'Mapa Final'!I50</f>
        <v>Muy Alta</v>
      </c>
      <c r="I50" s="275" t="str">
        <f>'Mapa Final'!L50</f>
        <v>Moderado</v>
      </c>
      <c r="J50" s="275" t="str">
        <f>'Mapa Final'!N50</f>
        <v xml:space="preserve">Alto </v>
      </c>
      <c r="K50" s="275" t="str">
        <f>'Mapa Final'!AA50</f>
        <v>Media</v>
      </c>
      <c r="L50" s="275" t="str">
        <f>'Mapa Final'!AE50</f>
        <v>Moderado</v>
      </c>
      <c r="M50" s="275" t="str">
        <f>'Mapa Final'!AG50</f>
        <v>Moderado</v>
      </c>
      <c r="N50" s="275" t="str">
        <f>'Mapa Final'!AH50</f>
        <v>Evitar</v>
      </c>
      <c r="O50" s="276"/>
      <c r="P50" s="276"/>
      <c r="Q50" s="276"/>
      <c r="R50" s="276"/>
      <c r="S50" s="276"/>
      <c r="T50" s="276"/>
      <c r="U50" s="276"/>
    </row>
    <row r="51" spans="1:21" x14ac:dyDescent="0.3">
      <c r="A51" s="499">
        <f>'Mapa Final'!A51</f>
        <v>15</v>
      </c>
      <c r="B51" s="499" t="str">
        <f>'Mapa Final'!B51</f>
        <v>Falta de insumos</v>
      </c>
      <c r="C51" s="499" t="str">
        <f>'Mapa Final'!C51</f>
        <v>Afectación en la Prestación del Servicio de Justicia</v>
      </c>
      <c r="D51" s="499" t="str">
        <f>'Mapa Final'!D51</f>
        <v>1-Congestiòn de los juzgados.
2-Mala elección de provvedores por el Comité de Compras.</v>
      </c>
      <c r="E51" s="499" t="str">
        <f>'Mapa Final'!E51</f>
        <v xml:space="preserve">Partidas presupuestales escasaz para la compra de insumos para los despachos judiciales.
</v>
      </c>
      <c r="F51" s="499" t="str">
        <f>'Mapa Final'!F51</f>
        <v>Posibilidad de afectación en la prestación del servicio de justicia al no contar con partidas  presupuestales suficientes para la compra de insumos para los despachos judiciales.</v>
      </c>
      <c r="G51" s="499" t="str">
        <f>'Mapa Final'!G51</f>
        <v>Ejecución y Administración de Procesos</v>
      </c>
      <c r="H51" s="499" t="str">
        <f>'Mapa Final'!I51</f>
        <v>Baja</v>
      </c>
      <c r="I51" s="499" t="str">
        <f>'Mapa Final'!L51</f>
        <v>Moderado</v>
      </c>
      <c r="J51" s="499" t="str">
        <f>'Mapa Final'!N51</f>
        <v>Moderado</v>
      </c>
      <c r="K51" s="499" t="str">
        <f>'Mapa Final'!AA51</f>
        <v>Baja</v>
      </c>
      <c r="L51" s="499" t="str">
        <f>'Mapa Final'!AE51</f>
        <v>Moderado</v>
      </c>
      <c r="M51" s="499" t="str">
        <f>'Mapa Final'!AG51</f>
        <v>Moderado</v>
      </c>
      <c r="N51" s="499" t="str">
        <f>'Mapa Final'!AH51</f>
        <v>Reducir(mitigar)</v>
      </c>
      <c r="O51" s="502"/>
      <c r="P51" s="502"/>
      <c r="Q51" s="502"/>
      <c r="R51" s="502"/>
      <c r="S51" s="502"/>
      <c r="T51" s="502"/>
      <c r="U51" s="502"/>
    </row>
    <row r="52" spans="1:21" ht="102.6" customHeight="1" thickBot="1" x14ac:dyDescent="0.35">
      <c r="A52" s="501"/>
      <c r="B52" s="501"/>
      <c r="C52" s="501"/>
      <c r="D52" s="501"/>
      <c r="E52" s="501"/>
      <c r="F52" s="501"/>
      <c r="G52" s="501"/>
      <c r="H52" s="501"/>
      <c r="I52" s="501"/>
      <c r="J52" s="501"/>
      <c r="K52" s="501"/>
      <c r="L52" s="501"/>
      <c r="M52" s="501"/>
      <c r="N52" s="501"/>
      <c r="O52" s="502"/>
      <c r="P52" s="502"/>
      <c r="Q52" s="502"/>
      <c r="R52" s="502"/>
      <c r="S52" s="502"/>
      <c r="T52" s="502"/>
      <c r="U52" s="502"/>
    </row>
    <row r="53" spans="1:21" x14ac:dyDescent="0.3">
      <c r="A53" s="499">
        <f>'Mapa Final'!A53</f>
        <v>16</v>
      </c>
      <c r="B53" s="499" t="str">
        <f>'Mapa Final'!B53</f>
        <v>Cambio de normatividad</v>
      </c>
      <c r="C53" s="499" t="str">
        <f>'Mapa Final'!C53</f>
        <v>Afectación en la Prestación del Servicio de Justicia</v>
      </c>
      <c r="D53" s="499" t="str">
        <f>'Mapa Final'!D53</f>
        <v xml:space="preserve">1-Inaplicabilidad de la norma.
2- Demora en la expedición de las reglamantaciones
3-Desconocimiento de la nortividad y las reglamentación.
</v>
      </c>
      <c r="E53" s="499" t="str">
        <f>'Mapa Final'!E53</f>
        <v>Cambios normativos  inaplicables o de difícil  reglamentación .</v>
      </c>
      <c r="F53" s="499" t="str">
        <f>'Mapa Final'!F53</f>
        <v>Posibilidad de afectación  en la prestación del servicio de justicia con la aparición de nueva normatividad inaplicable o de difícil  reglamentación</v>
      </c>
      <c r="G53" s="499" t="str">
        <f>'Mapa Final'!G53</f>
        <v>Ejecución y Administración de Procesos</v>
      </c>
      <c r="H53" s="499" t="str">
        <f>'Mapa Final'!I53</f>
        <v>Muy Alta</v>
      </c>
      <c r="I53" s="499" t="str">
        <f>'Mapa Final'!L53</f>
        <v>Moderado</v>
      </c>
      <c r="J53" s="499" t="str">
        <f>'Mapa Final'!N53</f>
        <v xml:space="preserve">Alto </v>
      </c>
      <c r="K53" s="499" t="str">
        <f>'Mapa Final'!AA53</f>
        <v>Media</v>
      </c>
      <c r="L53" s="499" t="str">
        <f>'Mapa Final'!AE53</f>
        <v>Moderado</v>
      </c>
      <c r="M53" s="499" t="str">
        <f>'Mapa Final'!AG53</f>
        <v>Moderado</v>
      </c>
      <c r="N53" s="499" t="str">
        <f>'Mapa Final'!AH53</f>
        <v>Aceptar</v>
      </c>
      <c r="O53" s="502"/>
      <c r="P53" s="502"/>
      <c r="Q53" s="502"/>
      <c r="R53" s="502"/>
      <c r="S53" s="502"/>
      <c r="T53" s="502"/>
      <c r="U53" s="502"/>
    </row>
    <row r="54" spans="1:21" ht="145.80000000000001" customHeight="1" thickBot="1" x14ac:dyDescent="0.35">
      <c r="A54" s="501"/>
      <c r="B54" s="501"/>
      <c r="C54" s="501"/>
      <c r="D54" s="501"/>
      <c r="E54" s="501"/>
      <c r="F54" s="501"/>
      <c r="G54" s="501"/>
      <c r="H54" s="501"/>
      <c r="I54" s="501"/>
      <c r="J54" s="501"/>
      <c r="K54" s="501"/>
      <c r="L54" s="501"/>
      <c r="M54" s="501"/>
      <c r="N54" s="501"/>
      <c r="O54" s="502"/>
      <c r="P54" s="502"/>
      <c r="Q54" s="502"/>
      <c r="R54" s="502"/>
      <c r="S54" s="502"/>
      <c r="T54" s="502"/>
      <c r="U54" s="502"/>
    </row>
    <row r="55" spans="1:21" x14ac:dyDescent="0.3">
      <c r="A55" s="499">
        <f>'Mapa Final'!A55</f>
        <v>17</v>
      </c>
      <c r="B55" s="499" t="str">
        <f>'Mapa Final'!B55</f>
        <v>Peligro biologico - PANDEMIA</v>
      </c>
      <c r="C55" s="499" t="str">
        <f>'Mapa Final'!C55</f>
        <v>Afectación Ambiental</v>
      </c>
      <c r="D55" s="499" t="str">
        <f>'Mapa Final'!D55</f>
        <v>1-Desatención en cumplimiento de normas de bioseguridad implementadas.
2-Espacios reducidos de trabajo</v>
      </c>
      <c r="E55" s="499" t="str">
        <f>'Mapa Final'!E55</f>
        <v>Aparición de agentes externos que lesionan la salud de los servidores judiciales</v>
      </c>
      <c r="F55" s="499" t="str">
        <f>'Mapa Final'!F55</f>
        <v>Posibilidad de la afectación ambiental ante la aparición de agentes biológicos externos que lesionen el bienestar social y de la comunidad judicial</v>
      </c>
      <c r="G55" s="499" t="str">
        <f>'Mapa Final'!G55</f>
        <v>Daños Activos Fijos/Eventos Externos</v>
      </c>
      <c r="H55" s="499" t="str">
        <f>'Mapa Final'!I55</f>
        <v>Media</v>
      </c>
      <c r="I55" s="499" t="str">
        <f>'Mapa Final'!L55</f>
        <v>Moderado</v>
      </c>
      <c r="J55" s="499" t="str">
        <f>'Mapa Final'!N55</f>
        <v>Moderado</v>
      </c>
      <c r="K55" s="499" t="str">
        <f>'Mapa Final'!AA55</f>
        <v>Baja</v>
      </c>
      <c r="L55" s="499" t="str">
        <f>'Mapa Final'!AE55</f>
        <v>Moderado</v>
      </c>
      <c r="M55" s="499" t="str">
        <f>'Mapa Final'!AG55</f>
        <v>Moderado</v>
      </c>
      <c r="N55" s="499" t="str">
        <f>'Mapa Final'!AH55</f>
        <v>Reducir(mitigar)</v>
      </c>
      <c r="O55" s="502"/>
      <c r="P55" s="502"/>
      <c r="Q55" s="502"/>
      <c r="R55" s="502"/>
      <c r="S55" s="502"/>
      <c r="T55" s="502"/>
      <c r="U55" s="502"/>
    </row>
    <row r="56" spans="1:21" ht="100.2" customHeight="1" thickBot="1" x14ac:dyDescent="0.35">
      <c r="A56" s="501"/>
      <c r="B56" s="501"/>
      <c r="C56" s="501"/>
      <c r="D56" s="501"/>
      <c r="E56" s="501"/>
      <c r="F56" s="501"/>
      <c r="G56" s="501"/>
      <c r="H56" s="501"/>
      <c r="I56" s="501"/>
      <c r="J56" s="501"/>
      <c r="K56" s="501"/>
      <c r="L56" s="501"/>
      <c r="M56" s="501"/>
      <c r="N56" s="501"/>
      <c r="O56" s="502"/>
      <c r="P56" s="502"/>
      <c r="Q56" s="502"/>
      <c r="R56" s="502"/>
      <c r="S56" s="502"/>
      <c r="T56" s="502"/>
      <c r="U56" s="502"/>
    </row>
  </sheetData>
  <mergeCells count="313">
    <mergeCell ref="S1:U3"/>
    <mergeCell ref="A4:C4"/>
    <mergeCell ref="D4:N4"/>
    <mergeCell ref="O4:Q4"/>
    <mergeCell ref="A5:C5"/>
    <mergeCell ref="D5:N5"/>
    <mergeCell ref="A6:C6"/>
    <mergeCell ref="D6:N6"/>
    <mergeCell ref="A7:F7"/>
    <mergeCell ref="H7:J7"/>
    <mergeCell ref="K7:M7"/>
    <mergeCell ref="N7:N8"/>
    <mergeCell ref="A1:C2"/>
    <mergeCell ref="D1:Q3"/>
    <mergeCell ref="O7:O8"/>
    <mergeCell ref="P7:R7"/>
    <mergeCell ref="S7:T7"/>
    <mergeCell ref="U7:U8"/>
    <mergeCell ref="A9:N9"/>
    <mergeCell ref="A10:A13"/>
    <mergeCell ref="B10:B13"/>
    <mergeCell ref="C10:C13"/>
    <mergeCell ref="D10:D13"/>
    <mergeCell ref="E10:E13"/>
    <mergeCell ref="R10:R13"/>
    <mergeCell ref="S10:S13"/>
    <mergeCell ref="T10:T13"/>
    <mergeCell ref="U10:U13"/>
    <mergeCell ref="A14:A17"/>
    <mergeCell ref="B14:B17"/>
    <mergeCell ref="C14:C17"/>
    <mergeCell ref="D14:D17"/>
    <mergeCell ref="E14:E17"/>
    <mergeCell ref="F14:F17"/>
    <mergeCell ref="L10:L13"/>
    <mergeCell ref="M10:M13"/>
    <mergeCell ref="N10:N13"/>
    <mergeCell ref="O10:O13"/>
    <mergeCell ref="P10:P13"/>
    <mergeCell ref="Q10:Q13"/>
    <mergeCell ref="F10:F13"/>
    <mergeCell ref="G10:G13"/>
    <mergeCell ref="H10:H13"/>
    <mergeCell ref="I10:I13"/>
    <mergeCell ref="J10:J13"/>
    <mergeCell ref="K10:K13"/>
    <mergeCell ref="S14:S17"/>
    <mergeCell ref="T14:T17"/>
    <mergeCell ref="U14:U17"/>
    <mergeCell ref="O14:O17"/>
    <mergeCell ref="P14:P17"/>
    <mergeCell ref="A18:A20"/>
    <mergeCell ref="B18:B20"/>
    <mergeCell ref="C18:C20"/>
    <mergeCell ref="D18:D20"/>
    <mergeCell ref="E18:E20"/>
    <mergeCell ref="F18:F20"/>
    <mergeCell ref="G18:G20"/>
    <mergeCell ref="M14:M17"/>
    <mergeCell ref="N14:N17"/>
    <mergeCell ref="Q14:Q17"/>
    <mergeCell ref="R14:R17"/>
    <mergeCell ref="G14:G17"/>
    <mergeCell ref="H14:H17"/>
    <mergeCell ref="I14:I17"/>
    <mergeCell ref="J14:J17"/>
    <mergeCell ref="K14:K17"/>
    <mergeCell ref="L14:L17"/>
    <mergeCell ref="T18:T20"/>
    <mergeCell ref="U18:U20"/>
    <mergeCell ref="A21:A22"/>
    <mergeCell ref="B21:B22"/>
    <mergeCell ref="C21:C22"/>
    <mergeCell ref="D21:D22"/>
    <mergeCell ref="E21:E22"/>
    <mergeCell ref="F21:F22"/>
    <mergeCell ref="G21:G22"/>
    <mergeCell ref="H21:H22"/>
    <mergeCell ref="N18:N20"/>
    <mergeCell ref="O18:O20"/>
    <mergeCell ref="P18:P20"/>
    <mergeCell ref="Q18:Q20"/>
    <mergeCell ref="R18:R20"/>
    <mergeCell ref="S18:S20"/>
    <mergeCell ref="H18:H20"/>
    <mergeCell ref="I18:I20"/>
    <mergeCell ref="J18:J20"/>
    <mergeCell ref="K18:K20"/>
    <mergeCell ref="L18:L20"/>
    <mergeCell ref="M18:M20"/>
    <mergeCell ref="U21:U22"/>
    <mergeCell ref="O21:O22"/>
    <mergeCell ref="P21:P22"/>
    <mergeCell ref="Q21:Q22"/>
    <mergeCell ref="R21:R22"/>
    <mergeCell ref="S21:S22"/>
    <mergeCell ref="T21:T22"/>
    <mergeCell ref="I21:I22"/>
    <mergeCell ref="J21:J22"/>
    <mergeCell ref="K21:K22"/>
    <mergeCell ref="L21:L22"/>
    <mergeCell ref="M21:M22"/>
    <mergeCell ref="N21:N22"/>
    <mergeCell ref="R23:R25"/>
    <mergeCell ref="S23:S25"/>
    <mergeCell ref="T23:T25"/>
    <mergeCell ref="U23:U25"/>
    <mergeCell ref="J23:J25"/>
    <mergeCell ref="K23:K25"/>
    <mergeCell ref="L23:L25"/>
    <mergeCell ref="M23:M25"/>
    <mergeCell ref="N23:N25"/>
    <mergeCell ref="O23:O25"/>
    <mergeCell ref="L26:L29"/>
    <mergeCell ref="A26:A29"/>
    <mergeCell ref="B26:B29"/>
    <mergeCell ref="C26:C29"/>
    <mergeCell ref="D26:D29"/>
    <mergeCell ref="E26:E29"/>
    <mergeCell ref="F26:F29"/>
    <mergeCell ref="P23:P25"/>
    <mergeCell ref="Q23:Q25"/>
    <mergeCell ref="A23:A25"/>
    <mergeCell ref="B23:B25"/>
    <mergeCell ref="C23:C25"/>
    <mergeCell ref="D23:D25"/>
    <mergeCell ref="E23:E25"/>
    <mergeCell ref="F23:F25"/>
    <mergeCell ref="G23:G25"/>
    <mergeCell ref="H23:H25"/>
    <mergeCell ref="I23:I25"/>
    <mergeCell ref="K30:K32"/>
    <mergeCell ref="L30:L32"/>
    <mergeCell ref="M30:M32"/>
    <mergeCell ref="S26:S29"/>
    <mergeCell ref="T26:T29"/>
    <mergeCell ref="U26:U29"/>
    <mergeCell ref="A30:A32"/>
    <mergeCell ref="B30:B32"/>
    <mergeCell ref="C30:C32"/>
    <mergeCell ref="D30:D32"/>
    <mergeCell ref="E30:E32"/>
    <mergeCell ref="F30:F32"/>
    <mergeCell ref="G30:G32"/>
    <mergeCell ref="M26:M29"/>
    <mergeCell ref="N26:N29"/>
    <mergeCell ref="O26:O29"/>
    <mergeCell ref="P26:P29"/>
    <mergeCell ref="Q26:Q29"/>
    <mergeCell ref="R26:R29"/>
    <mergeCell ref="G26:G29"/>
    <mergeCell ref="H26:H29"/>
    <mergeCell ref="I26:I29"/>
    <mergeCell ref="J26:J29"/>
    <mergeCell ref="K26:K29"/>
    <mergeCell ref="J33:J36"/>
    <mergeCell ref="K33:K36"/>
    <mergeCell ref="L33:L36"/>
    <mergeCell ref="M33:M36"/>
    <mergeCell ref="N33:N36"/>
    <mergeCell ref="T30:T32"/>
    <mergeCell ref="U30:U32"/>
    <mergeCell ref="A33:A36"/>
    <mergeCell ref="B33:B36"/>
    <mergeCell ref="C33:C36"/>
    <mergeCell ref="D33:D36"/>
    <mergeCell ref="E33:E36"/>
    <mergeCell ref="F33:F36"/>
    <mergeCell ref="G33:G36"/>
    <mergeCell ref="H33:H36"/>
    <mergeCell ref="N30:N32"/>
    <mergeCell ref="O30:O32"/>
    <mergeCell ref="P30:P32"/>
    <mergeCell ref="Q30:Q32"/>
    <mergeCell ref="R30:R32"/>
    <mergeCell ref="S30:S32"/>
    <mergeCell ref="H30:H32"/>
    <mergeCell ref="I30:I32"/>
    <mergeCell ref="J30:J32"/>
    <mergeCell ref="U38:U39"/>
    <mergeCell ref="J38:J39"/>
    <mergeCell ref="K38:K39"/>
    <mergeCell ref="L38:L39"/>
    <mergeCell ref="M38:M39"/>
    <mergeCell ref="N38:N39"/>
    <mergeCell ref="O38:O39"/>
    <mergeCell ref="U33:U36"/>
    <mergeCell ref="A38:A39"/>
    <mergeCell ref="B38:B39"/>
    <mergeCell ref="C38:C39"/>
    <mergeCell ref="D38:D39"/>
    <mergeCell ref="E38:E39"/>
    <mergeCell ref="F38:F39"/>
    <mergeCell ref="G38:G39"/>
    <mergeCell ref="H38:H39"/>
    <mergeCell ref="I38:I39"/>
    <mergeCell ref="O33:O36"/>
    <mergeCell ref="P33:P36"/>
    <mergeCell ref="Q33:Q36"/>
    <mergeCell ref="R33:R36"/>
    <mergeCell ref="S33:S36"/>
    <mergeCell ref="T33:T36"/>
    <mergeCell ref="I33:I36"/>
    <mergeCell ref="C40:C43"/>
    <mergeCell ref="D40:D43"/>
    <mergeCell ref="E40:E43"/>
    <mergeCell ref="F40:F43"/>
    <mergeCell ref="P38:P39"/>
    <mergeCell ref="Q38:Q39"/>
    <mergeCell ref="R38:R39"/>
    <mergeCell ref="S38:S39"/>
    <mergeCell ref="T38:T39"/>
    <mergeCell ref="S40:S43"/>
    <mergeCell ref="T40:T43"/>
    <mergeCell ref="U40:U43"/>
    <mergeCell ref="A45:A49"/>
    <mergeCell ref="B45:B49"/>
    <mergeCell ref="C45:C49"/>
    <mergeCell ref="D45:D49"/>
    <mergeCell ref="E45:E49"/>
    <mergeCell ref="F45:F49"/>
    <mergeCell ref="G45:G49"/>
    <mergeCell ref="M40:M43"/>
    <mergeCell ref="N40:N43"/>
    <mergeCell ref="O40:O43"/>
    <mergeCell ref="P40:P43"/>
    <mergeCell ref="Q40:Q43"/>
    <mergeCell ref="R40:R43"/>
    <mergeCell ref="G40:G43"/>
    <mergeCell ref="H40:H43"/>
    <mergeCell ref="I40:I43"/>
    <mergeCell ref="J40:J43"/>
    <mergeCell ref="K40:K43"/>
    <mergeCell ref="L40:L43"/>
    <mergeCell ref="A40:A43"/>
    <mergeCell ref="B40:B43"/>
    <mergeCell ref="T45:T49"/>
    <mergeCell ref="U45:U49"/>
    <mergeCell ref="A51:A52"/>
    <mergeCell ref="B51:B52"/>
    <mergeCell ref="C51:C52"/>
    <mergeCell ref="D51:D52"/>
    <mergeCell ref="E51:E52"/>
    <mergeCell ref="F51:F52"/>
    <mergeCell ref="G51:G52"/>
    <mergeCell ref="H51:H52"/>
    <mergeCell ref="N45:N49"/>
    <mergeCell ref="O45:O49"/>
    <mergeCell ref="P45:P49"/>
    <mergeCell ref="Q45:Q49"/>
    <mergeCell ref="R45:R49"/>
    <mergeCell ref="S45:S49"/>
    <mergeCell ref="H45:H49"/>
    <mergeCell ref="I45:I49"/>
    <mergeCell ref="J45:J49"/>
    <mergeCell ref="K45:K49"/>
    <mergeCell ref="L45:L49"/>
    <mergeCell ref="M45:M49"/>
    <mergeCell ref="U51:U52"/>
    <mergeCell ref="A53:A54"/>
    <mergeCell ref="B53:B54"/>
    <mergeCell ref="C53:C54"/>
    <mergeCell ref="D53:D54"/>
    <mergeCell ref="E53:E54"/>
    <mergeCell ref="F53:F54"/>
    <mergeCell ref="G53:G54"/>
    <mergeCell ref="H53:H54"/>
    <mergeCell ref="I53:I54"/>
    <mergeCell ref="O51:O52"/>
    <mergeCell ref="P51:P52"/>
    <mergeCell ref="Q51:Q52"/>
    <mergeCell ref="R51:R52"/>
    <mergeCell ref="S51:S52"/>
    <mergeCell ref="T51:T52"/>
    <mergeCell ref="I51:I52"/>
    <mergeCell ref="J51:J52"/>
    <mergeCell ref="K51:K52"/>
    <mergeCell ref="L51:L52"/>
    <mergeCell ref="M51:M52"/>
    <mergeCell ref="N51:N52"/>
    <mergeCell ref="P53:P54"/>
    <mergeCell ref="Q53:Q54"/>
    <mergeCell ref="R53:R54"/>
    <mergeCell ref="S53:S54"/>
    <mergeCell ref="T53:T54"/>
    <mergeCell ref="U53:U54"/>
    <mergeCell ref="J53:J54"/>
    <mergeCell ref="K53:K54"/>
    <mergeCell ref="L53:L54"/>
    <mergeCell ref="M53:M54"/>
    <mergeCell ref="N53:N54"/>
    <mergeCell ref="O53:O54"/>
    <mergeCell ref="G55:G56"/>
    <mergeCell ref="H55:H56"/>
    <mergeCell ref="I55:I56"/>
    <mergeCell ref="J55:J56"/>
    <mergeCell ref="K55:K56"/>
    <mergeCell ref="L55:L56"/>
    <mergeCell ref="A55:A56"/>
    <mergeCell ref="B55:B56"/>
    <mergeCell ref="C55:C56"/>
    <mergeCell ref="D55:D56"/>
    <mergeCell ref="E55:E56"/>
    <mergeCell ref="F55:F56"/>
    <mergeCell ref="S55:S56"/>
    <mergeCell ref="T55:T56"/>
    <mergeCell ref="U55:U56"/>
    <mergeCell ref="M55:M56"/>
    <mergeCell ref="N55:N56"/>
    <mergeCell ref="O55:O56"/>
    <mergeCell ref="P55:P56"/>
    <mergeCell ref="Q55:Q56"/>
    <mergeCell ref="R55:R56"/>
  </mergeCells>
  <conditionalFormatting sqref="D8:G8 H7 H57:J1048576 A7:B7">
    <cfRule type="containsText" dxfId="323" priority="157" operator="containsText" text="3- Moderado">
      <formula>NOT(ISERROR(SEARCH("3- Moderado",A7)))</formula>
    </cfRule>
    <cfRule type="containsText" dxfId="322" priority="158" operator="containsText" text="6- Moderado">
      <formula>NOT(ISERROR(SEARCH("6- Moderado",A7)))</formula>
    </cfRule>
    <cfRule type="containsText" dxfId="321" priority="159" operator="containsText" text="4- Moderado">
      <formula>NOT(ISERROR(SEARCH("4- Moderado",A7)))</formula>
    </cfRule>
    <cfRule type="containsText" dxfId="320" priority="160" operator="containsText" text="3- Bajo">
      <formula>NOT(ISERROR(SEARCH("3- Bajo",A7)))</formula>
    </cfRule>
    <cfRule type="containsText" dxfId="319" priority="161" operator="containsText" text="4- Bajo">
      <formula>NOT(ISERROR(SEARCH("4- Bajo",A7)))</formula>
    </cfRule>
    <cfRule type="containsText" dxfId="318" priority="162" operator="containsText" text="1- Bajo">
      <formula>NOT(ISERROR(SEARCH("1- Bajo",A7)))</formula>
    </cfRule>
  </conditionalFormatting>
  <conditionalFormatting sqref="H8:J8">
    <cfRule type="containsText" dxfId="317" priority="150" operator="containsText" text="3- Moderado">
      <formula>NOT(ISERROR(SEARCH("3- Moderado",H8)))</formula>
    </cfRule>
    <cfRule type="containsText" dxfId="316" priority="151" operator="containsText" text="6- Moderado">
      <formula>NOT(ISERROR(SEARCH("6- Moderado",H8)))</formula>
    </cfRule>
    <cfRule type="containsText" dxfId="315" priority="152" operator="containsText" text="4- Moderado">
      <formula>NOT(ISERROR(SEARCH("4- Moderado",H8)))</formula>
    </cfRule>
    <cfRule type="containsText" dxfId="314" priority="153" operator="containsText" text="3- Bajo">
      <formula>NOT(ISERROR(SEARCH("3- Bajo",H8)))</formula>
    </cfRule>
    <cfRule type="containsText" dxfId="313" priority="154" operator="containsText" text="4- Bajo">
      <formula>NOT(ISERROR(SEARCH("4- Bajo",H8)))</formula>
    </cfRule>
    <cfRule type="containsText" dxfId="312" priority="156" operator="containsText" text="1- Bajo">
      <formula>NOT(ISERROR(SEARCH("1- Bajo",H8)))</formula>
    </cfRule>
  </conditionalFormatting>
  <conditionalFormatting sqref="J8 J57:J1048576">
    <cfRule type="containsText" dxfId="311" priority="139" operator="containsText" text="25- Extremo">
      <formula>NOT(ISERROR(SEARCH("25- Extremo",J8)))</formula>
    </cfRule>
    <cfRule type="containsText" dxfId="310" priority="140" operator="containsText" text="20- Extremo">
      <formula>NOT(ISERROR(SEARCH("20- Extremo",J8)))</formula>
    </cfRule>
    <cfRule type="containsText" dxfId="309" priority="141" operator="containsText" text="15- Extremo">
      <formula>NOT(ISERROR(SEARCH("15- Extremo",J8)))</formula>
    </cfRule>
    <cfRule type="containsText" dxfId="308" priority="142" operator="containsText" text="10- Extremo">
      <formula>NOT(ISERROR(SEARCH("10- Extremo",J8)))</formula>
    </cfRule>
    <cfRule type="containsText" dxfId="307" priority="143" operator="containsText" text="5- Extremo">
      <formula>NOT(ISERROR(SEARCH("5- Extremo",J8)))</formula>
    </cfRule>
    <cfRule type="containsText" dxfId="306" priority="144" operator="containsText" text="12- Alto">
      <formula>NOT(ISERROR(SEARCH("12- Alto",J8)))</formula>
    </cfRule>
    <cfRule type="containsText" dxfId="305" priority="145" operator="containsText" text="10- Alto">
      <formula>NOT(ISERROR(SEARCH("10- Alto",J8)))</formula>
    </cfRule>
    <cfRule type="containsText" dxfId="304" priority="146" operator="containsText" text="9- Alto">
      <formula>NOT(ISERROR(SEARCH("9- Alto",J8)))</formula>
    </cfRule>
    <cfRule type="containsText" dxfId="303" priority="147" operator="containsText" text="8- Alto">
      <formula>NOT(ISERROR(SEARCH("8- Alto",J8)))</formula>
    </cfRule>
    <cfRule type="containsText" dxfId="302" priority="148" operator="containsText" text="5- Alto">
      <formula>NOT(ISERROR(SEARCH("5- Alto",J8)))</formula>
    </cfRule>
    <cfRule type="containsText" dxfId="301" priority="149" operator="containsText" text="4- Alto">
      <formula>NOT(ISERROR(SEARCH("4- Alto",J8)))</formula>
    </cfRule>
    <cfRule type="containsText" dxfId="300" priority="155" operator="containsText" text="2- Bajo">
      <formula>NOT(ISERROR(SEARCH("2- Bajo",J8)))</formula>
    </cfRule>
  </conditionalFormatting>
  <conditionalFormatting sqref="A10:F10 A14:F14">
    <cfRule type="containsText" dxfId="299" priority="133" operator="containsText" text="3- Moderado">
      <formula>NOT(ISERROR(SEARCH("3- Moderado",A10)))</formula>
    </cfRule>
    <cfRule type="containsText" dxfId="298" priority="134" operator="containsText" text="6- Moderado">
      <formula>NOT(ISERROR(SEARCH("6- Moderado",A10)))</formula>
    </cfRule>
    <cfRule type="containsText" dxfId="297" priority="135" operator="containsText" text="4- Moderado">
      <formula>NOT(ISERROR(SEARCH("4- Moderado",A10)))</formula>
    </cfRule>
    <cfRule type="containsText" dxfId="296" priority="136" operator="containsText" text="3- Bajo">
      <formula>NOT(ISERROR(SEARCH("3- Bajo",A10)))</formula>
    </cfRule>
    <cfRule type="containsText" dxfId="295" priority="137" operator="containsText" text="4- Bajo">
      <formula>NOT(ISERROR(SEARCH("4- Bajo",A10)))</formula>
    </cfRule>
    <cfRule type="containsText" dxfId="294" priority="138" operator="containsText" text="1- Bajo">
      <formula>NOT(ISERROR(SEARCH("1- Bajo",A10)))</formula>
    </cfRule>
  </conditionalFormatting>
  <conditionalFormatting sqref="G10:N10 G14:N14">
    <cfRule type="containsText" dxfId="293" priority="127" operator="containsText" text="3- Moderado">
      <formula>NOT(ISERROR(SEARCH("3- Moderado",G10)))</formula>
    </cfRule>
    <cfRule type="containsText" dxfId="292" priority="128" operator="containsText" text="6- Moderado">
      <formula>NOT(ISERROR(SEARCH("6- Moderado",G10)))</formula>
    </cfRule>
    <cfRule type="containsText" dxfId="291" priority="129" operator="containsText" text="4- Moderado">
      <formula>NOT(ISERROR(SEARCH("4- Moderado",G10)))</formula>
    </cfRule>
    <cfRule type="containsText" dxfId="290" priority="130" operator="containsText" text="3- Bajo">
      <formula>NOT(ISERROR(SEARCH("3- Bajo",G10)))</formula>
    </cfRule>
    <cfRule type="containsText" dxfId="289" priority="131" operator="containsText" text="4- Bajo">
      <formula>NOT(ISERROR(SEARCH("4- Bajo",G10)))</formula>
    </cfRule>
    <cfRule type="containsText" dxfId="288" priority="132" operator="containsText" text="1- Bajo">
      <formula>NOT(ISERROR(SEARCH("1- Bajo",G10)))</formula>
    </cfRule>
  </conditionalFormatting>
  <conditionalFormatting sqref="K8">
    <cfRule type="containsText" dxfId="287" priority="121" operator="containsText" text="3- Moderado">
      <formula>NOT(ISERROR(SEARCH("3- Moderado",K8)))</formula>
    </cfRule>
    <cfRule type="containsText" dxfId="286" priority="122" operator="containsText" text="6- Moderado">
      <formula>NOT(ISERROR(SEARCH("6- Moderado",K8)))</formula>
    </cfRule>
    <cfRule type="containsText" dxfId="285" priority="123" operator="containsText" text="4- Moderado">
      <formula>NOT(ISERROR(SEARCH("4- Moderado",K8)))</formula>
    </cfRule>
    <cfRule type="containsText" dxfId="284" priority="124" operator="containsText" text="3- Bajo">
      <formula>NOT(ISERROR(SEARCH("3- Bajo",K8)))</formula>
    </cfRule>
    <cfRule type="containsText" dxfId="283" priority="125" operator="containsText" text="4- Bajo">
      <formula>NOT(ISERROR(SEARCH("4- Bajo",K8)))</formula>
    </cfRule>
    <cfRule type="containsText" dxfId="282" priority="126" operator="containsText" text="1- Bajo">
      <formula>NOT(ISERROR(SEARCH("1- Bajo",K8)))</formula>
    </cfRule>
  </conditionalFormatting>
  <conditionalFormatting sqref="L8">
    <cfRule type="containsText" dxfId="281" priority="115" operator="containsText" text="3- Moderado">
      <formula>NOT(ISERROR(SEARCH("3- Moderado",L8)))</formula>
    </cfRule>
    <cfRule type="containsText" dxfId="280" priority="116" operator="containsText" text="6- Moderado">
      <formula>NOT(ISERROR(SEARCH("6- Moderado",L8)))</formula>
    </cfRule>
    <cfRule type="containsText" dxfId="279" priority="117" operator="containsText" text="4- Moderado">
      <formula>NOT(ISERROR(SEARCH("4- Moderado",L8)))</formula>
    </cfRule>
    <cfRule type="containsText" dxfId="278" priority="118" operator="containsText" text="3- Bajo">
      <formula>NOT(ISERROR(SEARCH("3- Bajo",L8)))</formula>
    </cfRule>
    <cfRule type="containsText" dxfId="277" priority="119" operator="containsText" text="4- Bajo">
      <formula>NOT(ISERROR(SEARCH("4- Bajo",L8)))</formula>
    </cfRule>
    <cfRule type="containsText" dxfId="276" priority="120" operator="containsText" text="1- Bajo">
      <formula>NOT(ISERROR(SEARCH("1- Bajo",L8)))</formula>
    </cfRule>
  </conditionalFormatting>
  <conditionalFormatting sqref="M8">
    <cfRule type="containsText" dxfId="275" priority="109" operator="containsText" text="3- Moderado">
      <formula>NOT(ISERROR(SEARCH("3- Moderado",M8)))</formula>
    </cfRule>
    <cfRule type="containsText" dxfId="274" priority="110" operator="containsText" text="6- Moderado">
      <formula>NOT(ISERROR(SEARCH("6- Moderado",M8)))</formula>
    </cfRule>
    <cfRule type="containsText" dxfId="273" priority="111" operator="containsText" text="4- Moderado">
      <formula>NOT(ISERROR(SEARCH("4- Moderado",M8)))</formula>
    </cfRule>
    <cfRule type="containsText" dxfId="272" priority="112" operator="containsText" text="3- Bajo">
      <formula>NOT(ISERROR(SEARCH("3- Bajo",M8)))</formula>
    </cfRule>
    <cfRule type="containsText" dxfId="271" priority="113" operator="containsText" text="4- Bajo">
      <formula>NOT(ISERROR(SEARCH("4- Bajo",M8)))</formula>
    </cfRule>
    <cfRule type="containsText" dxfId="270" priority="114" operator="containsText" text="1- Bajo">
      <formula>NOT(ISERROR(SEARCH("1- Bajo",M8)))</formula>
    </cfRule>
  </conditionalFormatting>
  <conditionalFormatting sqref="A18:N19">
    <cfRule type="containsText" dxfId="269" priority="103" operator="containsText" text="3- Moderado">
      <formula>NOT(ISERROR(SEARCH("3- Moderado",A18)))</formula>
    </cfRule>
    <cfRule type="containsText" dxfId="268" priority="104" operator="containsText" text="6- Moderado">
      <formula>NOT(ISERROR(SEARCH("6- Moderado",A18)))</formula>
    </cfRule>
    <cfRule type="containsText" dxfId="267" priority="105" operator="containsText" text="4- Moderado">
      <formula>NOT(ISERROR(SEARCH("4- Moderado",A18)))</formula>
    </cfRule>
    <cfRule type="containsText" dxfId="266" priority="106" operator="containsText" text="3- Bajo">
      <formula>NOT(ISERROR(SEARCH("3- Bajo",A18)))</formula>
    </cfRule>
    <cfRule type="containsText" dxfId="265" priority="107" operator="containsText" text="4- Bajo">
      <formula>NOT(ISERROR(SEARCH("4- Bajo",A18)))</formula>
    </cfRule>
    <cfRule type="containsText" dxfId="264" priority="108" operator="containsText" text="1- Bajo">
      <formula>NOT(ISERROR(SEARCH("1- Bajo",A18)))</formula>
    </cfRule>
  </conditionalFormatting>
  <conditionalFormatting sqref="A37:N37">
    <cfRule type="containsText" dxfId="263" priority="97" operator="containsText" text="3- Moderado">
      <formula>NOT(ISERROR(SEARCH("3- Moderado",A37)))</formula>
    </cfRule>
    <cfRule type="containsText" dxfId="262" priority="98" operator="containsText" text="6- Moderado">
      <formula>NOT(ISERROR(SEARCH("6- Moderado",A37)))</formula>
    </cfRule>
    <cfRule type="containsText" dxfId="261" priority="99" operator="containsText" text="4- Moderado">
      <formula>NOT(ISERROR(SEARCH("4- Moderado",A37)))</formula>
    </cfRule>
    <cfRule type="containsText" dxfId="260" priority="100" operator="containsText" text="3- Bajo">
      <formula>NOT(ISERROR(SEARCH("3- Bajo",A37)))</formula>
    </cfRule>
    <cfRule type="containsText" dxfId="259" priority="101" operator="containsText" text="4- Bajo">
      <formula>NOT(ISERROR(SEARCH("4- Bajo",A37)))</formula>
    </cfRule>
    <cfRule type="containsText" dxfId="258" priority="102" operator="containsText" text="1- Bajo">
      <formula>NOT(ISERROR(SEARCH("1- Bajo",A37)))</formula>
    </cfRule>
  </conditionalFormatting>
  <conditionalFormatting sqref="A21:N21">
    <cfRule type="containsText" dxfId="257" priority="91" operator="containsText" text="3- Moderado">
      <formula>NOT(ISERROR(SEARCH("3- Moderado",A21)))</formula>
    </cfRule>
    <cfRule type="containsText" dxfId="256" priority="92" operator="containsText" text="6- Moderado">
      <formula>NOT(ISERROR(SEARCH("6- Moderado",A21)))</formula>
    </cfRule>
    <cfRule type="containsText" dxfId="255" priority="93" operator="containsText" text="4- Moderado">
      <formula>NOT(ISERROR(SEARCH("4- Moderado",A21)))</formula>
    </cfRule>
    <cfRule type="containsText" dxfId="254" priority="94" operator="containsText" text="3- Bajo">
      <formula>NOT(ISERROR(SEARCH("3- Bajo",A21)))</formula>
    </cfRule>
    <cfRule type="containsText" dxfId="253" priority="95" operator="containsText" text="4- Bajo">
      <formula>NOT(ISERROR(SEARCH("4- Bajo",A21)))</formula>
    </cfRule>
    <cfRule type="containsText" dxfId="252" priority="96" operator="containsText" text="1- Bajo">
      <formula>NOT(ISERROR(SEARCH("1- Bajo",A21)))</formula>
    </cfRule>
  </conditionalFormatting>
  <conditionalFormatting sqref="A45:N45">
    <cfRule type="containsText" dxfId="251" priority="85" operator="containsText" text="3- Moderado">
      <formula>NOT(ISERROR(SEARCH("3- Moderado",A45)))</formula>
    </cfRule>
    <cfRule type="containsText" dxfId="250" priority="86" operator="containsText" text="6- Moderado">
      <formula>NOT(ISERROR(SEARCH("6- Moderado",A45)))</formula>
    </cfRule>
    <cfRule type="containsText" dxfId="249" priority="87" operator="containsText" text="4- Moderado">
      <formula>NOT(ISERROR(SEARCH("4- Moderado",A45)))</formula>
    </cfRule>
    <cfRule type="containsText" dxfId="248" priority="88" operator="containsText" text="3- Bajo">
      <formula>NOT(ISERROR(SEARCH("3- Bajo",A45)))</formula>
    </cfRule>
    <cfRule type="containsText" dxfId="247" priority="89" operator="containsText" text="4- Bajo">
      <formula>NOT(ISERROR(SEARCH("4- Bajo",A45)))</formula>
    </cfRule>
    <cfRule type="containsText" dxfId="246" priority="90" operator="containsText" text="1- Bajo">
      <formula>NOT(ISERROR(SEARCH("1- Bajo",A45)))</formula>
    </cfRule>
  </conditionalFormatting>
  <conditionalFormatting sqref="A23:N24">
    <cfRule type="containsText" dxfId="245" priority="79" operator="containsText" text="3- Moderado">
      <formula>NOT(ISERROR(SEARCH("3- Moderado",A23)))</formula>
    </cfRule>
    <cfRule type="containsText" dxfId="244" priority="80" operator="containsText" text="6- Moderado">
      <formula>NOT(ISERROR(SEARCH("6- Moderado",A23)))</formula>
    </cfRule>
    <cfRule type="containsText" dxfId="243" priority="81" operator="containsText" text="4- Moderado">
      <formula>NOT(ISERROR(SEARCH("4- Moderado",A23)))</formula>
    </cfRule>
    <cfRule type="containsText" dxfId="242" priority="82" operator="containsText" text="3- Bajo">
      <formula>NOT(ISERROR(SEARCH("3- Bajo",A23)))</formula>
    </cfRule>
    <cfRule type="containsText" dxfId="241" priority="83" operator="containsText" text="4- Bajo">
      <formula>NOT(ISERROR(SEARCH("4- Bajo",A23)))</formula>
    </cfRule>
    <cfRule type="containsText" dxfId="240" priority="84" operator="containsText" text="1- Bajo">
      <formula>NOT(ISERROR(SEARCH("1- Bajo",A23)))</formula>
    </cfRule>
  </conditionalFormatting>
  <conditionalFormatting sqref="A26:F26">
    <cfRule type="containsText" dxfId="239" priority="73" operator="containsText" text="3- Moderado">
      <formula>NOT(ISERROR(SEARCH("3- Moderado",A26)))</formula>
    </cfRule>
    <cfRule type="containsText" dxfId="238" priority="74" operator="containsText" text="6- Moderado">
      <formula>NOT(ISERROR(SEARCH("6- Moderado",A26)))</formula>
    </cfRule>
    <cfRule type="containsText" dxfId="237" priority="75" operator="containsText" text="4- Moderado">
      <formula>NOT(ISERROR(SEARCH("4- Moderado",A26)))</formula>
    </cfRule>
    <cfRule type="containsText" dxfId="236" priority="76" operator="containsText" text="3- Bajo">
      <formula>NOT(ISERROR(SEARCH("3- Bajo",A26)))</formula>
    </cfRule>
    <cfRule type="containsText" dxfId="235" priority="77" operator="containsText" text="4- Bajo">
      <formula>NOT(ISERROR(SEARCH("4- Bajo",A26)))</formula>
    </cfRule>
    <cfRule type="containsText" dxfId="234" priority="78" operator="containsText" text="1- Bajo">
      <formula>NOT(ISERROR(SEARCH("1- Bajo",A26)))</formula>
    </cfRule>
  </conditionalFormatting>
  <conditionalFormatting sqref="G26:N26">
    <cfRule type="containsText" dxfId="233" priority="67" operator="containsText" text="3- Moderado">
      <formula>NOT(ISERROR(SEARCH("3- Moderado",G26)))</formula>
    </cfRule>
    <cfRule type="containsText" dxfId="232" priority="68" operator="containsText" text="6- Moderado">
      <formula>NOT(ISERROR(SEARCH("6- Moderado",G26)))</formula>
    </cfRule>
    <cfRule type="containsText" dxfId="231" priority="69" operator="containsText" text="4- Moderado">
      <formula>NOT(ISERROR(SEARCH("4- Moderado",G26)))</formula>
    </cfRule>
    <cfRule type="containsText" dxfId="230" priority="70" operator="containsText" text="3- Bajo">
      <formula>NOT(ISERROR(SEARCH("3- Bajo",G26)))</formula>
    </cfRule>
    <cfRule type="containsText" dxfId="229" priority="71" operator="containsText" text="4- Bajo">
      <formula>NOT(ISERROR(SEARCH("4- Bajo",G26)))</formula>
    </cfRule>
    <cfRule type="containsText" dxfId="228" priority="72" operator="containsText" text="1- Bajo">
      <formula>NOT(ISERROR(SEARCH("1- Bajo",G26)))</formula>
    </cfRule>
  </conditionalFormatting>
  <conditionalFormatting sqref="A30:N31">
    <cfRule type="containsText" dxfId="227" priority="61" operator="containsText" text="3- Moderado">
      <formula>NOT(ISERROR(SEARCH("3- Moderado",A30)))</formula>
    </cfRule>
    <cfRule type="containsText" dxfId="226" priority="62" operator="containsText" text="6- Moderado">
      <formula>NOT(ISERROR(SEARCH("6- Moderado",A30)))</formula>
    </cfRule>
    <cfRule type="containsText" dxfId="225" priority="63" operator="containsText" text="4- Moderado">
      <formula>NOT(ISERROR(SEARCH("4- Moderado",A30)))</formula>
    </cfRule>
    <cfRule type="containsText" dxfId="224" priority="64" operator="containsText" text="3- Bajo">
      <formula>NOT(ISERROR(SEARCH("3- Bajo",A30)))</formula>
    </cfRule>
    <cfRule type="containsText" dxfId="223" priority="65" operator="containsText" text="4- Bajo">
      <formula>NOT(ISERROR(SEARCH("4- Bajo",A30)))</formula>
    </cfRule>
    <cfRule type="containsText" dxfId="222" priority="66" operator="containsText" text="1- Bajo">
      <formula>NOT(ISERROR(SEARCH("1- Bajo",A30)))</formula>
    </cfRule>
  </conditionalFormatting>
  <conditionalFormatting sqref="A33:F33">
    <cfRule type="containsText" dxfId="221" priority="55" operator="containsText" text="3- Moderado">
      <formula>NOT(ISERROR(SEARCH("3- Moderado",A33)))</formula>
    </cfRule>
    <cfRule type="containsText" dxfId="220" priority="56" operator="containsText" text="6- Moderado">
      <formula>NOT(ISERROR(SEARCH("6- Moderado",A33)))</formula>
    </cfRule>
    <cfRule type="containsText" dxfId="219" priority="57" operator="containsText" text="4- Moderado">
      <formula>NOT(ISERROR(SEARCH("4- Moderado",A33)))</formula>
    </cfRule>
    <cfRule type="containsText" dxfId="218" priority="58" operator="containsText" text="3- Bajo">
      <formula>NOT(ISERROR(SEARCH("3- Bajo",A33)))</formula>
    </cfRule>
    <cfRule type="containsText" dxfId="217" priority="59" operator="containsText" text="4- Bajo">
      <formula>NOT(ISERROR(SEARCH("4- Bajo",A33)))</formula>
    </cfRule>
    <cfRule type="containsText" dxfId="216" priority="60" operator="containsText" text="1- Bajo">
      <formula>NOT(ISERROR(SEARCH("1- Bajo",A33)))</formula>
    </cfRule>
  </conditionalFormatting>
  <conditionalFormatting sqref="G33:N33">
    <cfRule type="containsText" dxfId="215" priority="49" operator="containsText" text="3- Moderado">
      <formula>NOT(ISERROR(SEARCH("3- Moderado",G33)))</formula>
    </cfRule>
    <cfRule type="containsText" dxfId="214" priority="50" operator="containsText" text="6- Moderado">
      <formula>NOT(ISERROR(SEARCH("6- Moderado",G33)))</formula>
    </cfRule>
    <cfRule type="containsText" dxfId="213" priority="51" operator="containsText" text="4- Moderado">
      <formula>NOT(ISERROR(SEARCH("4- Moderado",G33)))</formula>
    </cfRule>
    <cfRule type="containsText" dxfId="212" priority="52" operator="containsText" text="3- Bajo">
      <formula>NOT(ISERROR(SEARCH("3- Bajo",G33)))</formula>
    </cfRule>
    <cfRule type="containsText" dxfId="211" priority="53" operator="containsText" text="4- Bajo">
      <formula>NOT(ISERROR(SEARCH("4- Bajo",G33)))</formula>
    </cfRule>
    <cfRule type="containsText" dxfId="210" priority="54" operator="containsText" text="1- Bajo">
      <formula>NOT(ISERROR(SEARCH("1- Bajo",G33)))</formula>
    </cfRule>
  </conditionalFormatting>
  <conditionalFormatting sqref="A38:N38">
    <cfRule type="containsText" dxfId="209" priority="43" operator="containsText" text="3- Moderado">
      <formula>NOT(ISERROR(SEARCH("3- Moderado",A38)))</formula>
    </cfRule>
    <cfRule type="containsText" dxfId="208" priority="44" operator="containsText" text="6- Moderado">
      <formula>NOT(ISERROR(SEARCH("6- Moderado",A38)))</formula>
    </cfRule>
    <cfRule type="containsText" dxfId="207" priority="45" operator="containsText" text="4- Moderado">
      <formula>NOT(ISERROR(SEARCH("4- Moderado",A38)))</formula>
    </cfRule>
    <cfRule type="containsText" dxfId="206" priority="46" operator="containsText" text="3- Bajo">
      <formula>NOT(ISERROR(SEARCH("3- Bajo",A38)))</formula>
    </cfRule>
    <cfRule type="containsText" dxfId="205" priority="47" operator="containsText" text="4- Bajo">
      <formula>NOT(ISERROR(SEARCH("4- Bajo",A38)))</formula>
    </cfRule>
    <cfRule type="containsText" dxfId="204" priority="48" operator="containsText" text="1- Bajo">
      <formula>NOT(ISERROR(SEARCH("1- Bajo",A38)))</formula>
    </cfRule>
  </conditionalFormatting>
  <conditionalFormatting sqref="A40:F40">
    <cfRule type="containsText" dxfId="203" priority="37" operator="containsText" text="3- Moderado">
      <formula>NOT(ISERROR(SEARCH("3- Moderado",A40)))</formula>
    </cfRule>
    <cfRule type="containsText" dxfId="202" priority="38" operator="containsText" text="6- Moderado">
      <formula>NOT(ISERROR(SEARCH("6- Moderado",A40)))</formula>
    </cfRule>
    <cfRule type="containsText" dxfId="201" priority="39" operator="containsText" text="4- Moderado">
      <formula>NOT(ISERROR(SEARCH("4- Moderado",A40)))</formula>
    </cfRule>
    <cfRule type="containsText" dxfId="200" priority="40" operator="containsText" text="3- Bajo">
      <formula>NOT(ISERROR(SEARCH("3- Bajo",A40)))</formula>
    </cfRule>
    <cfRule type="containsText" dxfId="199" priority="41" operator="containsText" text="4- Bajo">
      <formula>NOT(ISERROR(SEARCH("4- Bajo",A40)))</formula>
    </cfRule>
    <cfRule type="containsText" dxfId="198" priority="42" operator="containsText" text="1- Bajo">
      <formula>NOT(ISERROR(SEARCH("1- Bajo",A40)))</formula>
    </cfRule>
  </conditionalFormatting>
  <conditionalFormatting sqref="G40:N40">
    <cfRule type="containsText" dxfId="197" priority="31" operator="containsText" text="3- Moderado">
      <formula>NOT(ISERROR(SEARCH("3- Moderado",G40)))</formula>
    </cfRule>
    <cfRule type="containsText" dxfId="196" priority="32" operator="containsText" text="6- Moderado">
      <formula>NOT(ISERROR(SEARCH("6- Moderado",G40)))</formula>
    </cfRule>
    <cfRule type="containsText" dxfId="195" priority="33" operator="containsText" text="4- Moderado">
      <formula>NOT(ISERROR(SEARCH("4- Moderado",G40)))</formula>
    </cfRule>
    <cfRule type="containsText" dxfId="194" priority="34" operator="containsText" text="3- Bajo">
      <formula>NOT(ISERROR(SEARCH("3- Bajo",G40)))</formula>
    </cfRule>
    <cfRule type="containsText" dxfId="193" priority="35" operator="containsText" text="4- Bajo">
      <formula>NOT(ISERROR(SEARCH("4- Bajo",G40)))</formula>
    </cfRule>
    <cfRule type="containsText" dxfId="192" priority="36" operator="containsText" text="1- Bajo">
      <formula>NOT(ISERROR(SEARCH("1- Bajo",G40)))</formula>
    </cfRule>
  </conditionalFormatting>
  <conditionalFormatting sqref="A44:N44">
    <cfRule type="containsText" dxfId="191" priority="25" operator="containsText" text="3- Moderado">
      <formula>NOT(ISERROR(SEARCH("3- Moderado",A44)))</formula>
    </cfRule>
    <cfRule type="containsText" dxfId="190" priority="26" operator="containsText" text="6- Moderado">
      <formula>NOT(ISERROR(SEARCH("6- Moderado",A44)))</formula>
    </cfRule>
    <cfRule type="containsText" dxfId="189" priority="27" operator="containsText" text="4- Moderado">
      <formula>NOT(ISERROR(SEARCH("4- Moderado",A44)))</formula>
    </cfRule>
    <cfRule type="containsText" dxfId="188" priority="28" operator="containsText" text="3- Bajo">
      <formula>NOT(ISERROR(SEARCH("3- Bajo",A44)))</formula>
    </cfRule>
    <cfRule type="containsText" dxfId="187" priority="29" operator="containsText" text="4- Bajo">
      <formula>NOT(ISERROR(SEARCH("4- Bajo",A44)))</formula>
    </cfRule>
    <cfRule type="containsText" dxfId="186" priority="30" operator="containsText" text="1- Bajo">
      <formula>NOT(ISERROR(SEARCH("1- Bajo",A44)))</formula>
    </cfRule>
  </conditionalFormatting>
  <conditionalFormatting sqref="A50:N50">
    <cfRule type="containsText" dxfId="185" priority="19" operator="containsText" text="3- Moderado">
      <formula>NOT(ISERROR(SEARCH("3- Moderado",A50)))</formula>
    </cfRule>
    <cfRule type="containsText" dxfId="184" priority="20" operator="containsText" text="6- Moderado">
      <formula>NOT(ISERROR(SEARCH("6- Moderado",A50)))</formula>
    </cfRule>
    <cfRule type="containsText" dxfId="183" priority="21" operator="containsText" text="4- Moderado">
      <formula>NOT(ISERROR(SEARCH("4- Moderado",A50)))</formula>
    </cfRule>
    <cfRule type="containsText" dxfId="182" priority="22" operator="containsText" text="3- Bajo">
      <formula>NOT(ISERROR(SEARCH("3- Bajo",A50)))</formula>
    </cfRule>
    <cfRule type="containsText" dxfId="181" priority="23" operator="containsText" text="4- Bajo">
      <formula>NOT(ISERROR(SEARCH("4- Bajo",A50)))</formula>
    </cfRule>
    <cfRule type="containsText" dxfId="180" priority="24" operator="containsText" text="1- Bajo">
      <formula>NOT(ISERROR(SEARCH("1- Bajo",A50)))</formula>
    </cfRule>
  </conditionalFormatting>
  <conditionalFormatting sqref="A51:N51">
    <cfRule type="containsText" dxfId="179" priority="13" operator="containsText" text="3- Moderado">
      <formula>NOT(ISERROR(SEARCH("3- Moderado",A51)))</formula>
    </cfRule>
    <cfRule type="containsText" dxfId="178" priority="14" operator="containsText" text="6- Moderado">
      <formula>NOT(ISERROR(SEARCH("6- Moderado",A51)))</formula>
    </cfRule>
    <cfRule type="containsText" dxfId="177" priority="15" operator="containsText" text="4- Moderado">
      <formula>NOT(ISERROR(SEARCH("4- Moderado",A51)))</formula>
    </cfRule>
    <cfRule type="containsText" dxfId="176" priority="16" operator="containsText" text="3- Bajo">
      <formula>NOT(ISERROR(SEARCH("3- Bajo",A51)))</formula>
    </cfRule>
    <cfRule type="containsText" dxfId="175" priority="17" operator="containsText" text="4- Bajo">
      <formula>NOT(ISERROR(SEARCH("4- Bajo",A51)))</formula>
    </cfRule>
    <cfRule type="containsText" dxfId="174" priority="18" operator="containsText" text="1- Bajo">
      <formula>NOT(ISERROR(SEARCH("1- Bajo",A51)))</formula>
    </cfRule>
  </conditionalFormatting>
  <conditionalFormatting sqref="A53:N53">
    <cfRule type="containsText" dxfId="173" priority="7" operator="containsText" text="3- Moderado">
      <formula>NOT(ISERROR(SEARCH("3- Moderado",A53)))</formula>
    </cfRule>
    <cfRule type="containsText" dxfId="172" priority="8" operator="containsText" text="6- Moderado">
      <formula>NOT(ISERROR(SEARCH("6- Moderado",A53)))</formula>
    </cfRule>
    <cfRule type="containsText" dxfId="171" priority="9" operator="containsText" text="4- Moderado">
      <formula>NOT(ISERROR(SEARCH("4- Moderado",A53)))</formula>
    </cfRule>
    <cfRule type="containsText" dxfId="170" priority="10" operator="containsText" text="3- Bajo">
      <formula>NOT(ISERROR(SEARCH("3- Bajo",A53)))</formula>
    </cfRule>
    <cfRule type="containsText" dxfId="169" priority="11" operator="containsText" text="4- Bajo">
      <formula>NOT(ISERROR(SEARCH("4- Bajo",A53)))</formula>
    </cfRule>
    <cfRule type="containsText" dxfId="168" priority="12" operator="containsText" text="1- Bajo">
      <formula>NOT(ISERROR(SEARCH("1- Bajo",A53)))</formula>
    </cfRule>
  </conditionalFormatting>
  <conditionalFormatting sqref="A55:N55">
    <cfRule type="containsText" dxfId="167" priority="1" operator="containsText" text="3- Moderado">
      <formula>NOT(ISERROR(SEARCH("3- Moderado",A55)))</formula>
    </cfRule>
    <cfRule type="containsText" dxfId="166" priority="2" operator="containsText" text="6- Moderado">
      <formula>NOT(ISERROR(SEARCH("6- Moderado",A55)))</formula>
    </cfRule>
    <cfRule type="containsText" dxfId="165" priority="3" operator="containsText" text="4- Moderado">
      <formula>NOT(ISERROR(SEARCH("4- Moderado",A55)))</formula>
    </cfRule>
    <cfRule type="containsText" dxfId="164" priority="4" operator="containsText" text="3- Bajo">
      <formula>NOT(ISERROR(SEARCH("3- Bajo",A55)))</formula>
    </cfRule>
    <cfRule type="containsText" dxfId="163" priority="5" operator="containsText" text="4- Bajo">
      <formula>NOT(ISERROR(SEARCH("4- Bajo",A55)))</formula>
    </cfRule>
    <cfRule type="containsText" dxfId="162" priority="6" operator="containsText" text="1- Bajo">
      <formula>NOT(ISERROR(SEARCH("1- Bajo",A55)))</formula>
    </cfRule>
  </conditionalFormatting>
  <dataValidations count="7">
    <dataValidation allowBlank="1" showInputMessage="1" showErrorMessage="1" prompt="seleccionar si el responsable de ejecutar las acciones es el nivel central" sqref="Q8:R8" xr:uid="{1EB3B7E1-C5A0-4CD7-B6A1-97850FCAE5F6}"/>
    <dataValidation allowBlank="1" showInputMessage="1" showErrorMessage="1" prompt="Seleccionar si el responsable es el responsable de las acciones es el nivel central" sqref="P7:P8" xr:uid="{DB4AB9FA-3F71-4D39-B347-3BEF48ACF21B}"/>
    <dataValidation allowBlank="1" showInputMessage="1" showErrorMessage="1" prompt="Describir las actividades que se van a desarrollar para el proyecto" sqref="O7" xr:uid="{B630FDC5-0E3D-4216-90A6-B681A22313F5}"/>
    <dataValidation allowBlank="1" showInputMessage="1" showErrorMessage="1" prompt="El grado de afectación puede ser " sqref="I8" xr:uid="{E944C3D6-26A4-4986-8BE1-CEB4BB201623}"/>
    <dataValidation allowBlank="1" showInputMessage="1" showErrorMessage="1" prompt="Que tan factible es que materialize el riesgo?" sqref="H8" xr:uid="{5F0E327A-39DF-4583-8C33-27594B815506}"/>
    <dataValidation allowBlank="1" showInputMessage="1" showErrorMessage="1" prompt="Registrar qué factor  que ocasina el riesgo: un facot identtficado el contexto._x000a_O  personas, recursos, estilo de direccion , factores externos, , codiciones ambientales" sqref="F8:G8" xr:uid="{4C2ADABC-1241-4473-9555-8C57FFFD3228}"/>
    <dataValidation allowBlank="1" showInputMessage="1" showErrorMessage="1" prompt="Seleccionar el tipo de riesgo teniendo en cuenta que  factor organizaconal afecta. Ver explicacion en hoja " sqref="E8" xr:uid="{722F0FAA-A448-4C44-B677-A3A285FC0AC8}"/>
  </dataValidations>
  <pageMargins left="0.7" right="0.7" top="0.75" bottom="0.75" header="0.3" footer="0.3"/>
  <pageSetup orientation="portrait"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4F2D12-DF3B-4F73-B885-34FB60F664F0}">
  <sheetPr>
    <tabColor rgb="FFFFC000"/>
  </sheetPr>
  <dimension ref="A1:JS56"/>
  <sheetViews>
    <sheetView view="pageBreakPreview" topLeftCell="D1" zoomScale="60" zoomScaleNormal="71" workbookViewId="0">
      <selection activeCell="U7" sqref="U7:U8"/>
    </sheetView>
  </sheetViews>
  <sheetFormatPr baseColWidth="10" defaultColWidth="11.44140625" defaultRowHeight="14.4" x14ac:dyDescent="0.3"/>
  <cols>
    <col min="1" max="2" width="18.44140625" style="82" customWidth="1"/>
    <col min="3" max="3" width="15.5546875" customWidth="1"/>
    <col min="4" max="4" width="27.5546875" style="82" customWidth="1"/>
    <col min="5" max="5" width="18" style="216" customWidth="1"/>
    <col min="6" max="6" width="40.109375" customWidth="1"/>
    <col min="7" max="7" width="20.44140625" customWidth="1"/>
    <col min="8" max="8" width="10.44140625" style="217" customWidth="1"/>
    <col min="9" max="9" width="11.44140625" style="217" customWidth="1"/>
    <col min="10" max="10" width="10.109375" style="218" customWidth="1"/>
    <col min="11" max="11" width="11.44140625" style="217" customWidth="1"/>
    <col min="12" max="12" width="10.88671875" style="217" customWidth="1"/>
    <col min="13" max="13" width="18.33203125" style="217" bestFit="1" customWidth="1"/>
    <col min="14" max="14" width="18.33203125" bestFit="1" customWidth="1"/>
    <col min="15" max="15" width="32.88671875" customWidth="1"/>
    <col min="16" max="16" width="16.5546875" customWidth="1"/>
    <col min="17" max="18" width="14.33203125" customWidth="1"/>
    <col min="19" max="19" width="17.88671875" customWidth="1"/>
    <col min="20" max="20" width="15.109375" customWidth="1"/>
    <col min="21" max="21" width="16.109375" customWidth="1"/>
    <col min="22" max="177" width="11.44140625" style="7"/>
  </cols>
  <sheetData>
    <row r="1" spans="1:279" s="200" customFormat="1" ht="16.5" customHeight="1" x14ac:dyDescent="0.25">
      <c r="A1" s="395"/>
      <c r="B1" s="396"/>
      <c r="C1" s="396"/>
      <c r="D1" s="487" t="s">
        <v>431</v>
      </c>
      <c r="E1" s="487"/>
      <c r="F1" s="487"/>
      <c r="G1" s="487"/>
      <c r="H1" s="487"/>
      <c r="I1" s="487"/>
      <c r="J1" s="487"/>
      <c r="K1" s="487"/>
      <c r="L1" s="487"/>
      <c r="M1" s="487"/>
      <c r="N1" s="487"/>
      <c r="O1" s="487"/>
      <c r="P1" s="487"/>
      <c r="Q1" s="488"/>
      <c r="R1" s="274"/>
      <c r="S1" s="387" t="s">
        <v>67</v>
      </c>
      <c r="T1" s="387"/>
      <c r="U1" s="387"/>
      <c r="V1" s="199"/>
      <c r="W1" s="199"/>
      <c r="X1" s="199"/>
      <c r="Y1" s="199"/>
      <c r="Z1" s="199"/>
      <c r="AA1" s="199"/>
      <c r="AB1" s="199"/>
      <c r="AC1" s="199"/>
      <c r="AD1" s="199"/>
      <c r="AE1" s="199"/>
      <c r="AF1" s="199"/>
      <c r="AG1" s="199"/>
      <c r="AH1" s="199"/>
      <c r="AI1" s="199"/>
      <c r="AJ1" s="199"/>
      <c r="AK1" s="199"/>
      <c r="AL1" s="199"/>
      <c r="AM1" s="199"/>
      <c r="AN1" s="199"/>
      <c r="AO1" s="199"/>
      <c r="AP1" s="199"/>
      <c r="AQ1" s="199"/>
      <c r="AR1" s="199"/>
      <c r="AS1" s="199"/>
      <c r="AT1" s="199"/>
      <c r="AU1" s="199"/>
      <c r="AV1" s="199"/>
      <c r="AW1" s="199"/>
      <c r="AX1" s="199"/>
      <c r="AY1" s="199"/>
      <c r="AZ1" s="199"/>
      <c r="BA1" s="199"/>
      <c r="BB1" s="199"/>
      <c r="BC1" s="199"/>
      <c r="BD1" s="199"/>
      <c r="BE1" s="199"/>
      <c r="BF1" s="199"/>
      <c r="BG1" s="199"/>
      <c r="BH1" s="199"/>
      <c r="BI1" s="199"/>
      <c r="BJ1" s="199"/>
      <c r="BK1" s="199"/>
      <c r="BL1" s="199"/>
      <c r="BM1" s="199"/>
      <c r="BN1" s="199"/>
      <c r="BO1" s="199"/>
      <c r="BP1" s="199"/>
      <c r="BQ1" s="199"/>
      <c r="BR1" s="199"/>
      <c r="BS1" s="199"/>
      <c r="BT1" s="199"/>
      <c r="BU1" s="199"/>
      <c r="BV1" s="199"/>
      <c r="BW1" s="199"/>
      <c r="BX1" s="199"/>
      <c r="BY1" s="199"/>
      <c r="BZ1" s="199"/>
      <c r="CA1" s="199"/>
      <c r="CB1" s="199"/>
      <c r="CC1" s="199"/>
      <c r="CD1" s="199"/>
      <c r="CE1" s="199"/>
      <c r="CF1" s="199"/>
      <c r="CG1" s="199"/>
      <c r="CH1" s="199"/>
      <c r="CI1" s="199"/>
      <c r="CJ1" s="199"/>
      <c r="CK1" s="199"/>
      <c r="CL1" s="199"/>
      <c r="CM1" s="199"/>
      <c r="CN1" s="199"/>
      <c r="CO1" s="199"/>
      <c r="CP1" s="199"/>
      <c r="CQ1" s="199"/>
      <c r="CR1" s="199"/>
      <c r="CS1" s="199"/>
      <c r="CT1" s="199"/>
      <c r="CU1" s="199"/>
      <c r="CV1" s="199"/>
      <c r="CW1" s="199"/>
      <c r="CX1" s="199"/>
      <c r="CY1" s="199"/>
      <c r="CZ1" s="199"/>
      <c r="DA1" s="199"/>
      <c r="DB1" s="199"/>
      <c r="DC1" s="199"/>
      <c r="DD1" s="199"/>
      <c r="DE1" s="199"/>
      <c r="DF1" s="199"/>
      <c r="DG1" s="199"/>
      <c r="DH1" s="199"/>
      <c r="DI1" s="199"/>
      <c r="DJ1" s="199"/>
      <c r="DK1" s="199"/>
      <c r="DL1" s="199"/>
      <c r="DM1" s="199"/>
      <c r="DN1" s="199"/>
      <c r="DO1" s="199"/>
      <c r="DP1" s="199"/>
      <c r="DQ1" s="199"/>
      <c r="DR1" s="199"/>
      <c r="DS1" s="199"/>
      <c r="DT1" s="199"/>
      <c r="DU1" s="199"/>
      <c r="DV1" s="199"/>
      <c r="DW1" s="199"/>
      <c r="DX1" s="199"/>
      <c r="DY1" s="199"/>
      <c r="DZ1" s="199"/>
      <c r="EA1" s="199"/>
      <c r="EB1" s="199"/>
      <c r="EC1" s="199"/>
      <c r="ED1" s="199"/>
      <c r="EE1" s="199"/>
      <c r="EF1" s="199"/>
      <c r="EG1" s="199"/>
      <c r="EH1" s="199"/>
      <c r="EI1" s="199"/>
      <c r="EJ1" s="199"/>
      <c r="EK1" s="199"/>
      <c r="EL1" s="199"/>
      <c r="EM1" s="199"/>
      <c r="EN1" s="199"/>
      <c r="EO1" s="199"/>
      <c r="EP1" s="199"/>
      <c r="EQ1" s="199"/>
      <c r="ER1" s="199"/>
      <c r="ES1" s="199"/>
      <c r="ET1" s="199"/>
      <c r="EU1" s="199"/>
      <c r="EV1" s="199"/>
      <c r="EW1" s="199"/>
      <c r="EX1" s="199"/>
      <c r="EY1" s="199"/>
      <c r="EZ1" s="199"/>
      <c r="FA1" s="199"/>
      <c r="FB1" s="199"/>
      <c r="FC1" s="199"/>
      <c r="FD1" s="199"/>
      <c r="FE1" s="199"/>
      <c r="FF1" s="199"/>
      <c r="FG1" s="199"/>
      <c r="FH1" s="199"/>
      <c r="FI1" s="199"/>
      <c r="FJ1" s="199"/>
      <c r="FK1" s="199"/>
      <c r="FL1" s="199"/>
      <c r="FM1" s="199"/>
      <c r="FN1" s="199"/>
      <c r="FO1" s="199"/>
      <c r="FP1" s="199"/>
      <c r="FQ1" s="199"/>
      <c r="FR1" s="199"/>
      <c r="FS1" s="199"/>
      <c r="FT1" s="199"/>
      <c r="FU1" s="199"/>
      <c r="FV1" s="199"/>
      <c r="FW1" s="199"/>
      <c r="FX1" s="199"/>
      <c r="FY1" s="199"/>
      <c r="FZ1" s="199"/>
      <c r="GA1" s="199"/>
      <c r="GB1" s="199"/>
      <c r="GC1" s="199"/>
      <c r="GD1" s="199"/>
      <c r="GE1" s="199"/>
      <c r="GF1" s="199"/>
      <c r="GG1" s="199"/>
      <c r="GH1" s="199"/>
      <c r="GI1" s="199"/>
      <c r="GJ1" s="199"/>
      <c r="GK1" s="199"/>
      <c r="GL1" s="199"/>
      <c r="GM1" s="199"/>
      <c r="GN1" s="199"/>
      <c r="GO1" s="199"/>
      <c r="GP1" s="199"/>
      <c r="GQ1" s="199"/>
      <c r="GR1" s="199"/>
      <c r="GS1" s="199"/>
      <c r="GT1" s="199"/>
      <c r="GU1" s="199"/>
      <c r="GV1" s="199"/>
      <c r="GW1" s="199"/>
      <c r="GX1" s="199"/>
      <c r="GY1" s="199"/>
      <c r="GZ1" s="199"/>
      <c r="HA1" s="199"/>
      <c r="HB1" s="199"/>
      <c r="HC1" s="199"/>
      <c r="HD1" s="199"/>
      <c r="HE1" s="199"/>
      <c r="HF1" s="199"/>
      <c r="HG1" s="199"/>
      <c r="HH1" s="199"/>
      <c r="HI1" s="199"/>
      <c r="HJ1" s="199"/>
      <c r="HK1" s="199"/>
      <c r="HL1" s="199"/>
      <c r="HM1" s="199"/>
      <c r="HN1" s="199"/>
      <c r="HO1" s="199"/>
      <c r="HP1" s="199"/>
      <c r="HQ1" s="199"/>
      <c r="HR1" s="199"/>
      <c r="HS1" s="199"/>
      <c r="HT1" s="199"/>
      <c r="HU1" s="199"/>
      <c r="HV1" s="199"/>
      <c r="HW1" s="199"/>
      <c r="HX1" s="199"/>
      <c r="HY1" s="199"/>
      <c r="HZ1" s="199"/>
      <c r="IA1" s="199"/>
      <c r="IB1" s="199"/>
      <c r="IC1" s="199"/>
      <c r="ID1" s="199"/>
      <c r="IE1" s="199"/>
      <c r="IF1" s="199"/>
      <c r="IG1" s="199"/>
      <c r="IH1" s="199"/>
      <c r="II1" s="199"/>
      <c r="IJ1" s="199"/>
      <c r="IK1" s="199"/>
      <c r="IL1" s="199"/>
      <c r="IM1" s="199"/>
      <c r="IN1" s="199"/>
      <c r="IO1" s="199"/>
      <c r="IP1" s="199"/>
      <c r="IQ1" s="199"/>
      <c r="IR1" s="199"/>
      <c r="IS1" s="199"/>
      <c r="IT1" s="199"/>
      <c r="IU1" s="199"/>
      <c r="IV1" s="199"/>
      <c r="IW1" s="199"/>
      <c r="IX1" s="199"/>
      <c r="IY1" s="199"/>
      <c r="IZ1" s="199"/>
      <c r="JA1" s="199"/>
      <c r="JB1" s="199"/>
      <c r="JC1" s="199"/>
      <c r="JD1" s="199"/>
      <c r="JE1" s="199"/>
      <c r="JF1" s="199"/>
      <c r="JG1" s="199"/>
      <c r="JH1" s="199"/>
      <c r="JI1" s="199"/>
      <c r="JJ1" s="199"/>
      <c r="JK1" s="199"/>
      <c r="JL1" s="199"/>
      <c r="JM1" s="199"/>
      <c r="JN1" s="199"/>
      <c r="JO1" s="199"/>
      <c r="JP1" s="199"/>
      <c r="JQ1" s="199"/>
      <c r="JR1" s="199"/>
      <c r="JS1" s="199"/>
    </row>
    <row r="2" spans="1:279" s="200" customFormat="1" ht="39.75" customHeight="1" x14ac:dyDescent="0.25">
      <c r="A2" s="397"/>
      <c r="B2" s="398"/>
      <c r="C2" s="398"/>
      <c r="D2" s="489"/>
      <c r="E2" s="489"/>
      <c r="F2" s="489"/>
      <c r="G2" s="489"/>
      <c r="H2" s="489"/>
      <c r="I2" s="489"/>
      <c r="J2" s="489"/>
      <c r="K2" s="489"/>
      <c r="L2" s="489"/>
      <c r="M2" s="489"/>
      <c r="N2" s="489"/>
      <c r="O2" s="489"/>
      <c r="P2" s="489"/>
      <c r="Q2" s="490"/>
      <c r="R2" s="274"/>
      <c r="S2" s="387"/>
      <c r="T2" s="387"/>
      <c r="U2" s="387"/>
      <c r="V2" s="199"/>
      <c r="W2" s="199"/>
      <c r="X2" s="199"/>
      <c r="Y2" s="199"/>
      <c r="Z2" s="199"/>
      <c r="AA2" s="199"/>
      <c r="AB2" s="199"/>
      <c r="AC2" s="199"/>
      <c r="AD2" s="199"/>
      <c r="AE2" s="199"/>
      <c r="AF2" s="199"/>
      <c r="AG2" s="199"/>
      <c r="AH2" s="199"/>
      <c r="AI2" s="199"/>
      <c r="AJ2" s="199"/>
      <c r="AK2" s="199"/>
      <c r="AL2" s="199"/>
      <c r="AM2" s="199"/>
      <c r="AN2" s="199"/>
      <c r="AO2" s="199"/>
      <c r="AP2" s="199"/>
      <c r="AQ2" s="199"/>
      <c r="AR2" s="199"/>
      <c r="AS2" s="199"/>
      <c r="AT2" s="199"/>
      <c r="AU2" s="199"/>
      <c r="AV2" s="199"/>
      <c r="AW2" s="199"/>
      <c r="AX2" s="199"/>
      <c r="AY2" s="199"/>
      <c r="AZ2" s="199"/>
      <c r="BA2" s="199"/>
      <c r="BB2" s="199"/>
      <c r="BC2" s="199"/>
      <c r="BD2" s="199"/>
      <c r="BE2" s="199"/>
      <c r="BF2" s="199"/>
      <c r="BG2" s="199"/>
      <c r="BH2" s="199"/>
      <c r="BI2" s="199"/>
      <c r="BJ2" s="199"/>
      <c r="BK2" s="199"/>
      <c r="BL2" s="199"/>
      <c r="BM2" s="199"/>
      <c r="BN2" s="199"/>
      <c r="BO2" s="199"/>
      <c r="BP2" s="199"/>
      <c r="BQ2" s="199"/>
      <c r="BR2" s="199"/>
      <c r="BS2" s="199"/>
      <c r="BT2" s="199"/>
      <c r="BU2" s="199"/>
      <c r="BV2" s="199"/>
      <c r="BW2" s="199"/>
      <c r="BX2" s="199"/>
      <c r="BY2" s="199"/>
      <c r="BZ2" s="199"/>
      <c r="CA2" s="199"/>
      <c r="CB2" s="199"/>
      <c r="CC2" s="199"/>
      <c r="CD2" s="199"/>
      <c r="CE2" s="199"/>
      <c r="CF2" s="199"/>
      <c r="CG2" s="199"/>
      <c r="CH2" s="199"/>
      <c r="CI2" s="199"/>
      <c r="CJ2" s="199"/>
      <c r="CK2" s="199"/>
      <c r="CL2" s="199"/>
      <c r="CM2" s="199"/>
      <c r="CN2" s="199"/>
      <c r="CO2" s="199"/>
      <c r="CP2" s="199"/>
      <c r="CQ2" s="199"/>
      <c r="CR2" s="199"/>
      <c r="CS2" s="199"/>
      <c r="CT2" s="199"/>
      <c r="CU2" s="199"/>
      <c r="CV2" s="199"/>
      <c r="CW2" s="199"/>
      <c r="CX2" s="199"/>
      <c r="CY2" s="199"/>
      <c r="CZ2" s="199"/>
      <c r="DA2" s="199"/>
      <c r="DB2" s="199"/>
      <c r="DC2" s="199"/>
      <c r="DD2" s="199"/>
      <c r="DE2" s="199"/>
      <c r="DF2" s="199"/>
      <c r="DG2" s="199"/>
      <c r="DH2" s="199"/>
      <c r="DI2" s="199"/>
      <c r="DJ2" s="199"/>
      <c r="DK2" s="199"/>
      <c r="DL2" s="199"/>
      <c r="DM2" s="199"/>
      <c r="DN2" s="199"/>
      <c r="DO2" s="199"/>
      <c r="DP2" s="199"/>
      <c r="DQ2" s="199"/>
      <c r="DR2" s="199"/>
      <c r="DS2" s="199"/>
      <c r="DT2" s="199"/>
      <c r="DU2" s="199"/>
      <c r="DV2" s="199"/>
      <c r="DW2" s="199"/>
      <c r="DX2" s="199"/>
      <c r="DY2" s="199"/>
      <c r="DZ2" s="199"/>
      <c r="EA2" s="199"/>
      <c r="EB2" s="199"/>
      <c r="EC2" s="199"/>
      <c r="ED2" s="199"/>
      <c r="EE2" s="199"/>
      <c r="EF2" s="199"/>
      <c r="EG2" s="199"/>
      <c r="EH2" s="199"/>
      <c r="EI2" s="199"/>
      <c r="EJ2" s="199"/>
      <c r="EK2" s="199"/>
      <c r="EL2" s="199"/>
      <c r="EM2" s="199"/>
      <c r="EN2" s="199"/>
      <c r="EO2" s="199"/>
      <c r="EP2" s="199"/>
      <c r="EQ2" s="199"/>
      <c r="ER2" s="199"/>
      <c r="ES2" s="199"/>
      <c r="ET2" s="199"/>
      <c r="EU2" s="199"/>
      <c r="EV2" s="199"/>
      <c r="EW2" s="199"/>
      <c r="EX2" s="199"/>
      <c r="EY2" s="199"/>
      <c r="EZ2" s="199"/>
      <c r="FA2" s="199"/>
      <c r="FB2" s="199"/>
      <c r="FC2" s="199"/>
      <c r="FD2" s="199"/>
      <c r="FE2" s="199"/>
      <c r="FF2" s="199"/>
      <c r="FG2" s="199"/>
      <c r="FH2" s="199"/>
      <c r="FI2" s="199"/>
      <c r="FJ2" s="199"/>
      <c r="FK2" s="199"/>
      <c r="FL2" s="199"/>
      <c r="FM2" s="199"/>
      <c r="FN2" s="199"/>
      <c r="FO2" s="199"/>
      <c r="FP2" s="199"/>
      <c r="FQ2" s="199"/>
      <c r="FR2" s="199"/>
      <c r="FS2" s="199"/>
      <c r="FT2" s="199"/>
      <c r="FU2" s="199"/>
      <c r="FV2" s="199"/>
      <c r="FW2" s="199"/>
      <c r="FX2" s="199"/>
      <c r="FY2" s="199"/>
      <c r="FZ2" s="199"/>
      <c r="GA2" s="199"/>
      <c r="GB2" s="199"/>
      <c r="GC2" s="199"/>
      <c r="GD2" s="199"/>
      <c r="GE2" s="199"/>
      <c r="GF2" s="199"/>
      <c r="GG2" s="199"/>
      <c r="GH2" s="199"/>
      <c r="GI2" s="199"/>
      <c r="GJ2" s="199"/>
      <c r="GK2" s="199"/>
      <c r="GL2" s="199"/>
      <c r="GM2" s="199"/>
      <c r="GN2" s="199"/>
      <c r="GO2" s="199"/>
      <c r="GP2" s="199"/>
      <c r="GQ2" s="199"/>
      <c r="GR2" s="199"/>
      <c r="GS2" s="199"/>
      <c r="GT2" s="199"/>
      <c r="GU2" s="199"/>
      <c r="GV2" s="199"/>
      <c r="GW2" s="199"/>
      <c r="GX2" s="199"/>
      <c r="GY2" s="199"/>
      <c r="GZ2" s="199"/>
      <c r="HA2" s="199"/>
      <c r="HB2" s="199"/>
      <c r="HC2" s="199"/>
      <c r="HD2" s="199"/>
      <c r="HE2" s="199"/>
      <c r="HF2" s="199"/>
      <c r="HG2" s="199"/>
      <c r="HH2" s="199"/>
      <c r="HI2" s="199"/>
      <c r="HJ2" s="199"/>
      <c r="HK2" s="199"/>
      <c r="HL2" s="199"/>
      <c r="HM2" s="199"/>
      <c r="HN2" s="199"/>
      <c r="HO2" s="199"/>
      <c r="HP2" s="199"/>
      <c r="HQ2" s="199"/>
      <c r="HR2" s="199"/>
      <c r="HS2" s="199"/>
      <c r="HT2" s="199"/>
      <c r="HU2" s="199"/>
      <c r="HV2" s="199"/>
      <c r="HW2" s="199"/>
      <c r="HX2" s="199"/>
      <c r="HY2" s="199"/>
      <c r="HZ2" s="199"/>
      <c r="IA2" s="199"/>
      <c r="IB2" s="199"/>
      <c r="IC2" s="199"/>
      <c r="ID2" s="199"/>
      <c r="IE2" s="199"/>
      <c r="IF2" s="199"/>
      <c r="IG2" s="199"/>
      <c r="IH2" s="199"/>
      <c r="II2" s="199"/>
      <c r="IJ2" s="199"/>
      <c r="IK2" s="199"/>
      <c r="IL2" s="199"/>
      <c r="IM2" s="199"/>
      <c r="IN2" s="199"/>
      <c r="IO2" s="199"/>
      <c r="IP2" s="199"/>
      <c r="IQ2" s="199"/>
      <c r="IR2" s="199"/>
      <c r="IS2" s="199"/>
      <c r="IT2" s="199"/>
      <c r="IU2" s="199"/>
      <c r="IV2" s="199"/>
      <c r="IW2" s="199"/>
      <c r="IX2" s="199"/>
      <c r="IY2" s="199"/>
      <c r="IZ2" s="199"/>
      <c r="JA2" s="199"/>
      <c r="JB2" s="199"/>
      <c r="JC2" s="199"/>
      <c r="JD2" s="199"/>
      <c r="JE2" s="199"/>
      <c r="JF2" s="199"/>
      <c r="JG2" s="199"/>
      <c r="JH2" s="199"/>
      <c r="JI2" s="199"/>
      <c r="JJ2" s="199"/>
      <c r="JK2" s="199"/>
      <c r="JL2" s="199"/>
      <c r="JM2" s="199"/>
      <c r="JN2" s="199"/>
      <c r="JO2" s="199"/>
      <c r="JP2" s="199"/>
      <c r="JQ2" s="199"/>
      <c r="JR2" s="199"/>
      <c r="JS2" s="199"/>
    </row>
    <row r="3" spans="1:279" s="200" customFormat="1" ht="3" customHeight="1" x14ac:dyDescent="0.25">
      <c r="A3" s="2"/>
      <c r="B3" s="2"/>
      <c r="C3" s="272"/>
      <c r="D3" s="489"/>
      <c r="E3" s="489"/>
      <c r="F3" s="489"/>
      <c r="G3" s="489"/>
      <c r="H3" s="489"/>
      <c r="I3" s="489"/>
      <c r="J3" s="489"/>
      <c r="K3" s="489"/>
      <c r="L3" s="489"/>
      <c r="M3" s="489"/>
      <c r="N3" s="489"/>
      <c r="O3" s="489"/>
      <c r="P3" s="489"/>
      <c r="Q3" s="490"/>
      <c r="R3" s="274"/>
      <c r="S3" s="387"/>
      <c r="T3" s="387"/>
      <c r="U3" s="387"/>
      <c r="V3" s="199"/>
      <c r="W3" s="199"/>
      <c r="X3" s="199"/>
      <c r="Y3" s="199"/>
      <c r="Z3" s="199"/>
      <c r="AA3" s="199"/>
      <c r="AB3" s="199"/>
      <c r="AC3" s="199"/>
      <c r="AD3" s="199"/>
      <c r="AE3" s="199"/>
      <c r="AF3" s="199"/>
      <c r="AG3" s="199"/>
      <c r="AH3" s="199"/>
      <c r="AI3" s="199"/>
      <c r="AJ3" s="199"/>
      <c r="AK3" s="199"/>
      <c r="AL3" s="199"/>
      <c r="AM3" s="199"/>
      <c r="AN3" s="199"/>
      <c r="AO3" s="199"/>
      <c r="AP3" s="199"/>
      <c r="AQ3" s="199"/>
      <c r="AR3" s="199"/>
      <c r="AS3" s="199"/>
      <c r="AT3" s="199"/>
      <c r="AU3" s="199"/>
      <c r="AV3" s="199"/>
      <c r="AW3" s="199"/>
      <c r="AX3" s="199"/>
      <c r="AY3" s="199"/>
      <c r="AZ3" s="199"/>
      <c r="BA3" s="199"/>
      <c r="BB3" s="199"/>
      <c r="BC3" s="199"/>
      <c r="BD3" s="199"/>
      <c r="BE3" s="199"/>
      <c r="BF3" s="199"/>
      <c r="BG3" s="199"/>
      <c r="BH3" s="199"/>
      <c r="BI3" s="199"/>
      <c r="BJ3" s="199"/>
      <c r="BK3" s="199"/>
      <c r="BL3" s="199"/>
      <c r="BM3" s="199"/>
      <c r="BN3" s="199"/>
      <c r="BO3" s="199"/>
      <c r="BP3" s="199"/>
      <c r="BQ3" s="199"/>
      <c r="BR3" s="199"/>
      <c r="BS3" s="199"/>
      <c r="BT3" s="199"/>
      <c r="BU3" s="199"/>
      <c r="BV3" s="199"/>
      <c r="BW3" s="199"/>
      <c r="BX3" s="199"/>
      <c r="BY3" s="199"/>
      <c r="BZ3" s="199"/>
      <c r="CA3" s="199"/>
      <c r="CB3" s="199"/>
      <c r="CC3" s="199"/>
      <c r="CD3" s="199"/>
      <c r="CE3" s="199"/>
      <c r="CF3" s="199"/>
      <c r="CG3" s="199"/>
      <c r="CH3" s="199"/>
      <c r="CI3" s="199"/>
      <c r="CJ3" s="199"/>
      <c r="CK3" s="199"/>
      <c r="CL3" s="199"/>
      <c r="CM3" s="199"/>
      <c r="CN3" s="199"/>
      <c r="CO3" s="199"/>
      <c r="CP3" s="199"/>
      <c r="CQ3" s="199"/>
      <c r="CR3" s="199"/>
      <c r="CS3" s="199"/>
      <c r="CT3" s="199"/>
      <c r="CU3" s="199"/>
      <c r="CV3" s="199"/>
      <c r="CW3" s="199"/>
      <c r="CX3" s="199"/>
      <c r="CY3" s="199"/>
      <c r="CZ3" s="199"/>
      <c r="DA3" s="199"/>
      <c r="DB3" s="199"/>
      <c r="DC3" s="199"/>
      <c r="DD3" s="199"/>
      <c r="DE3" s="199"/>
      <c r="DF3" s="199"/>
      <c r="DG3" s="199"/>
      <c r="DH3" s="199"/>
      <c r="DI3" s="199"/>
      <c r="DJ3" s="199"/>
      <c r="DK3" s="199"/>
      <c r="DL3" s="199"/>
      <c r="DM3" s="199"/>
      <c r="DN3" s="199"/>
      <c r="DO3" s="199"/>
      <c r="DP3" s="199"/>
      <c r="DQ3" s="199"/>
      <c r="DR3" s="199"/>
      <c r="DS3" s="199"/>
      <c r="DT3" s="199"/>
      <c r="DU3" s="199"/>
      <c r="DV3" s="199"/>
      <c r="DW3" s="199"/>
      <c r="DX3" s="199"/>
      <c r="DY3" s="199"/>
      <c r="DZ3" s="199"/>
      <c r="EA3" s="199"/>
      <c r="EB3" s="199"/>
      <c r="EC3" s="199"/>
      <c r="ED3" s="199"/>
      <c r="EE3" s="199"/>
      <c r="EF3" s="199"/>
      <c r="EG3" s="199"/>
      <c r="EH3" s="199"/>
      <c r="EI3" s="199"/>
      <c r="EJ3" s="199"/>
      <c r="EK3" s="199"/>
      <c r="EL3" s="199"/>
      <c r="EM3" s="199"/>
      <c r="EN3" s="199"/>
      <c r="EO3" s="199"/>
      <c r="EP3" s="199"/>
      <c r="EQ3" s="199"/>
      <c r="ER3" s="199"/>
      <c r="ES3" s="199"/>
      <c r="ET3" s="199"/>
      <c r="EU3" s="199"/>
      <c r="EV3" s="199"/>
      <c r="EW3" s="199"/>
      <c r="EX3" s="199"/>
      <c r="EY3" s="199"/>
      <c r="EZ3" s="199"/>
      <c r="FA3" s="199"/>
      <c r="FB3" s="199"/>
      <c r="FC3" s="199"/>
      <c r="FD3" s="199"/>
      <c r="FE3" s="199"/>
      <c r="FF3" s="199"/>
      <c r="FG3" s="199"/>
      <c r="FH3" s="199"/>
      <c r="FI3" s="199"/>
      <c r="FJ3" s="199"/>
      <c r="FK3" s="199"/>
      <c r="FL3" s="199"/>
      <c r="FM3" s="199"/>
      <c r="FN3" s="199"/>
      <c r="FO3" s="199"/>
      <c r="FP3" s="199"/>
      <c r="FQ3" s="199"/>
      <c r="FR3" s="199"/>
      <c r="FS3" s="199"/>
      <c r="FT3" s="199"/>
      <c r="FU3" s="199"/>
      <c r="FV3" s="199"/>
      <c r="FW3" s="199"/>
      <c r="FX3" s="199"/>
      <c r="FY3" s="199"/>
      <c r="FZ3" s="199"/>
      <c r="GA3" s="199"/>
      <c r="GB3" s="199"/>
      <c r="GC3" s="199"/>
      <c r="GD3" s="199"/>
      <c r="GE3" s="199"/>
      <c r="GF3" s="199"/>
      <c r="GG3" s="199"/>
      <c r="GH3" s="199"/>
      <c r="GI3" s="199"/>
      <c r="GJ3" s="199"/>
      <c r="GK3" s="199"/>
      <c r="GL3" s="199"/>
      <c r="GM3" s="199"/>
      <c r="GN3" s="199"/>
      <c r="GO3" s="199"/>
      <c r="GP3" s="199"/>
      <c r="GQ3" s="199"/>
      <c r="GR3" s="199"/>
      <c r="GS3" s="199"/>
      <c r="GT3" s="199"/>
      <c r="GU3" s="199"/>
      <c r="GV3" s="199"/>
      <c r="GW3" s="199"/>
      <c r="GX3" s="199"/>
      <c r="GY3" s="199"/>
      <c r="GZ3" s="199"/>
      <c r="HA3" s="199"/>
      <c r="HB3" s="199"/>
      <c r="HC3" s="199"/>
      <c r="HD3" s="199"/>
      <c r="HE3" s="199"/>
      <c r="HF3" s="199"/>
      <c r="HG3" s="199"/>
      <c r="HH3" s="199"/>
      <c r="HI3" s="199"/>
      <c r="HJ3" s="199"/>
      <c r="HK3" s="199"/>
      <c r="HL3" s="199"/>
      <c r="HM3" s="199"/>
      <c r="HN3" s="199"/>
      <c r="HO3" s="199"/>
      <c r="HP3" s="199"/>
      <c r="HQ3" s="199"/>
      <c r="HR3" s="199"/>
      <c r="HS3" s="199"/>
      <c r="HT3" s="199"/>
      <c r="HU3" s="199"/>
      <c r="HV3" s="199"/>
      <c r="HW3" s="199"/>
      <c r="HX3" s="199"/>
      <c r="HY3" s="199"/>
      <c r="HZ3" s="199"/>
      <c r="IA3" s="199"/>
      <c r="IB3" s="199"/>
      <c r="IC3" s="199"/>
      <c r="ID3" s="199"/>
      <c r="IE3" s="199"/>
      <c r="IF3" s="199"/>
      <c r="IG3" s="199"/>
      <c r="IH3" s="199"/>
      <c r="II3" s="199"/>
      <c r="IJ3" s="199"/>
      <c r="IK3" s="199"/>
      <c r="IL3" s="199"/>
      <c r="IM3" s="199"/>
      <c r="IN3" s="199"/>
      <c r="IO3" s="199"/>
      <c r="IP3" s="199"/>
      <c r="IQ3" s="199"/>
      <c r="IR3" s="199"/>
      <c r="IS3" s="199"/>
      <c r="IT3" s="199"/>
      <c r="IU3" s="199"/>
      <c r="IV3" s="199"/>
      <c r="IW3" s="199"/>
      <c r="IX3" s="199"/>
      <c r="IY3" s="199"/>
      <c r="IZ3" s="199"/>
      <c r="JA3" s="199"/>
      <c r="JB3" s="199"/>
      <c r="JC3" s="199"/>
      <c r="JD3" s="199"/>
      <c r="JE3" s="199"/>
      <c r="JF3" s="199"/>
      <c r="JG3" s="199"/>
      <c r="JH3" s="199"/>
      <c r="JI3" s="199"/>
      <c r="JJ3" s="199"/>
      <c r="JK3" s="199"/>
      <c r="JL3" s="199"/>
      <c r="JM3" s="199"/>
      <c r="JN3" s="199"/>
      <c r="JO3" s="199"/>
      <c r="JP3" s="199"/>
      <c r="JQ3" s="199"/>
      <c r="JR3" s="199"/>
      <c r="JS3" s="199"/>
    </row>
    <row r="4" spans="1:279" s="200" customFormat="1" ht="41.25" customHeight="1" x14ac:dyDescent="0.25">
      <c r="A4" s="388" t="s">
        <v>0</v>
      </c>
      <c r="B4" s="389"/>
      <c r="C4" s="390"/>
      <c r="D4" s="391" t="str">
        <f>'Mapa Final'!D4</f>
        <v>Administración de Justicia</v>
      </c>
      <c r="E4" s="392"/>
      <c r="F4" s="392"/>
      <c r="G4" s="392"/>
      <c r="H4" s="392"/>
      <c r="I4" s="392"/>
      <c r="J4" s="392"/>
      <c r="K4" s="392"/>
      <c r="L4" s="392"/>
      <c r="M4" s="392"/>
      <c r="N4" s="393"/>
      <c r="O4" s="394"/>
      <c r="P4" s="394"/>
      <c r="Q4" s="394"/>
      <c r="R4" s="272"/>
      <c r="S4" s="1"/>
      <c r="T4" s="1"/>
      <c r="U4" s="1"/>
      <c r="V4" s="199"/>
      <c r="W4" s="199"/>
      <c r="X4" s="199"/>
      <c r="Y4" s="199"/>
      <c r="Z4" s="199"/>
      <c r="AA4" s="199"/>
      <c r="AB4" s="199"/>
      <c r="AC4" s="199"/>
      <c r="AD4" s="199"/>
      <c r="AE4" s="199"/>
      <c r="AF4" s="199"/>
      <c r="AG4" s="199"/>
      <c r="AH4" s="199"/>
      <c r="AI4" s="199"/>
      <c r="AJ4" s="199"/>
      <c r="AK4" s="199"/>
      <c r="AL4" s="199"/>
      <c r="AM4" s="199"/>
      <c r="AN4" s="199"/>
      <c r="AO4" s="199"/>
      <c r="AP4" s="199"/>
      <c r="AQ4" s="199"/>
      <c r="AR4" s="199"/>
      <c r="AS4" s="199"/>
      <c r="AT4" s="199"/>
      <c r="AU4" s="199"/>
      <c r="AV4" s="199"/>
      <c r="AW4" s="199"/>
      <c r="AX4" s="199"/>
      <c r="AY4" s="199"/>
      <c r="AZ4" s="199"/>
      <c r="BA4" s="199"/>
      <c r="BB4" s="199"/>
      <c r="BC4" s="199"/>
      <c r="BD4" s="199"/>
      <c r="BE4" s="199"/>
      <c r="BF4" s="199"/>
      <c r="BG4" s="199"/>
      <c r="BH4" s="199"/>
      <c r="BI4" s="199"/>
      <c r="BJ4" s="199"/>
      <c r="BK4" s="199"/>
      <c r="BL4" s="199"/>
      <c r="BM4" s="199"/>
      <c r="BN4" s="199"/>
      <c r="BO4" s="199"/>
      <c r="BP4" s="199"/>
      <c r="BQ4" s="199"/>
      <c r="BR4" s="199"/>
      <c r="BS4" s="199"/>
      <c r="BT4" s="199"/>
      <c r="BU4" s="199"/>
      <c r="BV4" s="199"/>
      <c r="BW4" s="199"/>
      <c r="BX4" s="199"/>
      <c r="BY4" s="199"/>
      <c r="BZ4" s="199"/>
      <c r="CA4" s="199"/>
      <c r="CB4" s="199"/>
      <c r="CC4" s="199"/>
      <c r="CD4" s="199"/>
      <c r="CE4" s="199"/>
      <c r="CF4" s="199"/>
      <c r="CG4" s="199"/>
      <c r="CH4" s="199"/>
      <c r="CI4" s="199"/>
      <c r="CJ4" s="199"/>
      <c r="CK4" s="199"/>
      <c r="CL4" s="199"/>
      <c r="CM4" s="199"/>
      <c r="CN4" s="199"/>
      <c r="CO4" s="199"/>
      <c r="CP4" s="199"/>
      <c r="CQ4" s="199"/>
      <c r="CR4" s="199"/>
      <c r="CS4" s="199"/>
      <c r="CT4" s="199"/>
      <c r="CU4" s="199"/>
      <c r="CV4" s="199"/>
      <c r="CW4" s="199"/>
      <c r="CX4" s="199"/>
      <c r="CY4" s="199"/>
      <c r="CZ4" s="199"/>
      <c r="DA4" s="199"/>
      <c r="DB4" s="199"/>
      <c r="DC4" s="199"/>
      <c r="DD4" s="199"/>
      <c r="DE4" s="199"/>
      <c r="DF4" s="199"/>
      <c r="DG4" s="199"/>
      <c r="DH4" s="199"/>
      <c r="DI4" s="199"/>
      <c r="DJ4" s="199"/>
      <c r="DK4" s="199"/>
      <c r="DL4" s="199"/>
      <c r="DM4" s="199"/>
      <c r="DN4" s="199"/>
      <c r="DO4" s="199"/>
      <c r="DP4" s="199"/>
      <c r="DQ4" s="199"/>
      <c r="DR4" s="199"/>
      <c r="DS4" s="199"/>
      <c r="DT4" s="199"/>
      <c r="DU4" s="199"/>
      <c r="DV4" s="199"/>
      <c r="DW4" s="199"/>
      <c r="DX4" s="199"/>
      <c r="DY4" s="199"/>
      <c r="DZ4" s="199"/>
      <c r="EA4" s="199"/>
      <c r="EB4" s="199"/>
      <c r="EC4" s="199"/>
      <c r="ED4" s="199"/>
      <c r="EE4" s="199"/>
      <c r="EF4" s="199"/>
      <c r="EG4" s="199"/>
      <c r="EH4" s="199"/>
      <c r="EI4" s="199"/>
      <c r="EJ4" s="199"/>
      <c r="EK4" s="199"/>
      <c r="EL4" s="199"/>
      <c r="EM4" s="199"/>
      <c r="EN4" s="199"/>
      <c r="EO4" s="199"/>
      <c r="EP4" s="199"/>
      <c r="EQ4" s="199"/>
      <c r="ER4" s="199"/>
      <c r="ES4" s="199"/>
      <c r="ET4" s="199"/>
      <c r="EU4" s="199"/>
      <c r="EV4" s="199"/>
      <c r="EW4" s="199"/>
      <c r="EX4" s="199"/>
      <c r="EY4" s="199"/>
      <c r="EZ4" s="199"/>
      <c r="FA4" s="199"/>
      <c r="FB4" s="199"/>
      <c r="FC4" s="199"/>
      <c r="FD4" s="199"/>
      <c r="FE4" s="199"/>
      <c r="FF4" s="199"/>
      <c r="FG4" s="199"/>
      <c r="FH4" s="199"/>
      <c r="FI4" s="199"/>
      <c r="FJ4" s="199"/>
      <c r="FK4" s="199"/>
      <c r="FL4" s="199"/>
      <c r="FM4" s="199"/>
      <c r="FN4" s="199"/>
      <c r="FO4" s="199"/>
      <c r="FP4" s="199"/>
      <c r="FQ4" s="199"/>
      <c r="FR4" s="199"/>
      <c r="FS4" s="199"/>
      <c r="FT4" s="199"/>
      <c r="FU4" s="199"/>
      <c r="FV4" s="199"/>
      <c r="FW4" s="199"/>
      <c r="FX4" s="199"/>
      <c r="FY4" s="199"/>
      <c r="FZ4" s="199"/>
      <c r="GA4" s="199"/>
      <c r="GB4" s="199"/>
      <c r="GC4" s="199"/>
      <c r="GD4" s="199"/>
      <c r="GE4" s="199"/>
      <c r="GF4" s="199"/>
      <c r="GG4" s="199"/>
      <c r="GH4" s="199"/>
      <c r="GI4" s="199"/>
      <c r="GJ4" s="199"/>
      <c r="GK4" s="199"/>
      <c r="GL4" s="199"/>
      <c r="GM4" s="199"/>
      <c r="GN4" s="199"/>
      <c r="GO4" s="199"/>
      <c r="GP4" s="199"/>
      <c r="GQ4" s="199"/>
      <c r="GR4" s="199"/>
      <c r="GS4" s="199"/>
      <c r="GT4" s="199"/>
      <c r="GU4" s="199"/>
      <c r="GV4" s="199"/>
      <c r="GW4" s="199"/>
      <c r="GX4" s="199"/>
      <c r="GY4" s="199"/>
      <c r="GZ4" s="199"/>
      <c r="HA4" s="199"/>
      <c r="HB4" s="199"/>
      <c r="HC4" s="199"/>
      <c r="HD4" s="199"/>
      <c r="HE4" s="199"/>
      <c r="HF4" s="199"/>
      <c r="HG4" s="199"/>
      <c r="HH4" s="199"/>
      <c r="HI4" s="199"/>
      <c r="HJ4" s="199"/>
      <c r="HK4" s="199"/>
      <c r="HL4" s="199"/>
      <c r="HM4" s="199"/>
      <c r="HN4" s="199"/>
      <c r="HO4" s="199"/>
      <c r="HP4" s="199"/>
      <c r="HQ4" s="199"/>
      <c r="HR4" s="199"/>
      <c r="HS4" s="199"/>
      <c r="HT4" s="199"/>
      <c r="HU4" s="199"/>
      <c r="HV4" s="199"/>
      <c r="HW4" s="199"/>
      <c r="HX4" s="199"/>
      <c r="HY4" s="199"/>
      <c r="HZ4" s="199"/>
      <c r="IA4" s="199"/>
      <c r="IB4" s="199"/>
      <c r="IC4" s="199"/>
      <c r="ID4" s="199"/>
      <c r="IE4" s="199"/>
      <c r="IF4" s="199"/>
      <c r="IG4" s="199"/>
      <c r="IH4" s="199"/>
      <c r="II4" s="199"/>
      <c r="IJ4" s="199"/>
      <c r="IK4" s="199"/>
      <c r="IL4" s="199"/>
      <c r="IM4" s="199"/>
      <c r="IN4" s="199"/>
      <c r="IO4" s="199"/>
      <c r="IP4" s="199"/>
      <c r="IQ4" s="199"/>
      <c r="IR4" s="199"/>
      <c r="IS4" s="199"/>
      <c r="IT4" s="199"/>
      <c r="IU4" s="199"/>
      <c r="IV4" s="199"/>
      <c r="IW4" s="199"/>
      <c r="IX4" s="199"/>
      <c r="IY4" s="199"/>
      <c r="IZ4" s="199"/>
      <c r="JA4" s="199"/>
      <c r="JB4" s="199"/>
      <c r="JC4" s="199"/>
      <c r="JD4" s="199"/>
      <c r="JE4" s="199"/>
      <c r="JF4" s="199"/>
      <c r="JG4" s="199"/>
      <c r="JH4" s="199"/>
      <c r="JI4" s="199"/>
      <c r="JJ4" s="199"/>
      <c r="JK4" s="199"/>
      <c r="JL4" s="199"/>
      <c r="JM4" s="199"/>
      <c r="JN4" s="199"/>
      <c r="JO4" s="199"/>
      <c r="JP4" s="199"/>
      <c r="JQ4" s="199"/>
      <c r="JR4" s="199"/>
      <c r="JS4" s="199"/>
    </row>
    <row r="5" spans="1:279" s="200" customFormat="1" ht="52.5" customHeight="1" x14ac:dyDescent="0.25">
      <c r="A5" s="388" t="s">
        <v>1</v>
      </c>
      <c r="B5" s="389"/>
      <c r="C5" s="390"/>
      <c r="D5" s="399" t="str">
        <f>'Mapa Final'!D5</f>
        <v>Administrar justicia dirigiendo la actuación procesal, hacia la emisión de una decisión de carácter definitivo mediante la aplicación de la normatividad vigente.</v>
      </c>
      <c r="E5" s="400"/>
      <c r="F5" s="400"/>
      <c r="G5" s="400"/>
      <c r="H5" s="400"/>
      <c r="I5" s="400"/>
      <c r="J5" s="400"/>
      <c r="K5" s="400"/>
      <c r="L5" s="400"/>
      <c r="M5" s="400"/>
      <c r="N5" s="401"/>
      <c r="O5" s="1"/>
      <c r="P5" s="1"/>
      <c r="Q5" s="1"/>
      <c r="R5" s="1"/>
      <c r="S5" s="1"/>
      <c r="T5" s="1"/>
      <c r="U5" s="1"/>
      <c r="V5" s="199"/>
      <c r="W5" s="199"/>
      <c r="X5" s="199"/>
      <c r="Y5" s="199"/>
      <c r="Z5" s="199"/>
      <c r="AA5" s="199"/>
      <c r="AB5" s="199"/>
      <c r="AC5" s="199"/>
      <c r="AD5" s="199"/>
      <c r="AE5" s="199"/>
      <c r="AF5" s="199"/>
      <c r="AG5" s="199"/>
      <c r="AH5" s="199"/>
      <c r="AI5" s="199"/>
      <c r="AJ5" s="199"/>
      <c r="AK5" s="199"/>
      <c r="AL5" s="199"/>
      <c r="AM5" s="199"/>
      <c r="AN5" s="199"/>
      <c r="AO5" s="199"/>
      <c r="AP5" s="199"/>
      <c r="AQ5" s="199"/>
      <c r="AR5" s="199"/>
      <c r="AS5" s="199"/>
      <c r="AT5" s="199"/>
      <c r="AU5" s="199"/>
      <c r="AV5" s="199"/>
      <c r="AW5" s="199"/>
      <c r="AX5" s="199"/>
      <c r="AY5" s="199"/>
      <c r="AZ5" s="199"/>
      <c r="BA5" s="199"/>
      <c r="BB5" s="199"/>
      <c r="BC5" s="199"/>
      <c r="BD5" s="199"/>
      <c r="BE5" s="199"/>
      <c r="BF5" s="199"/>
      <c r="BG5" s="199"/>
      <c r="BH5" s="199"/>
      <c r="BI5" s="199"/>
      <c r="BJ5" s="199"/>
      <c r="BK5" s="199"/>
      <c r="BL5" s="199"/>
      <c r="BM5" s="199"/>
      <c r="BN5" s="199"/>
      <c r="BO5" s="199"/>
      <c r="BP5" s="199"/>
      <c r="BQ5" s="199"/>
      <c r="BR5" s="199"/>
      <c r="BS5" s="199"/>
      <c r="BT5" s="199"/>
      <c r="BU5" s="199"/>
      <c r="BV5" s="199"/>
      <c r="BW5" s="199"/>
      <c r="BX5" s="199"/>
      <c r="BY5" s="199"/>
      <c r="BZ5" s="199"/>
      <c r="CA5" s="199"/>
      <c r="CB5" s="199"/>
      <c r="CC5" s="199"/>
      <c r="CD5" s="199"/>
      <c r="CE5" s="199"/>
      <c r="CF5" s="199"/>
      <c r="CG5" s="199"/>
      <c r="CH5" s="199"/>
      <c r="CI5" s="199"/>
      <c r="CJ5" s="199"/>
      <c r="CK5" s="199"/>
      <c r="CL5" s="199"/>
      <c r="CM5" s="199"/>
      <c r="CN5" s="199"/>
      <c r="CO5" s="199"/>
      <c r="CP5" s="199"/>
      <c r="CQ5" s="199"/>
      <c r="CR5" s="199"/>
      <c r="CS5" s="199"/>
      <c r="CT5" s="199"/>
      <c r="CU5" s="199"/>
      <c r="CV5" s="199"/>
      <c r="CW5" s="199"/>
      <c r="CX5" s="199"/>
      <c r="CY5" s="199"/>
      <c r="CZ5" s="199"/>
      <c r="DA5" s="199"/>
      <c r="DB5" s="199"/>
      <c r="DC5" s="199"/>
      <c r="DD5" s="199"/>
      <c r="DE5" s="199"/>
      <c r="DF5" s="199"/>
      <c r="DG5" s="199"/>
      <c r="DH5" s="199"/>
      <c r="DI5" s="199"/>
      <c r="DJ5" s="199"/>
      <c r="DK5" s="199"/>
      <c r="DL5" s="199"/>
      <c r="DM5" s="199"/>
      <c r="DN5" s="199"/>
      <c r="DO5" s="199"/>
      <c r="DP5" s="199"/>
      <c r="DQ5" s="199"/>
      <c r="DR5" s="199"/>
      <c r="DS5" s="199"/>
      <c r="DT5" s="199"/>
      <c r="DU5" s="199"/>
      <c r="DV5" s="199"/>
      <c r="DW5" s="199"/>
      <c r="DX5" s="199"/>
      <c r="DY5" s="199"/>
      <c r="DZ5" s="199"/>
      <c r="EA5" s="199"/>
      <c r="EB5" s="199"/>
      <c r="EC5" s="199"/>
      <c r="ED5" s="199"/>
      <c r="EE5" s="199"/>
      <c r="EF5" s="199"/>
      <c r="EG5" s="199"/>
      <c r="EH5" s="199"/>
      <c r="EI5" s="199"/>
      <c r="EJ5" s="199"/>
      <c r="EK5" s="199"/>
      <c r="EL5" s="199"/>
      <c r="EM5" s="199"/>
      <c r="EN5" s="199"/>
      <c r="EO5" s="199"/>
      <c r="EP5" s="199"/>
      <c r="EQ5" s="199"/>
      <c r="ER5" s="199"/>
      <c r="ES5" s="199"/>
      <c r="ET5" s="199"/>
      <c r="EU5" s="199"/>
      <c r="EV5" s="199"/>
      <c r="EW5" s="199"/>
      <c r="EX5" s="199"/>
      <c r="EY5" s="199"/>
      <c r="EZ5" s="199"/>
      <c r="FA5" s="199"/>
      <c r="FB5" s="199"/>
      <c r="FC5" s="199"/>
      <c r="FD5" s="199"/>
      <c r="FE5" s="199"/>
      <c r="FF5" s="199"/>
      <c r="FG5" s="199"/>
      <c r="FH5" s="199"/>
      <c r="FI5" s="199"/>
      <c r="FJ5" s="199"/>
      <c r="FK5" s="199"/>
      <c r="FL5" s="199"/>
      <c r="FM5" s="199"/>
      <c r="FN5" s="199"/>
      <c r="FO5" s="199"/>
      <c r="FP5" s="199"/>
      <c r="FQ5" s="199"/>
      <c r="FR5" s="199"/>
      <c r="FS5" s="199"/>
      <c r="FT5" s="199"/>
      <c r="FU5" s="199"/>
      <c r="FV5" s="199"/>
      <c r="FW5" s="199"/>
      <c r="FX5" s="199"/>
      <c r="FY5" s="199"/>
      <c r="FZ5" s="199"/>
      <c r="GA5" s="199"/>
      <c r="GB5" s="199"/>
      <c r="GC5" s="199"/>
      <c r="GD5" s="199"/>
      <c r="GE5" s="199"/>
      <c r="GF5" s="199"/>
      <c r="GG5" s="199"/>
      <c r="GH5" s="199"/>
      <c r="GI5" s="199"/>
      <c r="GJ5" s="199"/>
      <c r="GK5" s="199"/>
      <c r="GL5" s="199"/>
      <c r="GM5" s="199"/>
      <c r="GN5" s="199"/>
      <c r="GO5" s="199"/>
      <c r="GP5" s="199"/>
      <c r="GQ5" s="199"/>
      <c r="GR5" s="199"/>
      <c r="GS5" s="199"/>
      <c r="GT5" s="199"/>
      <c r="GU5" s="199"/>
      <c r="GV5" s="199"/>
      <c r="GW5" s="199"/>
      <c r="GX5" s="199"/>
      <c r="GY5" s="199"/>
      <c r="GZ5" s="199"/>
      <c r="HA5" s="199"/>
      <c r="HB5" s="199"/>
      <c r="HC5" s="199"/>
      <c r="HD5" s="199"/>
      <c r="HE5" s="199"/>
      <c r="HF5" s="199"/>
      <c r="HG5" s="199"/>
      <c r="HH5" s="199"/>
      <c r="HI5" s="199"/>
      <c r="HJ5" s="199"/>
      <c r="HK5" s="199"/>
      <c r="HL5" s="199"/>
      <c r="HM5" s="199"/>
      <c r="HN5" s="199"/>
      <c r="HO5" s="199"/>
      <c r="HP5" s="199"/>
      <c r="HQ5" s="199"/>
      <c r="HR5" s="199"/>
      <c r="HS5" s="199"/>
      <c r="HT5" s="199"/>
      <c r="HU5" s="199"/>
      <c r="HV5" s="199"/>
      <c r="HW5" s="199"/>
      <c r="HX5" s="199"/>
      <c r="HY5" s="199"/>
      <c r="HZ5" s="199"/>
      <c r="IA5" s="199"/>
      <c r="IB5" s="199"/>
      <c r="IC5" s="199"/>
      <c r="ID5" s="199"/>
      <c r="IE5" s="199"/>
      <c r="IF5" s="199"/>
      <c r="IG5" s="199"/>
      <c r="IH5" s="199"/>
      <c r="II5" s="199"/>
      <c r="IJ5" s="199"/>
      <c r="IK5" s="199"/>
      <c r="IL5" s="199"/>
      <c r="IM5" s="199"/>
      <c r="IN5" s="199"/>
      <c r="IO5" s="199"/>
      <c r="IP5" s="199"/>
      <c r="IQ5" s="199"/>
      <c r="IR5" s="199"/>
      <c r="IS5" s="199"/>
      <c r="IT5" s="199"/>
      <c r="IU5" s="199"/>
      <c r="IV5" s="199"/>
      <c r="IW5" s="199"/>
      <c r="IX5" s="199"/>
      <c r="IY5" s="199"/>
      <c r="IZ5" s="199"/>
      <c r="JA5" s="199"/>
      <c r="JB5" s="199"/>
      <c r="JC5" s="199"/>
      <c r="JD5" s="199"/>
      <c r="JE5" s="199"/>
      <c r="JF5" s="199"/>
      <c r="JG5" s="199"/>
      <c r="JH5" s="199"/>
      <c r="JI5" s="199"/>
      <c r="JJ5" s="199"/>
      <c r="JK5" s="199"/>
      <c r="JL5" s="199"/>
      <c r="JM5" s="199"/>
      <c r="JN5" s="199"/>
      <c r="JO5" s="199"/>
      <c r="JP5" s="199"/>
      <c r="JQ5" s="199"/>
      <c r="JR5" s="199"/>
      <c r="JS5" s="199"/>
    </row>
    <row r="6" spans="1:279" s="200" customFormat="1" ht="32.25" customHeight="1" thickBot="1" x14ac:dyDescent="0.3">
      <c r="A6" s="388" t="s">
        <v>2</v>
      </c>
      <c r="B6" s="389"/>
      <c r="C6" s="390"/>
      <c r="D6" s="399" t="str">
        <f>'Mapa Final'!D6</f>
        <v xml:space="preserve">Despachos Judiciales </v>
      </c>
      <c r="E6" s="400"/>
      <c r="F6" s="400"/>
      <c r="G6" s="400"/>
      <c r="H6" s="400"/>
      <c r="I6" s="400"/>
      <c r="J6" s="400"/>
      <c r="K6" s="400"/>
      <c r="L6" s="400"/>
      <c r="M6" s="400"/>
      <c r="N6" s="401"/>
      <c r="O6" s="1"/>
      <c r="P6" s="1"/>
      <c r="Q6" s="1"/>
      <c r="R6" s="1"/>
      <c r="S6" s="1"/>
      <c r="T6" s="1"/>
      <c r="U6" s="1"/>
      <c r="V6" s="199"/>
      <c r="W6" s="199"/>
      <c r="X6" s="199"/>
      <c r="Y6" s="199"/>
      <c r="Z6" s="199"/>
      <c r="AA6" s="199"/>
      <c r="AB6" s="199"/>
      <c r="AC6" s="199"/>
      <c r="AD6" s="199"/>
      <c r="AE6" s="199"/>
      <c r="AF6" s="199"/>
      <c r="AG6" s="199"/>
      <c r="AH6" s="199"/>
      <c r="AI6" s="199"/>
      <c r="AJ6" s="199"/>
      <c r="AK6" s="199"/>
      <c r="AL6" s="199"/>
      <c r="AM6" s="199"/>
      <c r="AN6" s="199"/>
      <c r="AO6" s="199"/>
      <c r="AP6" s="199"/>
      <c r="AQ6" s="199"/>
      <c r="AR6" s="199"/>
      <c r="AS6" s="199"/>
      <c r="AT6" s="199"/>
      <c r="AU6" s="199"/>
      <c r="AV6" s="199"/>
      <c r="AW6" s="199"/>
      <c r="AX6" s="199"/>
      <c r="AY6" s="199"/>
      <c r="AZ6" s="199"/>
      <c r="BA6" s="199"/>
      <c r="BB6" s="199"/>
      <c r="BC6" s="199"/>
      <c r="BD6" s="199"/>
      <c r="BE6" s="199"/>
      <c r="BF6" s="199"/>
      <c r="BG6" s="199"/>
      <c r="BH6" s="199"/>
      <c r="BI6" s="199"/>
      <c r="BJ6" s="199"/>
      <c r="BK6" s="199"/>
      <c r="BL6" s="199"/>
      <c r="BM6" s="199"/>
      <c r="BN6" s="199"/>
      <c r="BO6" s="199"/>
      <c r="BP6" s="199"/>
      <c r="BQ6" s="199"/>
      <c r="BR6" s="199"/>
      <c r="BS6" s="199"/>
      <c r="BT6" s="199"/>
      <c r="BU6" s="199"/>
      <c r="BV6" s="199"/>
      <c r="BW6" s="199"/>
      <c r="BX6" s="199"/>
      <c r="BY6" s="199"/>
      <c r="BZ6" s="199"/>
      <c r="CA6" s="199"/>
      <c r="CB6" s="199"/>
      <c r="CC6" s="199"/>
      <c r="CD6" s="199"/>
      <c r="CE6" s="199"/>
      <c r="CF6" s="199"/>
      <c r="CG6" s="199"/>
      <c r="CH6" s="199"/>
      <c r="CI6" s="199"/>
      <c r="CJ6" s="199"/>
      <c r="CK6" s="199"/>
      <c r="CL6" s="199"/>
      <c r="CM6" s="199"/>
      <c r="CN6" s="199"/>
      <c r="CO6" s="199"/>
      <c r="CP6" s="199"/>
      <c r="CQ6" s="199"/>
      <c r="CR6" s="199"/>
      <c r="CS6" s="199"/>
      <c r="CT6" s="199"/>
      <c r="CU6" s="199"/>
      <c r="CV6" s="199"/>
      <c r="CW6" s="199"/>
      <c r="CX6" s="199"/>
      <c r="CY6" s="199"/>
      <c r="CZ6" s="199"/>
      <c r="DA6" s="199"/>
      <c r="DB6" s="199"/>
      <c r="DC6" s="199"/>
      <c r="DD6" s="199"/>
      <c r="DE6" s="199"/>
      <c r="DF6" s="199"/>
      <c r="DG6" s="199"/>
      <c r="DH6" s="199"/>
      <c r="DI6" s="199"/>
      <c r="DJ6" s="199"/>
      <c r="DK6" s="199"/>
      <c r="DL6" s="199"/>
      <c r="DM6" s="199"/>
      <c r="DN6" s="199"/>
      <c r="DO6" s="199"/>
      <c r="DP6" s="199"/>
      <c r="DQ6" s="199"/>
      <c r="DR6" s="199"/>
      <c r="DS6" s="199"/>
      <c r="DT6" s="199"/>
      <c r="DU6" s="199"/>
      <c r="DV6" s="199"/>
      <c r="DW6" s="199"/>
      <c r="DX6" s="199"/>
      <c r="DY6" s="199"/>
      <c r="DZ6" s="199"/>
      <c r="EA6" s="199"/>
      <c r="EB6" s="199"/>
      <c r="EC6" s="199"/>
      <c r="ED6" s="199"/>
      <c r="EE6" s="199"/>
      <c r="EF6" s="199"/>
      <c r="EG6" s="199"/>
      <c r="EH6" s="199"/>
      <c r="EI6" s="199"/>
      <c r="EJ6" s="199"/>
      <c r="EK6" s="199"/>
      <c r="EL6" s="199"/>
      <c r="EM6" s="199"/>
      <c r="EN6" s="199"/>
      <c r="EO6" s="199"/>
      <c r="EP6" s="199"/>
      <c r="EQ6" s="199"/>
      <c r="ER6" s="199"/>
      <c r="ES6" s="199"/>
      <c r="ET6" s="199"/>
      <c r="EU6" s="199"/>
      <c r="EV6" s="199"/>
      <c r="EW6" s="199"/>
      <c r="EX6" s="199"/>
      <c r="EY6" s="199"/>
      <c r="EZ6" s="199"/>
      <c r="FA6" s="199"/>
      <c r="FB6" s="199"/>
      <c r="FC6" s="199"/>
      <c r="FD6" s="199"/>
      <c r="FE6" s="199"/>
      <c r="FF6" s="199"/>
      <c r="FG6" s="199"/>
      <c r="FH6" s="199"/>
      <c r="FI6" s="199"/>
      <c r="FJ6" s="199"/>
      <c r="FK6" s="199"/>
      <c r="FL6" s="199"/>
      <c r="FM6" s="199"/>
      <c r="FN6" s="199"/>
      <c r="FO6" s="199"/>
      <c r="FP6" s="199"/>
      <c r="FQ6" s="199"/>
      <c r="FR6" s="199"/>
      <c r="FS6" s="199"/>
      <c r="FT6" s="199"/>
      <c r="FU6" s="199"/>
      <c r="FV6" s="199"/>
      <c r="FW6" s="199"/>
      <c r="FX6" s="199"/>
      <c r="FY6" s="199"/>
      <c r="FZ6" s="199"/>
      <c r="GA6" s="199"/>
      <c r="GB6" s="199"/>
      <c r="GC6" s="199"/>
      <c r="GD6" s="199"/>
      <c r="GE6" s="199"/>
      <c r="GF6" s="199"/>
      <c r="GG6" s="199"/>
      <c r="GH6" s="199"/>
      <c r="GI6" s="199"/>
      <c r="GJ6" s="199"/>
      <c r="GK6" s="199"/>
      <c r="GL6" s="199"/>
      <c r="GM6" s="199"/>
      <c r="GN6" s="199"/>
      <c r="GO6" s="199"/>
      <c r="GP6" s="199"/>
      <c r="GQ6" s="199"/>
      <c r="GR6" s="199"/>
      <c r="GS6" s="199"/>
      <c r="GT6" s="199"/>
      <c r="GU6" s="199"/>
      <c r="GV6" s="199"/>
      <c r="GW6" s="199"/>
      <c r="GX6" s="199"/>
      <c r="GY6" s="199"/>
      <c r="GZ6" s="199"/>
      <c r="HA6" s="199"/>
      <c r="HB6" s="199"/>
      <c r="HC6" s="199"/>
      <c r="HD6" s="199"/>
      <c r="HE6" s="199"/>
      <c r="HF6" s="199"/>
      <c r="HG6" s="199"/>
      <c r="HH6" s="199"/>
      <c r="HI6" s="199"/>
      <c r="HJ6" s="199"/>
      <c r="HK6" s="199"/>
      <c r="HL6" s="199"/>
      <c r="HM6" s="199"/>
      <c r="HN6" s="199"/>
      <c r="HO6" s="199"/>
      <c r="HP6" s="199"/>
      <c r="HQ6" s="199"/>
      <c r="HR6" s="199"/>
      <c r="HS6" s="199"/>
      <c r="HT6" s="199"/>
      <c r="HU6" s="199"/>
      <c r="HV6" s="199"/>
      <c r="HW6" s="199"/>
      <c r="HX6" s="199"/>
      <c r="HY6" s="199"/>
      <c r="HZ6" s="199"/>
      <c r="IA6" s="199"/>
      <c r="IB6" s="199"/>
      <c r="IC6" s="199"/>
      <c r="ID6" s="199"/>
      <c r="IE6" s="199"/>
      <c r="IF6" s="199"/>
      <c r="IG6" s="199"/>
      <c r="IH6" s="199"/>
      <c r="II6" s="199"/>
      <c r="IJ6" s="199"/>
      <c r="IK6" s="199"/>
      <c r="IL6" s="199"/>
      <c r="IM6" s="199"/>
      <c r="IN6" s="199"/>
      <c r="IO6" s="199"/>
      <c r="IP6" s="199"/>
      <c r="IQ6" s="199"/>
      <c r="IR6" s="199"/>
      <c r="IS6" s="199"/>
      <c r="IT6" s="199"/>
      <c r="IU6" s="199"/>
      <c r="IV6" s="199"/>
      <c r="IW6" s="199"/>
      <c r="IX6" s="199"/>
      <c r="IY6" s="199"/>
      <c r="IZ6" s="199"/>
      <c r="JA6" s="199"/>
      <c r="JB6" s="199"/>
      <c r="JC6" s="199"/>
      <c r="JD6" s="199"/>
      <c r="JE6" s="199"/>
      <c r="JF6" s="199"/>
      <c r="JG6" s="199"/>
      <c r="JH6" s="199"/>
      <c r="JI6" s="199"/>
      <c r="JJ6" s="199"/>
      <c r="JK6" s="199"/>
      <c r="JL6" s="199"/>
      <c r="JM6" s="199"/>
      <c r="JN6" s="199"/>
      <c r="JO6" s="199"/>
      <c r="JP6" s="199"/>
      <c r="JQ6" s="199"/>
      <c r="JR6" s="199"/>
      <c r="JS6" s="199"/>
    </row>
    <row r="7" spans="1:279" s="203" customFormat="1" ht="38.25" customHeight="1" thickTop="1" thickBot="1" x14ac:dyDescent="0.35">
      <c r="A7" s="482" t="s">
        <v>412</v>
      </c>
      <c r="B7" s="483"/>
      <c r="C7" s="483"/>
      <c r="D7" s="483"/>
      <c r="E7" s="483"/>
      <c r="F7" s="484"/>
      <c r="G7" s="201"/>
      <c r="H7" s="485" t="s">
        <v>413</v>
      </c>
      <c r="I7" s="485"/>
      <c r="J7" s="485"/>
      <c r="K7" s="485" t="s">
        <v>414</v>
      </c>
      <c r="L7" s="485"/>
      <c r="M7" s="485"/>
      <c r="N7" s="486" t="s">
        <v>341</v>
      </c>
      <c r="O7" s="491" t="s">
        <v>415</v>
      </c>
      <c r="P7" s="493" t="s">
        <v>416</v>
      </c>
      <c r="Q7" s="496"/>
      <c r="R7" s="494"/>
      <c r="S7" s="493" t="s">
        <v>417</v>
      </c>
      <c r="T7" s="494"/>
      <c r="U7" s="495" t="s">
        <v>432</v>
      </c>
      <c r="V7" s="202"/>
      <c r="W7" s="202"/>
      <c r="X7" s="202"/>
      <c r="Y7" s="202"/>
      <c r="Z7" s="202"/>
      <c r="AA7" s="202"/>
      <c r="AB7" s="202"/>
      <c r="AC7" s="202"/>
      <c r="AD7" s="202"/>
      <c r="AE7" s="202"/>
      <c r="AF7" s="202"/>
      <c r="AG7" s="202"/>
      <c r="AH7" s="202"/>
      <c r="AI7" s="202"/>
      <c r="AJ7" s="202"/>
      <c r="AK7" s="202"/>
      <c r="AL7" s="202"/>
      <c r="AM7" s="202"/>
      <c r="AN7" s="202"/>
      <c r="AO7" s="202"/>
      <c r="AP7" s="202"/>
      <c r="AQ7" s="202"/>
      <c r="AR7" s="202"/>
      <c r="AS7" s="202"/>
      <c r="AT7" s="202"/>
      <c r="AU7" s="202"/>
      <c r="AV7" s="202"/>
      <c r="AW7" s="202"/>
      <c r="AX7" s="202"/>
      <c r="AY7" s="202"/>
      <c r="AZ7" s="202"/>
      <c r="BA7" s="202"/>
      <c r="BB7" s="202"/>
      <c r="BC7" s="202"/>
      <c r="BD7" s="202"/>
      <c r="BE7" s="202"/>
      <c r="BF7" s="202"/>
      <c r="BG7" s="202"/>
      <c r="BH7" s="202"/>
      <c r="BI7" s="202"/>
      <c r="BJ7" s="202"/>
      <c r="BK7" s="202"/>
      <c r="BL7" s="202"/>
      <c r="BM7" s="202"/>
      <c r="BN7" s="202"/>
      <c r="BO7" s="202"/>
      <c r="BP7" s="202"/>
      <c r="BQ7" s="202"/>
      <c r="BR7" s="202"/>
      <c r="BS7" s="202"/>
      <c r="BT7" s="202"/>
      <c r="BU7" s="202"/>
      <c r="BV7" s="202"/>
      <c r="BW7" s="202"/>
      <c r="BX7" s="202"/>
      <c r="BY7" s="202"/>
      <c r="BZ7" s="202"/>
      <c r="CA7" s="202"/>
      <c r="CB7" s="202"/>
      <c r="CC7" s="202"/>
      <c r="CD7" s="202"/>
      <c r="CE7" s="202"/>
      <c r="CF7" s="202"/>
      <c r="CG7" s="202"/>
      <c r="CH7" s="202"/>
      <c r="CI7" s="202"/>
      <c r="CJ7" s="202"/>
      <c r="CK7" s="202"/>
      <c r="CL7" s="202"/>
      <c r="CM7" s="202"/>
      <c r="CN7" s="202"/>
      <c r="CO7" s="202"/>
      <c r="CP7" s="202"/>
      <c r="CQ7" s="202"/>
      <c r="CR7" s="202"/>
      <c r="CS7" s="202"/>
      <c r="CT7" s="202"/>
      <c r="CU7" s="202"/>
      <c r="CV7" s="202"/>
      <c r="CW7" s="202"/>
      <c r="CX7" s="202"/>
      <c r="CY7" s="202"/>
      <c r="CZ7" s="202"/>
      <c r="DA7" s="202"/>
      <c r="DB7" s="202"/>
      <c r="DC7" s="202"/>
      <c r="DD7" s="202"/>
      <c r="DE7" s="202"/>
      <c r="DF7" s="202"/>
      <c r="DG7" s="202"/>
      <c r="DH7" s="202"/>
      <c r="DI7" s="202"/>
      <c r="DJ7" s="202"/>
      <c r="DK7" s="202"/>
      <c r="DL7" s="202"/>
      <c r="DM7" s="202"/>
      <c r="DN7" s="202"/>
      <c r="DO7" s="202"/>
      <c r="DP7" s="202"/>
      <c r="DQ7" s="202"/>
      <c r="DR7" s="202"/>
      <c r="DS7" s="202"/>
      <c r="DT7" s="202"/>
      <c r="DU7" s="202"/>
      <c r="DV7" s="202"/>
      <c r="DW7" s="202"/>
      <c r="DX7" s="202"/>
      <c r="DY7" s="202"/>
      <c r="DZ7" s="202"/>
      <c r="EA7" s="202"/>
      <c r="EB7" s="202"/>
      <c r="EC7" s="202"/>
      <c r="ED7" s="202"/>
      <c r="EE7" s="202"/>
      <c r="EF7" s="202"/>
      <c r="EG7" s="202"/>
      <c r="EH7" s="202"/>
      <c r="EI7" s="202"/>
      <c r="EJ7" s="202"/>
      <c r="EK7" s="202"/>
      <c r="EL7" s="202"/>
      <c r="EM7" s="202"/>
      <c r="EN7" s="202"/>
      <c r="EO7" s="202"/>
      <c r="EP7" s="202"/>
      <c r="EQ7" s="202"/>
      <c r="ER7" s="202"/>
      <c r="ES7" s="202"/>
      <c r="ET7" s="202"/>
      <c r="EU7" s="202"/>
      <c r="EV7" s="202"/>
      <c r="EW7" s="202"/>
      <c r="EX7" s="202"/>
      <c r="EY7" s="202"/>
      <c r="EZ7" s="202"/>
      <c r="FA7" s="202"/>
      <c r="FB7" s="202"/>
      <c r="FC7" s="202"/>
      <c r="FD7" s="202"/>
      <c r="FE7" s="202"/>
      <c r="FF7" s="202"/>
      <c r="FG7" s="202"/>
      <c r="FH7" s="202"/>
      <c r="FI7" s="202"/>
      <c r="FJ7" s="202"/>
      <c r="FK7" s="202"/>
      <c r="FL7" s="202"/>
      <c r="FM7" s="202"/>
      <c r="FN7" s="202"/>
      <c r="FO7" s="202"/>
      <c r="FP7" s="202"/>
      <c r="FQ7" s="202"/>
      <c r="FR7" s="202"/>
      <c r="FS7" s="202"/>
      <c r="FT7" s="202"/>
      <c r="FU7" s="202"/>
    </row>
    <row r="8" spans="1:279" s="211" customFormat="1" ht="81" customHeight="1" thickTop="1" thickBot="1" x14ac:dyDescent="0.35">
      <c r="A8" s="204" t="s">
        <v>210</v>
      </c>
      <c r="B8" s="204" t="s">
        <v>433</v>
      </c>
      <c r="C8" s="205" t="s">
        <v>8</v>
      </c>
      <c r="D8" s="206" t="s">
        <v>419</v>
      </c>
      <c r="E8" s="273" t="s">
        <v>10</v>
      </c>
      <c r="F8" s="273" t="s">
        <v>11</v>
      </c>
      <c r="G8" s="273" t="s">
        <v>12</v>
      </c>
      <c r="H8" s="208" t="s">
        <v>420</v>
      </c>
      <c r="I8" s="208" t="s">
        <v>38</v>
      </c>
      <c r="J8" s="208" t="s">
        <v>421</v>
      </c>
      <c r="K8" s="208" t="s">
        <v>420</v>
      </c>
      <c r="L8" s="208" t="s">
        <v>422</v>
      </c>
      <c r="M8" s="208" t="s">
        <v>421</v>
      </c>
      <c r="N8" s="486"/>
      <c r="O8" s="492"/>
      <c r="P8" s="209" t="s">
        <v>423</v>
      </c>
      <c r="Q8" s="209" t="s">
        <v>424</v>
      </c>
      <c r="R8" s="209" t="s">
        <v>456</v>
      </c>
      <c r="S8" s="209" t="s">
        <v>425</v>
      </c>
      <c r="T8" s="209" t="s">
        <v>426</v>
      </c>
      <c r="U8" s="495"/>
      <c r="V8" s="210"/>
      <c r="W8" s="210"/>
      <c r="X8" s="210"/>
      <c r="Y8" s="210"/>
      <c r="Z8" s="210"/>
      <c r="AA8" s="210"/>
      <c r="AB8" s="210"/>
      <c r="AC8" s="210"/>
      <c r="AD8" s="210"/>
      <c r="AE8" s="210"/>
      <c r="AF8" s="210"/>
      <c r="AG8" s="210"/>
      <c r="AH8" s="210"/>
      <c r="AI8" s="210"/>
      <c r="AJ8" s="210"/>
      <c r="AK8" s="210"/>
      <c r="AL8" s="210"/>
      <c r="AM8" s="210"/>
      <c r="AN8" s="210"/>
      <c r="AO8" s="210"/>
      <c r="AP8" s="210"/>
      <c r="AQ8" s="210"/>
      <c r="AR8" s="210"/>
      <c r="AS8" s="210"/>
      <c r="AT8" s="210"/>
      <c r="AU8" s="210"/>
      <c r="AV8" s="210"/>
      <c r="AW8" s="210"/>
      <c r="AX8" s="210"/>
      <c r="AY8" s="210"/>
      <c r="AZ8" s="210"/>
      <c r="BA8" s="210"/>
      <c r="BB8" s="210"/>
      <c r="BC8" s="210"/>
      <c r="BD8" s="210"/>
      <c r="BE8" s="210"/>
      <c r="BF8" s="210"/>
      <c r="BG8" s="210"/>
      <c r="BH8" s="210"/>
      <c r="BI8" s="210"/>
      <c r="BJ8" s="210"/>
      <c r="BK8" s="210"/>
      <c r="BL8" s="210"/>
      <c r="BM8" s="210"/>
      <c r="BN8" s="210"/>
      <c r="BO8" s="210"/>
      <c r="BP8" s="210"/>
      <c r="BQ8" s="210"/>
      <c r="BR8" s="210"/>
      <c r="BS8" s="210"/>
      <c r="BT8" s="210"/>
      <c r="BU8" s="210"/>
      <c r="BV8" s="210"/>
      <c r="BW8" s="210"/>
      <c r="BX8" s="210"/>
      <c r="BY8" s="210"/>
      <c r="BZ8" s="210"/>
      <c r="CA8" s="210"/>
      <c r="CB8" s="210"/>
      <c r="CC8" s="210"/>
      <c r="CD8" s="210"/>
      <c r="CE8" s="210"/>
      <c r="CF8" s="210"/>
      <c r="CG8" s="210"/>
      <c r="CH8" s="210"/>
      <c r="CI8" s="210"/>
      <c r="CJ8" s="210"/>
      <c r="CK8" s="210"/>
      <c r="CL8" s="210"/>
      <c r="CM8" s="210"/>
      <c r="CN8" s="210"/>
      <c r="CO8" s="210"/>
      <c r="CP8" s="210"/>
      <c r="CQ8" s="210"/>
      <c r="CR8" s="210"/>
      <c r="CS8" s="210"/>
      <c r="CT8" s="210"/>
      <c r="CU8" s="210"/>
      <c r="CV8" s="210"/>
      <c r="CW8" s="210"/>
      <c r="CX8" s="210"/>
      <c r="CY8" s="210"/>
      <c r="CZ8" s="210"/>
      <c r="DA8" s="210"/>
      <c r="DB8" s="210"/>
      <c r="DC8" s="210"/>
      <c r="DD8" s="210"/>
      <c r="DE8" s="210"/>
      <c r="DF8" s="210"/>
      <c r="DG8" s="210"/>
      <c r="DH8" s="210"/>
      <c r="DI8" s="210"/>
      <c r="DJ8" s="210"/>
      <c r="DK8" s="210"/>
      <c r="DL8" s="210"/>
      <c r="DM8" s="210"/>
      <c r="DN8" s="210"/>
      <c r="DO8" s="210"/>
      <c r="DP8" s="210"/>
      <c r="DQ8" s="210"/>
      <c r="DR8" s="210"/>
      <c r="DS8" s="210"/>
      <c r="DT8" s="210"/>
      <c r="DU8" s="210"/>
      <c r="DV8" s="210"/>
      <c r="DW8" s="210"/>
      <c r="DX8" s="210"/>
      <c r="DY8" s="210"/>
      <c r="DZ8" s="210"/>
      <c r="EA8" s="210"/>
      <c r="EB8" s="210"/>
      <c r="EC8" s="210"/>
      <c r="ED8" s="210"/>
      <c r="EE8" s="210"/>
      <c r="EF8" s="210"/>
      <c r="EG8" s="210"/>
      <c r="EH8" s="210"/>
      <c r="EI8" s="210"/>
      <c r="EJ8" s="210"/>
      <c r="EK8" s="210"/>
      <c r="EL8" s="210"/>
      <c r="EM8" s="210"/>
      <c r="EN8" s="210"/>
      <c r="EO8" s="210"/>
      <c r="EP8" s="210"/>
      <c r="EQ8" s="210"/>
      <c r="ER8" s="210"/>
      <c r="ES8" s="210"/>
      <c r="ET8" s="210"/>
      <c r="EU8" s="210"/>
      <c r="EV8" s="210"/>
      <c r="EW8" s="210"/>
      <c r="EX8" s="210"/>
      <c r="EY8" s="210"/>
      <c r="EZ8" s="210"/>
      <c r="FA8" s="210"/>
      <c r="FB8" s="210"/>
      <c r="FC8" s="210"/>
      <c r="FD8" s="210"/>
      <c r="FE8" s="210"/>
      <c r="FF8" s="210"/>
      <c r="FG8" s="210"/>
      <c r="FH8" s="210"/>
      <c r="FI8" s="210"/>
      <c r="FJ8" s="210"/>
      <c r="FK8" s="210"/>
      <c r="FL8" s="210"/>
      <c r="FM8" s="210"/>
      <c r="FN8" s="210"/>
      <c r="FO8" s="210"/>
      <c r="FP8" s="210"/>
      <c r="FQ8" s="210"/>
      <c r="FR8" s="210"/>
      <c r="FS8" s="210"/>
      <c r="FT8" s="210"/>
      <c r="FU8" s="210"/>
    </row>
    <row r="9" spans="1:279" s="212" customFormat="1" ht="10.5" customHeight="1" thickTop="1" thickBot="1" x14ac:dyDescent="0.35">
      <c r="A9" s="497"/>
      <c r="B9" s="498"/>
      <c r="C9" s="498"/>
      <c r="D9" s="498"/>
      <c r="E9" s="498"/>
      <c r="F9" s="498"/>
      <c r="G9" s="498"/>
      <c r="H9" s="498"/>
      <c r="I9" s="498"/>
      <c r="J9" s="498"/>
      <c r="K9" s="498"/>
      <c r="L9" s="498"/>
      <c r="M9" s="498"/>
      <c r="N9" s="498"/>
      <c r="U9" s="213"/>
      <c r="V9" s="214"/>
      <c r="W9" s="214"/>
      <c r="X9" s="214"/>
      <c r="Y9" s="214"/>
      <c r="Z9" s="214"/>
      <c r="AA9" s="214"/>
      <c r="AB9" s="214"/>
      <c r="AC9" s="214"/>
      <c r="AD9" s="214"/>
      <c r="AE9" s="214"/>
      <c r="AF9" s="214"/>
      <c r="AG9" s="214"/>
      <c r="AH9" s="214"/>
      <c r="AI9" s="214"/>
      <c r="AJ9" s="214"/>
      <c r="AK9" s="214"/>
      <c r="AL9" s="214"/>
      <c r="AM9" s="214"/>
      <c r="AN9" s="214"/>
      <c r="AO9" s="214"/>
      <c r="AP9" s="214"/>
      <c r="AQ9" s="214"/>
      <c r="AR9" s="214"/>
      <c r="AS9" s="214"/>
      <c r="AT9" s="214"/>
      <c r="AU9" s="214"/>
      <c r="AV9" s="214"/>
      <c r="AW9" s="214"/>
      <c r="AX9" s="214"/>
      <c r="AY9" s="214"/>
      <c r="AZ9" s="214"/>
      <c r="BA9" s="214"/>
      <c r="BB9" s="214"/>
      <c r="BC9" s="214"/>
      <c r="BD9" s="214"/>
      <c r="BE9" s="214"/>
      <c r="BF9" s="214"/>
      <c r="BG9" s="214"/>
      <c r="BH9" s="214"/>
      <c r="BI9" s="214"/>
      <c r="BJ9" s="214"/>
      <c r="BK9" s="214"/>
      <c r="BL9" s="214"/>
      <c r="BM9" s="214"/>
      <c r="BN9" s="214"/>
      <c r="BO9" s="214"/>
      <c r="BP9" s="214"/>
      <c r="BQ9" s="214"/>
      <c r="BR9" s="214"/>
      <c r="BS9" s="214"/>
      <c r="BT9" s="214"/>
      <c r="BU9" s="214"/>
      <c r="BV9" s="214"/>
      <c r="BW9" s="214"/>
      <c r="BX9" s="214"/>
      <c r="BY9" s="214"/>
      <c r="BZ9" s="214"/>
      <c r="CA9" s="214"/>
      <c r="CB9" s="214"/>
      <c r="CC9" s="214"/>
      <c r="CD9" s="214"/>
      <c r="CE9" s="214"/>
      <c r="CF9" s="214"/>
      <c r="CG9" s="214"/>
      <c r="CH9" s="214"/>
      <c r="CI9" s="214"/>
      <c r="CJ9" s="214"/>
      <c r="CK9" s="214"/>
      <c r="CL9" s="214"/>
      <c r="CM9" s="214"/>
      <c r="CN9" s="214"/>
      <c r="CO9" s="214"/>
      <c r="CP9" s="214"/>
      <c r="CQ9" s="214"/>
      <c r="CR9" s="214"/>
      <c r="CS9" s="214"/>
      <c r="CT9" s="214"/>
      <c r="CU9" s="214"/>
      <c r="CV9" s="214"/>
      <c r="CW9" s="214"/>
      <c r="CX9" s="214"/>
      <c r="CY9" s="214"/>
      <c r="CZ9" s="214"/>
      <c r="DA9" s="214"/>
      <c r="DB9" s="214"/>
      <c r="DC9" s="214"/>
      <c r="DD9" s="214"/>
      <c r="DE9" s="214"/>
      <c r="DF9" s="214"/>
      <c r="DG9" s="214"/>
      <c r="DH9" s="214"/>
      <c r="DI9" s="214"/>
      <c r="DJ9" s="214"/>
      <c r="DK9" s="214"/>
      <c r="DL9" s="214"/>
      <c r="DM9" s="214"/>
      <c r="DN9" s="214"/>
      <c r="DO9" s="214"/>
      <c r="DP9" s="214"/>
      <c r="DQ9" s="214"/>
      <c r="DR9" s="214"/>
      <c r="DS9" s="214"/>
      <c r="DT9" s="214"/>
      <c r="DU9" s="214"/>
      <c r="DV9" s="214"/>
      <c r="DW9" s="214"/>
      <c r="DX9" s="214"/>
      <c r="DY9" s="214"/>
      <c r="DZ9" s="214"/>
      <c r="EA9" s="214"/>
      <c r="EB9" s="214"/>
      <c r="EC9" s="214"/>
      <c r="ED9" s="214"/>
      <c r="EE9" s="214"/>
      <c r="EF9" s="214"/>
      <c r="EG9" s="214"/>
      <c r="EH9" s="214"/>
      <c r="EI9" s="214"/>
      <c r="EJ9" s="214"/>
      <c r="EK9" s="214"/>
      <c r="EL9" s="214"/>
      <c r="EM9" s="214"/>
      <c r="EN9" s="214"/>
      <c r="EO9" s="214"/>
      <c r="EP9" s="214"/>
      <c r="EQ9" s="214"/>
      <c r="ER9" s="214"/>
      <c r="ES9" s="214"/>
      <c r="ET9" s="214"/>
      <c r="EU9" s="214"/>
      <c r="EV9" s="214"/>
      <c r="EW9" s="214"/>
      <c r="EX9" s="214"/>
      <c r="EY9" s="214"/>
      <c r="EZ9" s="214"/>
      <c r="FA9" s="214"/>
      <c r="FB9" s="214"/>
      <c r="FC9" s="214"/>
      <c r="FD9" s="214"/>
      <c r="FE9" s="214"/>
      <c r="FF9" s="214"/>
      <c r="FG9" s="214"/>
      <c r="FH9" s="214"/>
      <c r="FI9" s="214"/>
      <c r="FJ9" s="214"/>
      <c r="FK9" s="214"/>
      <c r="FL9" s="214"/>
      <c r="FM9" s="214"/>
      <c r="FN9" s="214"/>
      <c r="FO9" s="214"/>
      <c r="FP9" s="214"/>
      <c r="FQ9" s="214"/>
      <c r="FR9" s="214"/>
      <c r="FS9" s="214"/>
      <c r="FT9" s="214"/>
      <c r="FU9" s="214"/>
    </row>
    <row r="10" spans="1:279" s="215" customFormat="1" ht="15" customHeight="1" x14ac:dyDescent="0.3">
      <c r="A10" s="499">
        <f>'Mapa Final'!A10</f>
        <v>1</v>
      </c>
      <c r="B10" s="499" t="str">
        <f>'Mapa Final'!B10</f>
        <v>Incumplimiento de los Objetivos de la Calidad</v>
      </c>
      <c r="C10" s="499" t="str">
        <f>+'Mapa Final'!C10</f>
        <v>Incumplimiento de las metas establecidas</v>
      </c>
      <c r="D10" s="499" t="str">
        <f>'Mapa Final'!D10</f>
        <v>1-Metas y estrategias poco objetivas frente  al desempeño real de la organización
 2. Apatía y omisión del cumplimiento de los objetivos
3. Falta de personal en los Despachos Judiciales para los temas de calidad
4.Falta de capacitación al personal existente el los Despachos</v>
      </c>
      <c r="E10" s="499" t="str">
        <f>'Mapa Final'!E10</f>
        <v>Falta de mantenimiento periódico del Sistema de Gestión de la Calidad</v>
      </c>
      <c r="F10" s="499" t="str">
        <f>'Mapa Final'!F10</f>
        <v>Posibilidad de incumplimiento de los objetivos del sistema de gestión de la Calidad ante el no logro del nivel de referencia de los indicadores los procesos que lo conforman con la expectativa de cumplimiento en cada ejercicio (anual) y por falta de mantenimiento en del mismo.</v>
      </c>
      <c r="G10" s="478" t="str">
        <f>+'Mapa Final'!G10</f>
        <v>Ejecución y Administración de Procesos</v>
      </c>
      <c r="H10" s="478" t="str">
        <f>+'Mapa Final'!I10</f>
        <v>Baja</v>
      </c>
      <c r="I10" s="478" t="str">
        <f>+'Mapa Final'!L10</f>
        <v>Moderado</v>
      </c>
      <c r="J10" s="481" t="str">
        <f>+'Mapa Final'!N10</f>
        <v>Moderado</v>
      </c>
      <c r="K10" s="481" t="str">
        <f>+'Mapa Final'!AA10</f>
        <v>Baja</v>
      </c>
      <c r="L10" s="481" t="str">
        <f>+'Mapa Final'!AE10</f>
        <v>Moderado</v>
      </c>
      <c r="M10" s="478" t="str">
        <f>+'Mapa Final'!AG10</f>
        <v>Moderado</v>
      </c>
      <c r="N10" s="478" t="str">
        <f>+'Mapa Final'!AH10</f>
        <v>Reducir(compartir)</v>
      </c>
      <c r="O10" s="475"/>
      <c r="P10" s="475"/>
      <c r="Q10" s="475"/>
      <c r="R10" s="475"/>
      <c r="S10" s="475"/>
      <c r="T10" s="475"/>
      <c r="U10" s="47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c r="FS10" s="35"/>
      <c r="FT10" s="35"/>
      <c r="FU10" s="35"/>
    </row>
    <row r="11" spans="1:279" s="215" customFormat="1" ht="13.5" customHeight="1" x14ac:dyDescent="0.3">
      <c r="A11" s="500"/>
      <c r="B11" s="500"/>
      <c r="C11" s="500"/>
      <c r="D11" s="500"/>
      <c r="E11" s="500"/>
      <c r="F11" s="500"/>
      <c r="G11" s="479"/>
      <c r="H11" s="479"/>
      <c r="I11" s="479"/>
      <c r="J11" s="479"/>
      <c r="K11" s="479"/>
      <c r="L11" s="479"/>
      <c r="M11" s="479"/>
      <c r="N11" s="479"/>
      <c r="O11" s="476"/>
      <c r="P11" s="476"/>
      <c r="Q11" s="476"/>
      <c r="R11" s="476"/>
      <c r="S11" s="476"/>
      <c r="T11" s="476"/>
      <c r="U11" s="476"/>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c r="FS11" s="35"/>
      <c r="FT11" s="35"/>
      <c r="FU11" s="35"/>
    </row>
    <row r="12" spans="1:279" s="215" customFormat="1" ht="13.5" customHeight="1" x14ac:dyDescent="0.3">
      <c r="A12" s="500"/>
      <c r="B12" s="500"/>
      <c r="C12" s="500"/>
      <c r="D12" s="500"/>
      <c r="E12" s="500"/>
      <c r="F12" s="500"/>
      <c r="G12" s="479"/>
      <c r="H12" s="479"/>
      <c r="I12" s="479"/>
      <c r="J12" s="479"/>
      <c r="K12" s="479"/>
      <c r="L12" s="479"/>
      <c r="M12" s="479"/>
      <c r="N12" s="479"/>
      <c r="O12" s="476"/>
      <c r="P12" s="476"/>
      <c r="Q12" s="476"/>
      <c r="R12" s="476"/>
      <c r="S12" s="476"/>
      <c r="T12" s="476"/>
      <c r="U12" s="476"/>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c r="FS12" s="35"/>
      <c r="FT12" s="35"/>
      <c r="FU12" s="35"/>
    </row>
    <row r="13" spans="1:279" s="215" customFormat="1" ht="162" customHeight="1" thickBot="1" x14ac:dyDescent="0.35">
      <c r="A13" s="501"/>
      <c r="B13" s="501"/>
      <c r="C13" s="501"/>
      <c r="D13" s="501"/>
      <c r="E13" s="501"/>
      <c r="F13" s="501"/>
      <c r="G13" s="480"/>
      <c r="H13" s="480"/>
      <c r="I13" s="480"/>
      <c r="J13" s="480"/>
      <c r="K13" s="480"/>
      <c r="L13" s="480"/>
      <c r="M13" s="480"/>
      <c r="N13" s="480"/>
      <c r="O13" s="477"/>
      <c r="P13" s="477"/>
      <c r="Q13" s="477"/>
      <c r="R13" s="477"/>
      <c r="S13" s="477"/>
      <c r="T13" s="477"/>
      <c r="U13" s="477"/>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c r="FS13" s="35"/>
      <c r="FT13" s="35"/>
      <c r="FU13" s="35"/>
    </row>
    <row r="14" spans="1:279" s="215" customFormat="1" ht="15" customHeight="1" x14ac:dyDescent="0.3">
      <c r="A14" s="499">
        <f>'Mapa Final'!A14</f>
        <v>2</v>
      </c>
      <c r="B14" s="499" t="str">
        <f>'Mapa Final'!B14</f>
        <v xml:space="preserve">Insatisfacción del Usuario
</v>
      </c>
      <c r="C14" s="499" t="str">
        <f>+'Mapa Final'!C14</f>
        <v>Reputacional</v>
      </c>
      <c r="D14" s="499" t="str">
        <f>'Mapa Final'!D14</f>
        <v>1-Trato inadecuado y orientación escaza al usuario
2-Aplazamiento de diligencias o audiencias
3-Estigmatización negativa del sector púbico en el ejercicio de su labor</v>
      </c>
      <c r="E14" s="499" t="str">
        <f>'Mapa Final'!E14</f>
        <v xml:space="preserve">Incumplimiento al trámite judicial </v>
      </c>
      <c r="F14" s="499" t="str">
        <f>'Mapa Final'!F14</f>
        <v>Posibilidad de insatsfacción de los usuarios ante la vulneración de los derechos fundamentales de los ciudadanos  por el  incumplimiento al trámite judicial.</v>
      </c>
      <c r="G14" s="478" t="str">
        <f>+'Mapa Final'!G14</f>
        <v>Usuarios, productos y prácticas organizacionales</v>
      </c>
      <c r="H14" s="478" t="str">
        <f>+'Mapa Final'!I14</f>
        <v>Muy Alta</v>
      </c>
      <c r="I14" s="478" t="str">
        <f>+'Mapa Final'!L14</f>
        <v>Mayor</v>
      </c>
      <c r="J14" s="481" t="str">
        <f>+'Mapa Final'!N14</f>
        <v xml:space="preserve">Alto </v>
      </c>
      <c r="K14" s="481" t="str">
        <f>+'Mapa Final'!AA14</f>
        <v>Media</v>
      </c>
      <c r="L14" s="481" t="str">
        <f>+'Mapa Final'!AE14</f>
        <v>Mayor</v>
      </c>
      <c r="M14" s="478" t="str">
        <f>+'Mapa Final'!AG14</f>
        <v xml:space="preserve">Alto </v>
      </c>
      <c r="N14" s="478" t="str">
        <f>+'Mapa Final'!AH14</f>
        <v>Evitar</v>
      </c>
      <c r="O14" s="475"/>
      <c r="P14" s="475"/>
      <c r="Q14" s="475"/>
      <c r="R14" s="475"/>
      <c r="S14" s="475"/>
      <c r="T14" s="475"/>
      <c r="U14" s="47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c r="EH14" s="35"/>
      <c r="EI14" s="35"/>
      <c r="EJ14" s="35"/>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c r="FS14" s="35"/>
      <c r="FT14" s="35"/>
      <c r="FU14" s="35"/>
    </row>
    <row r="15" spans="1:279" s="215" customFormat="1" ht="15" customHeight="1" x14ac:dyDescent="0.3">
      <c r="A15" s="500"/>
      <c r="B15" s="500"/>
      <c r="C15" s="500"/>
      <c r="D15" s="500"/>
      <c r="E15" s="500"/>
      <c r="F15" s="500"/>
      <c r="G15" s="479"/>
      <c r="H15" s="479"/>
      <c r="I15" s="479"/>
      <c r="J15" s="479"/>
      <c r="K15" s="479"/>
      <c r="L15" s="479"/>
      <c r="M15" s="479"/>
      <c r="N15" s="479"/>
      <c r="O15" s="476"/>
      <c r="P15" s="476"/>
      <c r="Q15" s="476"/>
      <c r="R15" s="476"/>
      <c r="S15" s="476"/>
      <c r="T15" s="476"/>
      <c r="U15" s="476"/>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c r="FP15" s="35"/>
      <c r="FQ15" s="35"/>
      <c r="FR15" s="35"/>
      <c r="FS15" s="35"/>
      <c r="FT15" s="35"/>
      <c r="FU15" s="35"/>
    </row>
    <row r="16" spans="1:279" s="215" customFormat="1" ht="13.5" customHeight="1" x14ac:dyDescent="0.3">
      <c r="A16" s="500"/>
      <c r="B16" s="500"/>
      <c r="C16" s="500"/>
      <c r="D16" s="500"/>
      <c r="E16" s="500"/>
      <c r="F16" s="500"/>
      <c r="G16" s="479"/>
      <c r="H16" s="479"/>
      <c r="I16" s="479"/>
      <c r="J16" s="479"/>
      <c r="K16" s="479"/>
      <c r="L16" s="479"/>
      <c r="M16" s="479"/>
      <c r="N16" s="479"/>
      <c r="O16" s="476"/>
      <c r="P16" s="476"/>
      <c r="Q16" s="476"/>
      <c r="R16" s="476"/>
      <c r="S16" s="476"/>
      <c r="T16" s="476"/>
      <c r="U16" s="476"/>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35"/>
      <c r="CS16" s="35"/>
      <c r="CT16" s="35"/>
      <c r="CU16" s="35"/>
      <c r="CV16" s="35"/>
      <c r="CW16" s="35"/>
      <c r="CX16" s="35"/>
      <c r="CY16" s="35"/>
      <c r="CZ16" s="35"/>
      <c r="DA16" s="35"/>
      <c r="DB16" s="35"/>
      <c r="DC16" s="35"/>
      <c r="DD16" s="35"/>
      <c r="DE16" s="35"/>
      <c r="DF16" s="35"/>
      <c r="DG16" s="35"/>
      <c r="DH16" s="35"/>
      <c r="DI16" s="35"/>
      <c r="DJ16" s="35"/>
      <c r="DK16" s="35"/>
      <c r="DL16" s="35"/>
      <c r="DM16" s="35"/>
      <c r="DN16" s="35"/>
      <c r="DO16" s="35"/>
      <c r="DP16" s="35"/>
      <c r="DQ16" s="35"/>
      <c r="DR16" s="35"/>
      <c r="DS16" s="35"/>
      <c r="DT16" s="35"/>
      <c r="DU16" s="35"/>
      <c r="DV16" s="35"/>
      <c r="DW16" s="35"/>
      <c r="DX16" s="35"/>
      <c r="DY16" s="35"/>
      <c r="DZ16" s="35"/>
      <c r="EA16" s="35"/>
      <c r="EB16" s="35"/>
      <c r="EC16" s="35"/>
      <c r="ED16" s="35"/>
      <c r="EE16" s="35"/>
      <c r="EF16" s="35"/>
      <c r="EG16" s="35"/>
      <c r="EH16" s="35"/>
      <c r="EI16" s="35"/>
      <c r="EJ16" s="35"/>
      <c r="EK16" s="35"/>
      <c r="EL16" s="35"/>
      <c r="EM16" s="35"/>
      <c r="EN16" s="35"/>
      <c r="EO16" s="35"/>
      <c r="EP16" s="35"/>
      <c r="EQ16" s="35"/>
      <c r="ER16" s="35"/>
      <c r="ES16" s="35"/>
      <c r="ET16" s="35"/>
      <c r="EU16" s="35"/>
      <c r="EV16" s="35"/>
      <c r="EW16" s="35"/>
      <c r="EX16" s="35"/>
      <c r="EY16" s="35"/>
      <c r="EZ16" s="35"/>
      <c r="FA16" s="35"/>
      <c r="FB16" s="35"/>
      <c r="FC16" s="35"/>
      <c r="FD16" s="35"/>
      <c r="FE16" s="35"/>
      <c r="FF16" s="35"/>
      <c r="FG16" s="35"/>
      <c r="FH16" s="35"/>
      <c r="FI16" s="35"/>
      <c r="FJ16" s="35"/>
      <c r="FK16" s="35"/>
      <c r="FL16" s="35"/>
      <c r="FM16" s="35"/>
      <c r="FN16" s="35"/>
      <c r="FO16" s="35"/>
      <c r="FP16" s="35"/>
      <c r="FQ16" s="35"/>
      <c r="FR16" s="35"/>
      <c r="FS16" s="35"/>
      <c r="FT16" s="35"/>
      <c r="FU16" s="35"/>
    </row>
    <row r="17" spans="1:177" s="215" customFormat="1" ht="164.4" customHeight="1" thickBot="1" x14ac:dyDescent="0.35">
      <c r="A17" s="501"/>
      <c r="B17" s="501"/>
      <c r="C17" s="501"/>
      <c r="D17" s="501"/>
      <c r="E17" s="501"/>
      <c r="F17" s="501"/>
      <c r="G17" s="480"/>
      <c r="H17" s="480"/>
      <c r="I17" s="480"/>
      <c r="J17" s="480"/>
      <c r="K17" s="480"/>
      <c r="L17" s="480"/>
      <c r="M17" s="480"/>
      <c r="N17" s="480"/>
      <c r="O17" s="477"/>
      <c r="P17" s="477"/>
      <c r="Q17" s="477"/>
      <c r="R17" s="477"/>
      <c r="S17" s="477"/>
      <c r="T17" s="477"/>
      <c r="U17" s="477"/>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c r="CT17" s="35"/>
      <c r="CU17" s="35"/>
      <c r="CV17" s="35"/>
      <c r="CW17" s="35"/>
      <c r="CX17" s="35"/>
      <c r="CY17" s="35"/>
      <c r="CZ17" s="35"/>
      <c r="DA17" s="35"/>
      <c r="DB17" s="35"/>
      <c r="DC17" s="35"/>
      <c r="DD17" s="35"/>
      <c r="DE17" s="35"/>
      <c r="DF17" s="35"/>
      <c r="DG17" s="35"/>
      <c r="DH17" s="35"/>
      <c r="DI17" s="35"/>
      <c r="DJ17" s="35"/>
      <c r="DK17" s="35"/>
      <c r="DL17" s="35"/>
      <c r="DM17" s="35"/>
      <c r="DN17" s="35"/>
      <c r="DO17" s="35"/>
      <c r="DP17" s="35"/>
      <c r="DQ17" s="35"/>
      <c r="DR17" s="35"/>
      <c r="DS17" s="35"/>
      <c r="DT17" s="35"/>
      <c r="DU17" s="35"/>
      <c r="DV17" s="35"/>
      <c r="DW17" s="35"/>
      <c r="DX17" s="35"/>
      <c r="DY17" s="35"/>
      <c r="DZ17" s="35"/>
      <c r="EA17" s="35"/>
      <c r="EB17" s="35"/>
      <c r="EC17" s="35"/>
      <c r="ED17" s="35"/>
      <c r="EE17" s="35"/>
      <c r="EF17" s="35"/>
      <c r="EG17" s="35"/>
      <c r="EH17" s="35"/>
      <c r="EI17" s="35"/>
      <c r="EJ17" s="35"/>
      <c r="EK17" s="35"/>
      <c r="EL17" s="35"/>
      <c r="EM17" s="35"/>
      <c r="EN17" s="35"/>
      <c r="EO17" s="35"/>
      <c r="EP17" s="35"/>
      <c r="EQ17" s="35"/>
      <c r="ER17" s="35"/>
      <c r="ES17" s="35"/>
      <c r="ET17" s="35"/>
      <c r="EU17" s="35"/>
      <c r="EV17" s="35"/>
      <c r="EW17" s="35"/>
      <c r="EX17" s="35"/>
      <c r="EY17" s="35"/>
      <c r="EZ17" s="35"/>
      <c r="FA17" s="35"/>
      <c r="FB17" s="35"/>
      <c r="FC17" s="35"/>
      <c r="FD17" s="35"/>
      <c r="FE17" s="35"/>
      <c r="FF17" s="35"/>
      <c r="FG17" s="35"/>
      <c r="FH17" s="35"/>
      <c r="FI17" s="35"/>
      <c r="FJ17" s="35"/>
      <c r="FK17" s="35"/>
      <c r="FL17" s="35"/>
      <c r="FM17" s="35"/>
      <c r="FN17" s="35"/>
      <c r="FO17" s="35"/>
      <c r="FP17" s="35"/>
      <c r="FQ17" s="35"/>
      <c r="FR17" s="35"/>
      <c r="FS17" s="35"/>
      <c r="FT17" s="35"/>
      <c r="FU17" s="35"/>
    </row>
    <row r="18" spans="1:177" ht="15" customHeight="1" x14ac:dyDescent="0.3">
      <c r="A18" s="499">
        <f>+'Mapa Final'!A18</f>
        <v>3</v>
      </c>
      <c r="B18" s="499" t="str">
        <f>+'Mapa Final'!B18</f>
        <v>Pérdida de Expedientes físicos y/o digital</v>
      </c>
      <c r="C18" s="499" t="str">
        <f>+'Mapa Final'!C18</f>
        <v>Afectación en la Prestación del Servicio de Justicia</v>
      </c>
      <c r="D18" s="499" t="str">
        <f>+'Mapa Final'!D18</f>
        <v>1- Extravío de piezas procesales.
2-Falta de espacios seguros en los Despachos Judiciales para almacenamiento de expedientes físicos
3-Traslado de expedientes por fuera de la sede Judicial, dada la pandemia y la necesidad de trabajo en casa
4-Eliminación de archivos digitales por error humano o daño tecnológico</v>
      </c>
      <c r="E18" s="499" t="str">
        <f>+'Mapa Final'!E18</f>
        <v>Escazo conocimiento de herramientas de administración documental
Desconocimiento del acervo documental y su importancia como parte de la evidencia institucional.</v>
      </c>
      <c r="F18" s="499" t="str">
        <f>+'Mapa Final'!F18</f>
        <v>Posibilidad de la afectación en la Prestación del Servicio de Justicia  al extravío de los expedientes por pérdida en el proceso de custodia y archivo definitivo de los mismos.</v>
      </c>
      <c r="G18" s="499" t="str">
        <f>+'Mapa Final'!G18</f>
        <v>Usuarios, productos y prácticas organizacionales</v>
      </c>
      <c r="H18" s="499" t="str">
        <f>+'Mapa Final'!I18</f>
        <v>Muy Alta</v>
      </c>
      <c r="I18" s="499" t="str">
        <f>+'Mapa Final'!L18</f>
        <v>Menor</v>
      </c>
      <c r="J18" s="499" t="str">
        <f>+'Mapa Final'!N18</f>
        <v xml:space="preserve">Alto </v>
      </c>
      <c r="K18" s="499" t="str">
        <f>+'Mapa Final'!AA18</f>
        <v>Media</v>
      </c>
      <c r="L18" s="499" t="str">
        <f>+'Mapa Final'!AE18</f>
        <v>Menor</v>
      </c>
      <c r="M18" s="499" t="str">
        <f>+'Mapa Final'!AG18</f>
        <v>Moderado</v>
      </c>
      <c r="N18" s="499" t="str">
        <f>+'Mapa Final'!AH18</f>
        <v>Reducir(mitigar)</v>
      </c>
      <c r="O18" s="475"/>
      <c r="P18" s="475"/>
      <c r="Q18" s="475"/>
      <c r="R18" s="475"/>
      <c r="S18" s="475"/>
      <c r="T18" s="475"/>
      <c r="U18" s="475"/>
      <c r="V18" s="35"/>
      <c r="W18" s="35"/>
    </row>
    <row r="19" spans="1:177" ht="15" customHeight="1" x14ac:dyDescent="0.3">
      <c r="A19" s="500"/>
      <c r="B19" s="500"/>
      <c r="C19" s="500"/>
      <c r="D19" s="500"/>
      <c r="E19" s="500"/>
      <c r="F19" s="500"/>
      <c r="G19" s="500"/>
      <c r="H19" s="500"/>
      <c r="I19" s="500"/>
      <c r="J19" s="500"/>
      <c r="K19" s="500"/>
      <c r="L19" s="500"/>
      <c r="M19" s="500"/>
      <c r="N19" s="500"/>
      <c r="O19" s="476"/>
      <c r="P19" s="476"/>
      <c r="Q19" s="476"/>
      <c r="R19" s="476"/>
      <c r="S19" s="476"/>
      <c r="T19" s="476"/>
      <c r="U19" s="476"/>
      <c r="V19" s="35"/>
      <c r="W19" s="35"/>
    </row>
    <row r="20" spans="1:177" ht="219.6" customHeight="1" thickBot="1" x14ac:dyDescent="0.35">
      <c r="A20" s="501"/>
      <c r="B20" s="501"/>
      <c r="C20" s="501"/>
      <c r="D20" s="501"/>
      <c r="E20" s="501"/>
      <c r="F20" s="501"/>
      <c r="G20" s="501"/>
      <c r="H20" s="501"/>
      <c r="I20" s="501"/>
      <c r="J20" s="501"/>
      <c r="K20" s="501"/>
      <c r="L20" s="501"/>
      <c r="M20" s="501"/>
      <c r="N20" s="501"/>
      <c r="O20" s="477"/>
      <c r="P20" s="477"/>
      <c r="Q20" s="477"/>
      <c r="R20" s="477"/>
      <c r="S20" s="477"/>
      <c r="T20" s="477"/>
      <c r="U20" s="477"/>
      <c r="V20" s="35"/>
      <c r="W20" s="35"/>
    </row>
    <row r="21" spans="1:177" ht="15" customHeight="1" x14ac:dyDescent="0.3">
      <c r="A21" s="499">
        <f>'Mapa Final'!A21</f>
        <v>4</v>
      </c>
      <c r="B21" s="499" t="str">
        <f>'Mapa Final'!B21</f>
        <v>Deterioro de Expedientes</v>
      </c>
      <c r="C21" s="499" t="str">
        <f>'Mapa Final'!C21</f>
        <v>Afectación en la Prestación del Servicio de Justicia</v>
      </c>
      <c r="D21" s="499" t="str">
        <f>'Mapa Final'!D21</f>
        <v>1- Posibles pérdidas de piezas procesales
2-Falta de estanterías suficientes y/o adecuados
3- Descrédito de la actividad que se ejecuta
4-Afectación del trámite</v>
      </c>
      <c r="E21" s="499" t="str">
        <f>'Mapa Final'!E21</f>
        <v>1- Falta de compromiso en la administración documental o desconocimiento de la misma. 
2- Salidas de los expedientes por fuera de la organización a otros ambientes donde no los cuidan. (Fotocopiadoras escáner, etc).</v>
      </c>
      <c r="F21" s="499" t="str">
        <f>'Mapa Final'!F21</f>
        <v>Posibilidad de afectación del servicio de justicia debido a que los expedientes se deterioran en el uso y manipulación de los mismos.</v>
      </c>
      <c r="G21" s="499" t="str">
        <f>'Mapa Final'!G21</f>
        <v>Usuarios, productos y prácticas organizacionales</v>
      </c>
      <c r="H21" s="499" t="str">
        <f>'Mapa Final'!I21</f>
        <v>Muy Alta</v>
      </c>
      <c r="I21" s="499" t="str">
        <f>'Mapa Final'!L21</f>
        <v>Leve</v>
      </c>
      <c r="J21" s="499" t="str">
        <f>'Mapa Final'!N21</f>
        <v xml:space="preserve">Alto </v>
      </c>
      <c r="K21" s="499" t="str">
        <f>'Mapa Final'!AA21</f>
        <v>Media</v>
      </c>
      <c r="L21" s="499" t="str">
        <f>'Mapa Final'!AE21</f>
        <v>Leve</v>
      </c>
      <c r="M21" s="499" t="str">
        <f>'Mapa Final'!AG21</f>
        <v>Moderado</v>
      </c>
      <c r="N21" s="499" t="str">
        <f>'Mapa Final'!AH21</f>
        <v>Reducir(mitigar)</v>
      </c>
      <c r="O21" s="475"/>
      <c r="P21" s="475"/>
      <c r="Q21" s="475"/>
      <c r="R21" s="475"/>
      <c r="S21" s="475"/>
      <c r="T21" s="475"/>
      <c r="U21" s="475"/>
    </row>
    <row r="22" spans="1:177" ht="213" customHeight="1" thickBot="1" x14ac:dyDescent="0.35">
      <c r="A22" s="501"/>
      <c r="B22" s="501"/>
      <c r="C22" s="501"/>
      <c r="D22" s="501"/>
      <c r="E22" s="501"/>
      <c r="F22" s="501"/>
      <c r="G22" s="501"/>
      <c r="H22" s="501"/>
      <c r="I22" s="501"/>
      <c r="J22" s="501"/>
      <c r="K22" s="501"/>
      <c r="L22" s="501"/>
      <c r="M22" s="501"/>
      <c r="N22" s="501"/>
      <c r="O22" s="477"/>
      <c r="P22" s="477"/>
      <c r="Q22" s="477"/>
      <c r="R22" s="477"/>
      <c r="S22" s="477"/>
      <c r="T22" s="477"/>
      <c r="U22" s="477"/>
    </row>
    <row r="23" spans="1:177" ht="15" customHeight="1" x14ac:dyDescent="0.3">
      <c r="A23" s="499">
        <f>+'Mapa Final'!A23</f>
        <v>5</v>
      </c>
      <c r="B23" s="499" t="str">
        <f>+'Mapa Final'!B23</f>
        <v>Incumplimiento de Términos Procesales</v>
      </c>
      <c r="C23" s="499" t="str">
        <f>+'Mapa Final'!C23</f>
        <v>Vulneración de los derechos fundamentales de los ciudadanos</v>
      </c>
      <c r="D23" s="499" t="str">
        <f>+'Mapa Final'!D23</f>
        <v>1-Congestión del aparto judicial
2-Rotación del personal
3-Falta de compromiso y diligencia (algunas audiencias se declaran fallidas por incumplimiento de laguna de los entes requeridos en su trámite Defensoría o Fiscalía)
4-indebido o inexistente registro y control de la información a través del sistema de información “Justicia XXI”</v>
      </c>
      <c r="E23" s="499" t="str">
        <f>+'Mapa Final'!E23</f>
        <v>Congestión Judicial
Dilación en el trámite de manera injustificada
Investigaciones Disciplinarias</v>
      </c>
      <c r="F23" s="499" t="str">
        <f>+'Mapa Final'!F23</f>
        <v>Posibilidad de incumplimiento y observación a los tiempos establecidos en el procedimiento legal por parte de los despachos.</v>
      </c>
      <c r="G23" s="499" t="str">
        <f>+'Mapa Final'!G23</f>
        <v>Usuarios, productos y prácticas organizacionales</v>
      </c>
      <c r="H23" s="499" t="str">
        <f>+'Mapa Final'!I23</f>
        <v>Muy Alta</v>
      </c>
      <c r="I23" s="499" t="str">
        <f>+'Mapa Final'!L23</f>
        <v>Mayor</v>
      </c>
      <c r="J23" s="499" t="str">
        <f>+'Mapa Final'!N23</f>
        <v xml:space="preserve">Alto </v>
      </c>
      <c r="K23" s="499" t="str">
        <f>+'Mapa Final'!AA23</f>
        <v>Media</v>
      </c>
      <c r="L23" s="499" t="str">
        <f>+'Mapa Final'!AE23</f>
        <v>Mayor</v>
      </c>
      <c r="M23" s="499" t="str">
        <f>+'Mapa Final'!AG23</f>
        <v xml:space="preserve">Alto </v>
      </c>
      <c r="N23" s="499" t="str">
        <f>+'Mapa Final'!AH23</f>
        <v>Evitar</v>
      </c>
      <c r="O23" s="475"/>
      <c r="P23" s="475"/>
      <c r="Q23" s="475"/>
      <c r="R23" s="475"/>
      <c r="S23" s="475"/>
      <c r="T23" s="475"/>
      <c r="U23" s="475"/>
    </row>
    <row r="24" spans="1:177" x14ac:dyDescent="0.3">
      <c r="A24" s="500"/>
      <c r="B24" s="500"/>
      <c r="C24" s="500"/>
      <c r="D24" s="500"/>
      <c r="E24" s="500"/>
      <c r="F24" s="500"/>
      <c r="G24" s="500"/>
      <c r="H24" s="500"/>
      <c r="I24" s="500"/>
      <c r="J24" s="500"/>
      <c r="K24" s="500"/>
      <c r="L24" s="500"/>
      <c r="M24" s="500"/>
      <c r="N24" s="500"/>
      <c r="O24" s="476"/>
      <c r="P24" s="476"/>
      <c r="Q24" s="476"/>
      <c r="R24" s="476"/>
      <c r="S24" s="476"/>
      <c r="T24" s="476"/>
      <c r="U24" s="476"/>
    </row>
    <row r="25" spans="1:177" ht="157.19999999999999" customHeight="1" thickBot="1" x14ac:dyDescent="0.35">
      <c r="A25" s="501"/>
      <c r="B25" s="501"/>
      <c r="C25" s="501"/>
      <c r="D25" s="501"/>
      <c r="E25" s="501"/>
      <c r="F25" s="501"/>
      <c r="G25" s="501"/>
      <c r="H25" s="501"/>
      <c r="I25" s="501"/>
      <c r="J25" s="501"/>
      <c r="K25" s="501"/>
      <c r="L25" s="501"/>
      <c r="M25" s="501"/>
      <c r="N25" s="501"/>
      <c r="O25" s="477"/>
      <c r="P25" s="477"/>
      <c r="Q25" s="477"/>
      <c r="R25" s="477"/>
      <c r="S25" s="477"/>
      <c r="T25" s="477"/>
      <c r="U25" s="477"/>
    </row>
    <row r="26" spans="1:177" ht="15" customHeight="1" x14ac:dyDescent="0.3">
      <c r="A26" s="499">
        <f>'Mapa Final'!A26</f>
        <v>6</v>
      </c>
      <c r="B26" s="499" t="str">
        <f>'Mapa Final'!B26</f>
        <v>Entrega Indebida de Depósitos Judiciales</v>
      </c>
      <c r="C26" s="499" t="str">
        <f>+'Mapa Final'!C26</f>
        <v>Afectación Económica</v>
      </c>
      <c r="D26" s="499" t="str">
        <f>'Mapa Final'!D26</f>
        <v>1- Congestión laboral.
2-Rotación de personal
3-Indebido control o falta de conciliación de sus cuentas y a raíz de la falta de reporte de títulos judiciales prescritos o en condición especial</v>
      </c>
      <c r="E26" s="499" t="str">
        <f>'Mapa Final'!E26</f>
        <v>Desconocimiento de los lineamientos y controles establecidos para la administración de los depoósitos judiciales</v>
      </c>
      <c r="F26" s="499" t="str">
        <f>'Mapa Final'!F26</f>
        <v>Posibilidad de entrega de dineros a quien no le asiste el derecho de reclamar los mismos.</v>
      </c>
      <c r="G26" s="478" t="str">
        <f>+'Mapa Final'!G26</f>
        <v>Usuarios, productos y prácticas organizacionales</v>
      </c>
      <c r="H26" s="478" t="str">
        <f>+'Mapa Final'!I26</f>
        <v>Muy Alta</v>
      </c>
      <c r="I26" s="478" t="str">
        <f>+'Mapa Final'!L26</f>
        <v>Mayor</v>
      </c>
      <c r="J26" s="481" t="str">
        <f>+'Mapa Final'!N26</f>
        <v xml:space="preserve">Alto </v>
      </c>
      <c r="K26" s="481" t="str">
        <f>+'Mapa Final'!AA26</f>
        <v>Media</v>
      </c>
      <c r="L26" s="481" t="str">
        <f>+'Mapa Final'!AE26</f>
        <v>Mayor</v>
      </c>
      <c r="M26" s="478" t="str">
        <f>+'Mapa Final'!AG26</f>
        <v xml:space="preserve">Alto </v>
      </c>
      <c r="N26" s="478" t="str">
        <f>+'Mapa Final'!AH26</f>
        <v>Evitar</v>
      </c>
      <c r="O26" s="475"/>
      <c r="P26" s="475"/>
      <c r="Q26" s="475"/>
      <c r="R26" s="475"/>
      <c r="S26" s="475"/>
      <c r="T26" s="475"/>
      <c r="U26" s="475"/>
    </row>
    <row r="27" spans="1:177" x14ac:dyDescent="0.3">
      <c r="A27" s="500"/>
      <c r="B27" s="500"/>
      <c r="C27" s="500"/>
      <c r="D27" s="500"/>
      <c r="E27" s="500"/>
      <c r="F27" s="500"/>
      <c r="G27" s="479"/>
      <c r="H27" s="479"/>
      <c r="I27" s="479"/>
      <c r="J27" s="479"/>
      <c r="K27" s="479"/>
      <c r="L27" s="479"/>
      <c r="M27" s="479"/>
      <c r="N27" s="479"/>
      <c r="O27" s="476"/>
      <c r="P27" s="476"/>
      <c r="Q27" s="476"/>
      <c r="R27" s="476"/>
      <c r="S27" s="476"/>
      <c r="T27" s="476"/>
      <c r="U27" s="476"/>
    </row>
    <row r="28" spans="1:177" x14ac:dyDescent="0.3">
      <c r="A28" s="500"/>
      <c r="B28" s="500"/>
      <c r="C28" s="500"/>
      <c r="D28" s="500"/>
      <c r="E28" s="500"/>
      <c r="F28" s="500"/>
      <c r="G28" s="479"/>
      <c r="H28" s="479"/>
      <c r="I28" s="479"/>
      <c r="J28" s="479"/>
      <c r="K28" s="479"/>
      <c r="L28" s="479"/>
      <c r="M28" s="479"/>
      <c r="N28" s="479"/>
      <c r="O28" s="476"/>
      <c r="P28" s="476"/>
      <c r="Q28" s="476"/>
      <c r="R28" s="476"/>
      <c r="S28" s="476"/>
      <c r="T28" s="476"/>
      <c r="U28" s="476"/>
    </row>
    <row r="29" spans="1:177" ht="234.75" customHeight="1" thickBot="1" x14ac:dyDescent="0.35">
      <c r="A29" s="501"/>
      <c r="B29" s="501"/>
      <c r="C29" s="501"/>
      <c r="D29" s="501"/>
      <c r="E29" s="501"/>
      <c r="F29" s="501"/>
      <c r="G29" s="480"/>
      <c r="H29" s="480"/>
      <c r="I29" s="480"/>
      <c r="J29" s="480"/>
      <c r="K29" s="480"/>
      <c r="L29" s="480"/>
      <c r="M29" s="480"/>
      <c r="N29" s="480"/>
      <c r="O29" s="477"/>
      <c r="P29" s="477"/>
      <c r="Q29" s="477"/>
      <c r="R29" s="477"/>
      <c r="S29" s="477"/>
      <c r="T29" s="477"/>
      <c r="U29" s="477"/>
    </row>
    <row r="30" spans="1:177" x14ac:dyDescent="0.3">
      <c r="A30" s="499">
        <f>+'Mapa Final'!A30</f>
        <v>7</v>
      </c>
      <c r="B30" s="499" t="str">
        <f>+'Mapa Final'!B30</f>
        <v>Rotación de los servidores judiciales</v>
      </c>
      <c r="C30" s="499" t="str">
        <f>+'Mapa Final'!C30</f>
        <v>Afectación en la Prestación del Servicio de Justicia</v>
      </c>
      <c r="D30" s="499" t="str">
        <f>+'Mapa Final'!D30</f>
        <v>1-Ausentismos por enfermedad-incapacidad o por sanciones disciplinarias
2-Renuncias a los cargos por la carga laboral o por falta de competencias.
3-Cargos de carrera provistos en provisionalidad (con posibilidad de solicitud de traslados)
4-Enfermedades y accidentes de origen laboral debido a la falta de promoción y participación en la formación y en actividades de seguridad y salud en el trabajo.</v>
      </c>
      <c r="E30" s="499" t="str">
        <f>+'Mapa Final'!E30</f>
        <v>Imposibilidad de provisión de los cargos por el sistema de carrera judicial y los ausentismos laborales.</v>
      </c>
      <c r="F30" s="499" t="str">
        <f>+'Mapa Final'!F30</f>
        <v>Posibilidad de afectación de la prestación del servicio de justicia ante la no incorporación a los cargos de carrera mediante el sistema méritos, lo que implica que la organización tenga que proveer cargos con personal nuevo que desconoce la labor o actividades judiciales.</v>
      </c>
      <c r="G30" s="499" t="str">
        <f>+'Mapa Final'!G30</f>
        <v>Usuarios, productos y prácticas organizacionales</v>
      </c>
      <c r="H30" s="499" t="str">
        <f>+'Mapa Final'!I30</f>
        <v>Media</v>
      </c>
      <c r="I30" s="499" t="str">
        <f>+'Mapa Final'!L30</f>
        <v>Moderado</v>
      </c>
      <c r="J30" s="499" t="str">
        <f>+'Mapa Final'!N30</f>
        <v>Moderado</v>
      </c>
      <c r="K30" s="499" t="str">
        <f>+'Mapa Final'!AA30</f>
        <v>Baja</v>
      </c>
      <c r="L30" s="499" t="str">
        <f>+'Mapa Final'!AE30</f>
        <v>Moderado</v>
      </c>
      <c r="M30" s="499" t="str">
        <f>+'Mapa Final'!AG30</f>
        <v>Moderado</v>
      </c>
      <c r="N30" s="499" t="str">
        <f>+'Mapa Final'!AH30</f>
        <v>Reducir(mitigar)</v>
      </c>
      <c r="O30" s="475"/>
      <c r="P30" s="475"/>
      <c r="Q30" s="475"/>
      <c r="R30" s="475"/>
      <c r="S30" s="475"/>
      <c r="T30" s="475"/>
      <c r="U30" s="475"/>
    </row>
    <row r="31" spans="1:177" x14ac:dyDescent="0.3">
      <c r="A31" s="500"/>
      <c r="B31" s="500"/>
      <c r="C31" s="500"/>
      <c r="D31" s="500"/>
      <c r="E31" s="500"/>
      <c r="F31" s="500"/>
      <c r="G31" s="500"/>
      <c r="H31" s="500"/>
      <c r="I31" s="500"/>
      <c r="J31" s="500"/>
      <c r="K31" s="500"/>
      <c r="L31" s="500"/>
      <c r="M31" s="500"/>
      <c r="N31" s="500"/>
      <c r="O31" s="476"/>
      <c r="P31" s="476"/>
      <c r="Q31" s="476"/>
      <c r="R31" s="476"/>
      <c r="S31" s="476"/>
      <c r="T31" s="476"/>
      <c r="U31" s="476"/>
    </row>
    <row r="32" spans="1:177" ht="142.19999999999999" customHeight="1" thickBot="1" x14ac:dyDescent="0.35">
      <c r="A32" s="501"/>
      <c r="B32" s="501"/>
      <c r="C32" s="501"/>
      <c r="D32" s="501"/>
      <c r="E32" s="501"/>
      <c r="F32" s="501"/>
      <c r="G32" s="501"/>
      <c r="H32" s="501"/>
      <c r="I32" s="501"/>
      <c r="J32" s="501"/>
      <c r="K32" s="501"/>
      <c r="L32" s="501"/>
      <c r="M32" s="501"/>
      <c r="N32" s="501"/>
      <c r="O32" s="476"/>
      <c r="P32" s="476"/>
      <c r="Q32" s="476"/>
      <c r="R32" s="476"/>
      <c r="S32" s="476"/>
      <c r="T32" s="476"/>
      <c r="U32" s="476"/>
    </row>
    <row r="33" spans="1:21" x14ac:dyDescent="0.3">
      <c r="A33" s="499">
        <f>'Mapa Final'!A33</f>
        <v>8</v>
      </c>
      <c r="B33" s="499" t="str">
        <f>'Mapa Final'!B33</f>
        <v>Deterioro del Sistema de Gestión de la Calidad</v>
      </c>
      <c r="C33" s="499" t="str">
        <f>+'Mapa Final'!C33</f>
        <v>Incumplimiento de las metas establecidas</v>
      </c>
      <c r="D33" s="499" t="str">
        <f>'Mapa Final'!D33</f>
        <v>1-Poca pedagogía sobre la importancia de su mantenimiento y mejora
2-Desconocimiento de las bondades en su aplicación
3-Escasez de recursos para su sostenimiento
4-Rotación del personal
5-Falta de personal en los Despachos Judiciales para los temas de calidad
6-Falta de capacitación al personal existente el los Despachos</v>
      </c>
      <c r="E33" s="499" t="str">
        <f>'Mapa Final'!E33</f>
        <v>El Desconocimiento de las políticas  institucionales y de las bondades para el fortalecimiento y consolidación de la cultura de gestión de la calidad y la apatía a nuevas formas de trabajo.</v>
      </c>
      <c r="F33" s="499" t="str">
        <f>'Mapa Final'!F33</f>
        <v>Posibilidad de incumplimiento de las metas estabecidas en el Sistema de Gestión de la Calidad, debido al desconocimiento de las políticas institucionales y de las bondades para el fortalecimiento y consolidación de la cultura de gestión de la calidad y la apatía a nuevas formas de trabajo.</v>
      </c>
      <c r="G33" s="478" t="str">
        <f>+'Mapa Final'!G33</f>
        <v>Usuarios, productos y prácticas organizacionales</v>
      </c>
      <c r="H33" s="478" t="str">
        <f>+'Mapa Final'!I33</f>
        <v>Baja</v>
      </c>
      <c r="I33" s="478" t="str">
        <f>+'Mapa Final'!L33</f>
        <v>Menor</v>
      </c>
      <c r="J33" s="481" t="str">
        <f>+'Mapa Final'!N33</f>
        <v>Moderado</v>
      </c>
      <c r="K33" s="481" t="str">
        <f>+'Mapa Final'!AA33</f>
        <v>Baja</v>
      </c>
      <c r="L33" s="481" t="str">
        <f>+'Mapa Final'!AE33</f>
        <v>Menor</v>
      </c>
      <c r="M33" s="478" t="str">
        <f>+'Mapa Final'!AG33</f>
        <v>Moderado</v>
      </c>
      <c r="N33" s="478" t="str">
        <f>+'Mapa Final'!AH33</f>
        <v>Reducir(mitigar)</v>
      </c>
      <c r="O33" s="502"/>
      <c r="P33" s="502"/>
      <c r="Q33" s="502"/>
      <c r="R33" s="502"/>
      <c r="S33" s="502"/>
      <c r="T33" s="502"/>
      <c r="U33" s="502"/>
    </row>
    <row r="34" spans="1:21" x14ac:dyDescent="0.3">
      <c r="A34" s="500"/>
      <c r="B34" s="500"/>
      <c r="C34" s="500"/>
      <c r="D34" s="500"/>
      <c r="E34" s="500"/>
      <c r="F34" s="500"/>
      <c r="G34" s="479"/>
      <c r="H34" s="479"/>
      <c r="I34" s="479"/>
      <c r="J34" s="479"/>
      <c r="K34" s="479"/>
      <c r="L34" s="479"/>
      <c r="M34" s="479"/>
      <c r="N34" s="479"/>
      <c r="O34" s="502"/>
      <c r="P34" s="502"/>
      <c r="Q34" s="502"/>
      <c r="R34" s="502"/>
      <c r="S34" s="502"/>
      <c r="T34" s="502"/>
      <c r="U34" s="502"/>
    </row>
    <row r="35" spans="1:21" x14ac:dyDescent="0.3">
      <c r="A35" s="500"/>
      <c r="B35" s="500"/>
      <c r="C35" s="500"/>
      <c r="D35" s="500"/>
      <c r="E35" s="500"/>
      <c r="F35" s="500"/>
      <c r="G35" s="479"/>
      <c r="H35" s="479"/>
      <c r="I35" s="479"/>
      <c r="J35" s="479"/>
      <c r="K35" s="479"/>
      <c r="L35" s="479"/>
      <c r="M35" s="479"/>
      <c r="N35" s="479"/>
      <c r="O35" s="502"/>
      <c r="P35" s="502"/>
      <c r="Q35" s="502"/>
      <c r="R35" s="502"/>
      <c r="S35" s="502"/>
      <c r="T35" s="502"/>
      <c r="U35" s="502"/>
    </row>
    <row r="36" spans="1:21" ht="157.19999999999999" customHeight="1" thickBot="1" x14ac:dyDescent="0.35">
      <c r="A36" s="501"/>
      <c r="B36" s="501"/>
      <c r="C36" s="501"/>
      <c r="D36" s="501"/>
      <c r="E36" s="501"/>
      <c r="F36" s="501"/>
      <c r="G36" s="480"/>
      <c r="H36" s="480"/>
      <c r="I36" s="480"/>
      <c r="J36" s="480"/>
      <c r="K36" s="480"/>
      <c r="L36" s="480"/>
      <c r="M36" s="480"/>
      <c r="N36" s="480"/>
      <c r="O36" s="502"/>
      <c r="P36" s="502"/>
      <c r="Q36" s="502"/>
      <c r="R36" s="502"/>
      <c r="S36" s="502"/>
      <c r="T36" s="502"/>
      <c r="U36" s="502"/>
    </row>
    <row r="37" spans="1:21" ht="189" customHeight="1" thickBot="1" x14ac:dyDescent="0.35">
      <c r="A37" s="275">
        <f>'Mapa Final'!A37</f>
        <v>9</v>
      </c>
      <c r="B37" s="275" t="str">
        <f>'Mapa Final'!B37</f>
        <v>Congestión</v>
      </c>
      <c r="C37" s="275" t="str">
        <f>'Mapa Final'!C37</f>
        <v>Afectación en la Prestación del Servicio de Justicia</v>
      </c>
      <c r="D37" s="275" t="str">
        <f>'Mapa Final'!D37</f>
        <v>1-Servidores judiciales con capacitación precaria para atender la ejecución de las actividades judiciales y de trámite procesal.
2-Desórdenes sociales que generan conflictos que deben atenderse en los estrados judiciales.
3-Rotación del personal
4-Imposibilidad de asistencia de servidores al Despachos por enfermedades de base en tiempo de pandemia
5-No contar con equipos de cómputo y suficiente conexión remota de los servidores judiciales para trabajo virtual</v>
      </c>
      <c r="E37" s="275" t="str">
        <f>'Mapa Final'!E37</f>
        <v>Demanda superior a la capacidad jurisdiccional instalada para atenderla</v>
      </c>
      <c r="F37" s="275" t="str">
        <f>'Mapa Final'!F37</f>
        <v>Posibilidad de afectación en la prestación del servicio de justicia debido a la  a la considerable  carga que deben atender los despachos judiciales y a la falta de diligencia en el trámite de los procesos.</v>
      </c>
      <c r="G37" s="275" t="str">
        <f>'Mapa Final'!G37</f>
        <v>Usuarios, productos y prácticas organizacionales</v>
      </c>
      <c r="H37" s="275" t="str">
        <f>'Mapa Final'!I37</f>
        <v>Muy Alta</v>
      </c>
      <c r="I37" s="275" t="str">
        <f>'Mapa Final'!L37</f>
        <v>Mayor</v>
      </c>
      <c r="J37" s="275" t="str">
        <f>'Mapa Final'!N37</f>
        <v xml:space="preserve">Alto </v>
      </c>
      <c r="K37" s="275" t="str">
        <f>'Mapa Final'!AA37</f>
        <v>Media</v>
      </c>
      <c r="L37" s="275" t="str">
        <f>'Mapa Final'!AE37</f>
        <v>Mayor</v>
      </c>
      <c r="M37" s="275" t="str">
        <f>'Mapa Final'!AG37</f>
        <v xml:space="preserve">Alto </v>
      </c>
      <c r="N37" s="275" t="str">
        <f>'Mapa Final'!AH37</f>
        <v>Reducir(mitigar)</v>
      </c>
      <c r="O37" s="276"/>
      <c r="P37" s="276"/>
      <c r="Q37" s="276"/>
      <c r="R37" s="276"/>
      <c r="S37" s="276"/>
      <c r="T37" s="276"/>
      <c r="U37" s="276"/>
    </row>
    <row r="38" spans="1:21" x14ac:dyDescent="0.3">
      <c r="A38" s="499">
        <f>'Mapa Final'!A38</f>
        <v>10</v>
      </c>
      <c r="B38" s="499" t="str">
        <f>'Mapa Final'!B38</f>
        <v>Corrupción</v>
      </c>
      <c r="C38" s="499" t="str">
        <f>'Mapa Final'!C38</f>
        <v>Reputacional (Corrupción)</v>
      </c>
      <c r="D38" s="499" t="str">
        <f>'Mapa Final'!D38</f>
        <v xml:space="preserve">1.Insuficientes programas de capacitación para la toma de conciencia debido al desconocimiento de l ley antisoborno (ISO 37001:2016) y   de los  valores y principios propios de la entidad.
2. Desconocimiento del Código de Etica y Buen Gobierno.    
3.Carencia de compromiso  y transparencia de los servidores judiciales con la entidad  
4.Deficiencia del control y seguimiento de la gestión ejercida por los servidores judiciales.
5.Obtención de beneficios propios </v>
      </c>
      <c r="E38" s="499" t="str">
        <f>'Mapa Final'!E38</f>
        <v xml:space="preserve">Carencia en transparencia, etica y valores . </v>
      </c>
      <c r="F38" s="499" t="str">
        <f>'Mapa Final'!F38</f>
        <v xml:space="preserve">Posibilidad de actos indebidos de  los servidores judiciales debido a  la carencia en transparencia, etica y valores </v>
      </c>
      <c r="G38" s="499" t="str">
        <f>'Mapa Final'!G38</f>
        <v>Fraude Interno</v>
      </c>
      <c r="H38" s="499" t="str">
        <f>'Mapa Final'!I38</f>
        <v>Media</v>
      </c>
      <c r="I38" s="499" t="str">
        <f>'Mapa Final'!L38</f>
        <v>Mayor</v>
      </c>
      <c r="J38" s="499" t="str">
        <f>'Mapa Final'!N38</f>
        <v xml:space="preserve">Alto </v>
      </c>
      <c r="K38" s="499" t="str">
        <f>'Mapa Final'!AA38</f>
        <v>Baja</v>
      </c>
      <c r="L38" s="499" t="str">
        <f>'Mapa Final'!AE38</f>
        <v>Mayor</v>
      </c>
      <c r="M38" s="499" t="str">
        <f>'Mapa Final'!AG38</f>
        <v xml:space="preserve">Alto </v>
      </c>
      <c r="N38" s="499" t="str">
        <f>'Mapa Final'!AH38</f>
        <v>Reducir(mitigar)</v>
      </c>
      <c r="O38" s="502"/>
      <c r="P38" s="502"/>
      <c r="Q38" s="502"/>
      <c r="R38" s="502"/>
      <c r="S38" s="502"/>
      <c r="T38" s="502"/>
      <c r="U38" s="502"/>
    </row>
    <row r="39" spans="1:21" ht="272.39999999999998" customHeight="1" thickBot="1" x14ac:dyDescent="0.35">
      <c r="A39" s="501"/>
      <c r="B39" s="501"/>
      <c r="C39" s="501"/>
      <c r="D39" s="501"/>
      <c r="E39" s="501"/>
      <c r="F39" s="501"/>
      <c r="G39" s="501"/>
      <c r="H39" s="501"/>
      <c r="I39" s="501"/>
      <c r="J39" s="501"/>
      <c r="K39" s="501"/>
      <c r="L39" s="501"/>
      <c r="M39" s="501"/>
      <c r="N39" s="501"/>
      <c r="O39" s="502"/>
      <c r="P39" s="502"/>
      <c r="Q39" s="502"/>
      <c r="R39" s="502"/>
      <c r="S39" s="502"/>
      <c r="T39" s="502"/>
      <c r="U39" s="502"/>
    </row>
    <row r="40" spans="1:21" x14ac:dyDescent="0.3">
      <c r="A40" s="499">
        <f>'Mapa Final'!A40</f>
        <v>11</v>
      </c>
      <c r="B40" s="499" t="str">
        <f>'Mapa Final'!B40</f>
        <v>Desmotivación de los servidores judiciales</v>
      </c>
      <c r="C40" s="499" t="str">
        <f>+'Mapa Final'!C40</f>
        <v>Afectación en la Prestación del Servicio de Justicia</v>
      </c>
      <c r="D40" s="499" t="str">
        <f>'Mapa Final'!D40</f>
        <v>1-Falta de comunicación institucional y/o medios idóneos
2-Rotación de los servidores judiciales
3-Ausencia de estímulos.
4- Falta de espacios para la capacitación
5-Trasgresión de las normas que regulan la carrera judicial en la toma de decisiones laborales administrativas
6-falta de promoción y participación en los procesos de formación y capacitación de la Escuela Judicial “Rodrigo Lara Bonilla”,</v>
      </c>
      <c r="E40" s="499" t="str">
        <f>'Mapa Final'!E40</f>
        <v>No contar con programas de formación integral  para el crecimiento del servidor judicial y de su entorno.</v>
      </c>
      <c r="F40" s="499" t="str">
        <f>'Mapa Final'!F40</f>
        <v>Posibilidad de afectación en la prestación del servicio de justicia ante la falta de programas de formación integral  para el crecimiento del servidor judicial y de su entorno.</v>
      </c>
      <c r="G40" s="478" t="str">
        <f>+'Mapa Final'!G40</f>
        <v>Usuarios, productos y prácticas organizacionales</v>
      </c>
      <c r="H40" s="478" t="str">
        <f>+'Mapa Final'!I40</f>
        <v>Media</v>
      </c>
      <c r="I40" s="478" t="str">
        <f>+'Mapa Final'!L40</f>
        <v>Menor</v>
      </c>
      <c r="J40" s="481" t="str">
        <f>+'Mapa Final'!N40</f>
        <v>Moderado</v>
      </c>
      <c r="K40" s="481" t="str">
        <f>+'Mapa Final'!AA40</f>
        <v>Baja</v>
      </c>
      <c r="L40" s="481" t="str">
        <f>+'Mapa Final'!AE40</f>
        <v>Menor</v>
      </c>
      <c r="M40" s="478" t="str">
        <f>+'Mapa Final'!AG40</f>
        <v>Moderado</v>
      </c>
      <c r="N40" s="478" t="str">
        <f>+'Mapa Final'!AH40</f>
        <v>Reducir(mitigar)</v>
      </c>
      <c r="O40" s="502"/>
      <c r="P40" s="502"/>
      <c r="Q40" s="502"/>
      <c r="R40" s="502"/>
      <c r="S40" s="502"/>
      <c r="T40" s="502"/>
      <c r="U40" s="502"/>
    </row>
    <row r="41" spans="1:21" x14ac:dyDescent="0.3">
      <c r="A41" s="500"/>
      <c r="B41" s="500"/>
      <c r="C41" s="500"/>
      <c r="D41" s="500"/>
      <c r="E41" s="500"/>
      <c r="F41" s="500"/>
      <c r="G41" s="479"/>
      <c r="H41" s="479"/>
      <c r="I41" s="479"/>
      <c r="J41" s="479"/>
      <c r="K41" s="479"/>
      <c r="L41" s="479"/>
      <c r="M41" s="479"/>
      <c r="N41" s="479"/>
      <c r="O41" s="502"/>
      <c r="P41" s="502"/>
      <c r="Q41" s="502"/>
      <c r="R41" s="502"/>
      <c r="S41" s="502"/>
      <c r="T41" s="502"/>
      <c r="U41" s="502"/>
    </row>
    <row r="42" spans="1:21" x14ac:dyDescent="0.3">
      <c r="A42" s="500"/>
      <c r="B42" s="500"/>
      <c r="C42" s="500"/>
      <c r="D42" s="500"/>
      <c r="E42" s="500"/>
      <c r="F42" s="500"/>
      <c r="G42" s="479"/>
      <c r="H42" s="479"/>
      <c r="I42" s="479"/>
      <c r="J42" s="479"/>
      <c r="K42" s="479"/>
      <c r="L42" s="479"/>
      <c r="M42" s="479"/>
      <c r="N42" s="479"/>
      <c r="O42" s="502"/>
      <c r="P42" s="502"/>
      <c r="Q42" s="502"/>
      <c r="R42" s="502"/>
      <c r="S42" s="502"/>
      <c r="T42" s="502"/>
      <c r="U42" s="502"/>
    </row>
    <row r="43" spans="1:21" ht="116.4" customHeight="1" thickBot="1" x14ac:dyDescent="0.35">
      <c r="A43" s="501"/>
      <c r="B43" s="501"/>
      <c r="C43" s="501"/>
      <c r="D43" s="501"/>
      <c r="E43" s="501"/>
      <c r="F43" s="501"/>
      <c r="G43" s="480"/>
      <c r="H43" s="480"/>
      <c r="I43" s="480"/>
      <c r="J43" s="480"/>
      <c r="K43" s="480"/>
      <c r="L43" s="480"/>
      <c r="M43" s="480"/>
      <c r="N43" s="480"/>
      <c r="O43" s="502"/>
      <c r="P43" s="502"/>
      <c r="Q43" s="502"/>
      <c r="R43" s="502"/>
      <c r="S43" s="502"/>
      <c r="T43" s="502"/>
      <c r="U43" s="502"/>
    </row>
    <row r="44" spans="1:21" ht="115.8" customHeight="1" x14ac:dyDescent="0.3">
      <c r="A44" s="275">
        <f>'Mapa Final'!A44</f>
        <v>12</v>
      </c>
      <c r="B44" s="275" t="str">
        <f>'Mapa Final'!B44</f>
        <v>Modificación, Revocatoria, Nulidad de un Proceso Judicial o prosperidad de acción de tutela por vía de hecho</v>
      </c>
      <c r="C44" s="275" t="str">
        <f>'Mapa Final'!C44</f>
        <v>Vulneración de los derechos fundamentales de los ciudadanos</v>
      </c>
      <c r="D44" s="275" t="str">
        <f>'Mapa Final'!D44</f>
        <v>1-Desatención en la ejecución de la actividad judicial.
2-Rotación del personal.
3-Falta de competencia del personal.
4.Demandas de repetición por privación injusta de la libertad o por la toma de decisiones sobre personas o bienes por fuera de las normas que regulan el procedimiento respectivo,</v>
      </c>
      <c r="E44" s="275" t="str">
        <f>'Mapa Final'!E44</f>
        <v xml:space="preserve">Desconocimiento de la normatividad que regula el trámite judicial. </v>
      </c>
      <c r="F44" s="275" t="str">
        <f>'Mapa Final'!F44</f>
        <v xml:space="preserve">Posibilidad que se vulneren los derechos fundamentales de los ciudadanos, ante el desconocimiento de la normatividad que regula el trámite judicial. </v>
      </c>
      <c r="G44" s="275" t="str">
        <f>'Mapa Final'!G44</f>
        <v>Usuarios, productos y prácticas organizacionales</v>
      </c>
      <c r="H44" s="275" t="str">
        <f>'Mapa Final'!I44</f>
        <v>Muy Alta</v>
      </c>
      <c r="I44" s="275" t="str">
        <f>'Mapa Final'!L44</f>
        <v>Menor</v>
      </c>
      <c r="J44" s="275" t="str">
        <f>'Mapa Final'!N44</f>
        <v xml:space="preserve">Alto </v>
      </c>
      <c r="K44" s="275" t="str">
        <f>'Mapa Final'!AA44</f>
        <v>Media</v>
      </c>
      <c r="L44" s="275" t="str">
        <f>'Mapa Final'!AE44</f>
        <v>Menor</v>
      </c>
      <c r="M44" s="275" t="str">
        <f>'Mapa Final'!AG44</f>
        <v>Moderado</v>
      </c>
      <c r="N44" s="275" t="str">
        <f>'Mapa Final'!AH44</f>
        <v>Aceptar</v>
      </c>
      <c r="O44" s="276"/>
      <c r="P44" s="276"/>
      <c r="Q44" s="276"/>
      <c r="R44" s="276"/>
      <c r="S44" s="276"/>
      <c r="T44" s="276"/>
      <c r="U44" s="276"/>
    </row>
    <row r="45" spans="1:21" x14ac:dyDescent="0.3">
      <c r="A45" s="503">
        <f>'Mapa Final'!A45</f>
        <v>13</v>
      </c>
      <c r="B45" s="503" t="str">
        <f>'Mapa Final'!B45</f>
        <v>Pérdida e información del SGC, del reparto y de Justicia Siglo XXI, y demora lentitud en los procesos virtuales, por por falla técnica del equipo SERVIDOR o fallas de la TIC en general</v>
      </c>
      <c r="C45" s="503" t="str">
        <f>'Mapa Final'!C45</f>
        <v>Afectación en la Prestación del Servicio de Justicia</v>
      </c>
      <c r="D45" s="503" t="str">
        <f>'Mapa Final'!D45</f>
        <v>1. Equipos desactualizados
2. Fluido eléctrico inestable
3. Falta de conocimiento al operar los equipos
4.Pérdida de documentos y archivos digitales a causa de una indebida gestión tecnológica y de la información</v>
      </c>
      <c r="E45" s="503" t="str">
        <f>'Mapa Final'!E45</f>
        <v>Partidas presupuestales escasaz para el mantenimiento, dotaciòn y modernizaciòn de equipos</v>
      </c>
      <c r="F45" s="503" t="str">
        <f>'Mapa Final'!F45</f>
        <v xml:space="preserve">Posibilidad de afectación en la prestación del servicio de justicia al no contar con partidas  presupuestales suficientes para el mantenimiento, dotaciòn y modernizaciòn de equipos  </v>
      </c>
      <c r="G45" s="503" t="str">
        <f>'Mapa Final'!G45</f>
        <v>Ejecución y Administración de Procesos</v>
      </c>
      <c r="H45" s="503" t="str">
        <f>'Mapa Final'!I45</f>
        <v>Muy Alta</v>
      </c>
      <c r="I45" s="503" t="str">
        <f>'Mapa Final'!L45</f>
        <v>Moderado</v>
      </c>
      <c r="J45" s="503" t="str">
        <f>'Mapa Final'!N45</f>
        <v xml:space="preserve">Alto </v>
      </c>
      <c r="K45" s="503" t="str">
        <f>'Mapa Final'!AA45</f>
        <v>Media</v>
      </c>
      <c r="L45" s="503" t="str">
        <f>'Mapa Final'!AE45</f>
        <v>Moderado</v>
      </c>
      <c r="M45" s="503" t="str">
        <f>'Mapa Final'!AG45</f>
        <v>Moderado</v>
      </c>
      <c r="N45" s="503" t="str">
        <f>'Mapa Final'!AH45</f>
        <v>Reducir(mitigar)</v>
      </c>
      <c r="O45" s="502"/>
      <c r="P45" s="502"/>
      <c r="Q45" s="502"/>
      <c r="R45" s="502"/>
      <c r="S45" s="502"/>
      <c r="T45" s="502"/>
      <c r="U45" s="502"/>
    </row>
    <row r="46" spans="1:21" x14ac:dyDescent="0.3">
      <c r="A46" s="503"/>
      <c r="B46" s="503"/>
      <c r="C46" s="503"/>
      <c r="D46" s="503"/>
      <c r="E46" s="503"/>
      <c r="F46" s="503"/>
      <c r="G46" s="503"/>
      <c r="H46" s="503"/>
      <c r="I46" s="503"/>
      <c r="J46" s="503"/>
      <c r="K46" s="503"/>
      <c r="L46" s="503"/>
      <c r="M46" s="503"/>
      <c r="N46" s="503"/>
      <c r="O46" s="502"/>
      <c r="P46" s="502"/>
      <c r="Q46" s="502"/>
      <c r="R46" s="502"/>
      <c r="S46" s="502"/>
      <c r="T46" s="502"/>
      <c r="U46" s="502"/>
    </row>
    <row r="47" spans="1:21" x14ac:dyDescent="0.3">
      <c r="A47" s="503"/>
      <c r="B47" s="503"/>
      <c r="C47" s="503"/>
      <c r="D47" s="503"/>
      <c r="E47" s="503"/>
      <c r="F47" s="503"/>
      <c r="G47" s="503"/>
      <c r="H47" s="503"/>
      <c r="I47" s="503"/>
      <c r="J47" s="503"/>
      <c r="K47" s="503"/>
      <c r="L47" s="503"/>
      <c r="M47" s="503"/>
      <c r="N47" s="503"/>
      <c r="O47" s="502"/>
      <c r="P47" s="502"/>
      <c r="Q47" s="502"/>
      <c r="R47" s="502"/>
      <c r="S47" s="502"/>
      <c r="T47" s="502"/>
      <c r="U47" s="502"/>
    </row>
    <row r="48" spans="1:21" x14ac:dyDescent="0.3">
      <c r="A48" s="503"/>
      <c r="B48" s="503"/>
      <c r="C48" s="503"/>
      <c r="D48" s="503"/>
      <c r="E48" s="503"/>
      <c r="F48" s="503"/>
      <c r="G48" s="503"/>
      <c r="H48" s="503"/>
      <c r="I48" s="503"/>
      <c r="J48" s="503"/>
      <c r="K48" s="503"/>
      <c r="L48" s="503"/>
      <c r="M48" s="503"/>
      <c r="N48" s="503"/>
      <c r="O48" s="502"/>
      <c r="P48" s="502"/>
      <c r="Q48" s="502"/>
      <c r="R48" s="502"/>
      <c r="S48" s="502"/>
      <c r="T48" s="502"/>
      <c r="U48" s="502"/>
    </row>
    <row r="49" spans="1:21" ht="99.6" customHeight="1" x14ac:dyDescent="0.3">
      <c r="A49" s="503"/>
      <c r="B49" s="503"/>
      <c r="C49" s="503"/>
      <c r="D49" s="503"/>
      <c r="E49" s="503"/>
      <c r="F49" s="503"/>
      <c r="G49" s="503"/>
      <c r="H49" s="503"/>
      <c r="I49" s="503"/>
      <c r="J49" s="503"/>
      <c r="K49" s="503"/>
      <c r="L49" s="503"/>
      <c r="M49" s="503"/>
      <c r="N49" s="503"/>
      <c r="O49" s="502"/>
      <c r="P49" s="502"/>
      <c r="Q49" s="502"/>
      <c r="R49" s="502"/>
      <c r="S49" s="502"/>
      <c r="T49" s="502"/>
      <c r="U49" s="502"/>
    </row>
    <row r="50" spans="1:21" ht="136.19999999999999" customHeight="1" thickBot="1" x14ac:dyDescent="0.35">
      <c r="A50" s="275">
        <f>'Mapa Final'!A50</f>
        <v>14</v>
      </c>
      <c r="B50" s="275" t="str">
        <f>'Mapa Final'!B50</f>
        <v>Alteración de la competencia (Pérdida de competencia)</v>
      </c>
      <c r="C50" s="275" t="str">
        <f>'Mapa Final'!C50</f>
        <v>Vulneración de los derechos fundamentales de los ciudadanos</v>
      </c>
      <c r="D50" s="275" t="str">
        <f>'Mapa Final'!D50</f>
        <v>1-Desatención en la ejecución de la actividad judicial.
2-Rotación del personal.
3-Falta de competencia del personal.
4-Aparato judicial insuficiente.</v>
      </c>
      <c r="E50" s="275" t="str">
        <f>'Mapa Final'!E50</f>
        <v>Congestión juidcial</v>
      </c>
      <c r="F50" s="275" t="str">
        <f>'Mapa Final'!F50</f>
        <v>Posibilidad de Vulneración de los derechos fundamentales de los ciudadanos ante la pérdida de la competencia como resultado de no ser resuelto la controversia jurídica por la congestión judicial.</v>
      </c>
      <c r="G50" s="275" t="str">
        <f>'Mapa Final'!G50</f>
        <v>Ejecución y Administración de Procesos</v>
      </c>
      <c r="H50" s="275" t="str">
        <f>'Mapa Final'!I50</f>
        <v>Muy Alta</v>
      </c>
      <c r="I50" s="275" t="str">
        <f>'Mapa Final'!L50</f>
        <v>Moderado</v>
      </c>
      <c r="J50" s="275" t="str">
        <f>'Mapa Final'!N50</f>
        <v xml:space="preserve">Alto </v>
      </c>
      <c r="K50" s="275" t="str">
        <f>'Mapa Final'!AA50</f>
        <v>Media</v>
      </c>
      <c r="L50" s="275" t="str">
        <f>'Mapa Final'!AE50</f>
        <v>Moderado</v>
      </c>
      <c r="M50" s="275" t="str">
        <f>'Mapa Final'!AG50</f>
        <v>Moderado</v>
      </c>
      <c r="N50" s="275" t="str">
        <f>'Mapa Final'!AH50</f>
        <v>Evitar</v>
      </c>
      <c r="O50" s="276"/>
      <c r="P50" s="276"/>
      <c r="Q50" s="276"/>
      <c r="R50" s="276"/>
      <c r="S50" s="276"/>
      <c r="T50" s="276"/>
      <c r="U50" s="276"/>
    </row>
    <row r="51" spans="1:21" x14ac:dyDescent="0.3">
      <c r="A51" s="499">
        <f>'Mapa Final'!A51</f>
        <v>15</v>
      </c>
      <c r="B51" s="499" t="str">
        <f>'Mapa Final'!B51</f>
        <v>Falta de insumos</v>
      </c>
      <c r="C51" s="499" t="str">
        <f>'Mapa Final'!C51</f>
        <v>Afectación en la Prestación del Servicio de Justicia</v>
      </c>
      <c r="D51" s="499" t="str">
        <f>'Mapa Final'!D51</f>
        <v>1-Congestiòn de los juzgados.
2-Mala elección de provvedores por el Comité de Compras.</v>
      </c>
      <c r="E51" s="499" t="str">
        <f>'Mapa Final'!E51</f>
        <v xml:space="preserve">Partidas presupuestales escasaz para la compra de insumos para los despachos judiciales.
</v>
      </c>
      <c r="F51" s="499" t="str">
        <f>'Mapa Final'!F51</f>
        <v>Posibilidad de afectación en la prestación del servicio de justicia al no contar con partidas  presupuestales suficientes para la compra de insumos para los despachos judiciales.</v>
      </c>
      <c r="G51" s="499" t="str">
        <f>'Mapa Final'!G51</f>
        <v>Ejecución y Administración de Procesos</v>
      </c>
      <c r="H51" s="499" t="str">
        <f>'Mapa Final'!I51</f>
        <v>Baja</v>
      </c>
      <c r="I51" s="499" t="str">
        <f>'Mapa Final'!L51</f>
        <v>Moderado</v>
      </c>
      <c r="J51" s="499" t="str">
        <f>'Mapa Final'!N51</f>
        <v>Moderado</v>
      </c>
      <c r="K51" s="499" t="str">
        <f>'Mapa Final'!AA51</f>
        <v>Baja</v>
      </c>
      <c r="L51" s="499" t="str">
        <f>'Mapa Final'!AE51</f>
        <v>Moderado</v>
      </c>
      <c r="M51" s="499" t="str">
        <f>'Mapa Final'!AG51</f>
        <v>Moderado</v>
      </c>
      <c r="N51" s="499" t="str">
        <f>'Mapa Final'!AH51</f>
        <v>Reducir(mitigar)</v>
      </c>
      <c r="O51" s="502"/>
      <c r="P51" s="502"/>
      <c r="Q51" s="502"/>
      <c r="R51" s="502"/>
      <c r="S51" s="502"/>
      <c r="T51" s="502"/>
      <c r="U51" s="502"/>
    </row>
    <row r="52" spans="1:21" ht="102.6" customHeight="1" thickBot="1" x14ac:dyDescent="0.35">
      <c r="A52" s="501"/>
      <c r="B52" s="501"/>
      <c r="C52" s="501"/>
      <c r="D52" s="501"/>
      <c r="E52" s="501"/>
      <c r="F52" s="501"/>
      <c r="G52" s="501"/>
      <c r="H52" s="501"/>
      <c r="I52" s="501"/>
      <c r="J52" s="501"/>
      <c r="K52" s="501"/>
      <c r="L52" s="501"/>
      <c r="M52" s="501"/>
      <c r="N52" s="501"/>
      <c r="O52" s="502"/>
      <c r="P52" s="502"/>
      <c r="Q52" s="502"/>
      <c r="R52" s="502"/>
      <c r="S52" s="502"/>
      <c r="T52" s="502"/>
      <c r="U52" s="502"/>
    </row>
    <row r="53" spans="1:21" x14ac:dyDescent="0.3">
      <c r="A53" s="499">
        <f>'Mapa Final'!A53</f>
        <v>16</v>
      </c>
      <c r="B53" s="499" t="str">
        <f>'Mapa Final'!B53</f>
        <v>Cambio de normatividad</v>
      </c>
      <c r="C53" s="499" t="str">
        <f>'Mapa Final'!C53</f>
        <v>Afectación en la Prestación del Servicio de Justicia</v>
      </c>
      <c r="D53" s="499" t="str">
        <f>'Mapa Final'!D53</f>
        <v xml:space="preserve">1-Inaplicabilidad de la norma.
2- Demora en la expedición de las reglamantaciones
3-Desconocimiento de la nortividad y las reglamentación.
</v>
      </c>
      <c r="E53" s="499" t="str">
        <f>'Mapa Final'!E53</f>
        <v>Cambios normativos  inaplicables o de difícil  reglamentación .</v>
      </c>
      <c r="F53" s="499" t="str">
        <f>'Mapa Final'!F53</f>
        <v>Posibilidad de afectación  en la prestación del servicio de justicia con la aparición de nueva normatividad inaplicable o de difícil  reglamentación</v>
      </c>
      <c r="G53" s="499" t="str">
        <f>'Mapa Final'!G53</f>
        <v>Ejecución y Administración de Procesos</v>
      </c>
      <c r="H53" s="499" t="str">
        <f>'Mapa Final'!I53</f>
        <v>Muy Alta</v>
      </c>
      <c r="I53" s="499" t="str">
        <f>'Mapa Final'!L53</f>
        <v>Moderado</v>
      </c>
      <c r="J53" s="499" t="str">
        <f>'Mapa Final'!N53</f>
        <v xml:space="preserve">Alto </v>
      </c>
      <c r="K53" s="499" t="str">
        <f>'Mapa Final'!AA53</f>
        <v>Media</v>
      </c>
      <c r="L53" s="499" t="str">
        <f>'Mapa Final'!AE53</f>
        <v>Moderado</v>
      </c>
      <c r="M53" s="499" t="str">
        <f>'Mapa Final'!AG53</f>
        <v>Moderado</v>
      </c>
      <c r="N53" s="499" t="str">
        <f>'Mapa Final'!AH53</f>
        <v>Aceptar</v>
      </c>
      <c r="O53" s="502"/>
      <c r="P53" s="502"/>
      <c r="Q53" s="502"/>
      <c r="R53" s="502"/>
      <c r="S53" s="502"/>
      <c r="T53" s="502"/>
      <c r="U53" s="502"/>
    </row>
    <row r="54" spans="1:21" ht="145.80000000000001" customHeight="1" thickBot="1" x14ac:dyDescent="0.35">
      <c r="A54" s="501"/>
      <c r="B54" s="501"/>
      <c r="C54" s="501"/>
      <c r="D54" s="501"/>
      <c r="E54" s="501"/>
      <c r="F54" s="501"/>
      <c r="G54" s="501"/>
      <c r="H54" s="501"/>
      <c r="I54" s="501"/>
      <c r="J54" s="501"/>
      <c r="K54" s="501"/>
      <c r="L54" s="501"/>
      <c r="M54" s="501"/>
      <c r="N54" s="501"/>
      <c r="O54" s="502"/>
      <c r="P54" s="502"/>
      <c r="Q54" s="502"/>
      <c r="R54" s="502"/>
      <c r="S54" s="502"/>
      <c r="T54" s="502"/>
      <c r="U54" s="502"/>
    </row>
    <row r="55" spans="1:21" x14ac:dyDescent="0.3">
      <c r="A55" s="499">
        <f>'Mapa Final'!A55</f>
        <v>17</v>
      </c>
      <c r="B55" s="499" t="str">
        <f>'Mapa Final'!B55</f>
        <v>Peligro biologico - PANDEMIA</v>
      </c>
      <c r="C55" s="499" t="str">
        <f>'Mapa Final'!C55</f>
        <v>Afectación Ambiental</v>
      </c>
      <c r="D55" s="499" t="str">
        <f>'Mapa Final'!D55</f>
        <v>1-Desatención en cumplimiento de normas de bioseguridad implementadas.
2-Espacios reducidos de trabajo</v>
      </c>
      <c r="E55" s="499" t="str">
        <f>'Mapa Final'!E55</f>
        <v>Aparición de agentes externos que lesionan la salud de los servidores judiciales</v>
      </c>
      <c r="F55" s="499" t="str">
        <f>'Mapa Final'!F55</f>
        <v>Posibilidad de la afectación ambiental ante la aparición de agentes biológicos externos que lesionen el bienestar social y de la comunidad judicial</v>
      </c>
      <c r="G55" s="499" t="str">
        <f>'Mapa Final'!G55</f>
        <v>Daños Activos Fijos/Eventos Externos</v>
      </c>
      <c r="H55" s="499" t="str">
        <f>'Mapa Final'!I55</f>
        <v>Media</v>
      </c>
      <c r="I55" s="499" t="str">
        <f>'Mapa Final'!L55</f>
        <v>Moderado</v>
      </c>
      <c r="J55" s="499" t="str">
        <f>'Mapa Final'!N55</f>
        <v>Moderado</v>
      </c>
      <c r="K55" s="499" t="str">
        <f>'Mapa Final'!AA55</f>
        <v>Baja</v>
      </c>
      <c r="L55" s="499" t="str">
        <f>'Mapa Final'!AE55</f>
        <v>Moderado</v>
      </c>
      <c r="M55" s="499" t="str">
        <f>'Mapa Final'!AG55</f>
        <v>Moderado</v>
      </c>
      <c r="N55" s="499" t="str">
        <f>'Mapa Final'!AH55</f>
        <v>Reducir(mitigar)</v>
      </c>
      <c r="O55" s="502"/>
      <c r="P55" s="502"/>
      <c r="Q55" s="502"/>
      <c r="R55" s="502"/>
      <c r="S55" s="502"/>
      <c r="T55" s="502"/>
      <c r="U55" s="502"/>
    </row>
    <row r="56" spans="1:21" ht="100.2" customHeight="1" thickBot="1" x14ac:dyDescent="0.35">
      <c r="A56" s="501"/>
      <c r="B56" s="501"/>
      <c r="C56" s="501"/>
      <c r="D56" s="501"/>
      <c r="E56" s="501"/>
      <c r="F56" s="501"/>
      <c r="G56" s="501"/>
      <c r="H56" s="501"/>
      <c r="I56" s="501"/>
      <c r="J56" s="501"/>
      <c r="K56" s="501"/>
      <c r="L56" s="501"/>
      <c r="M56" s="501"/>
      <c r="N56" s="501"/>
      <c r="O56" s="502"/>
      <c r="P56" s="502"/>
      <c r="Q56" s="502"/>
      <c r="R56" s="502"/>
      <c r="S56" s="502"/>
      <c r="T56" s="502"/>
      <c r="U56" s="502"/>
    </row>
  </sheetData>
  <mergeCells count="313">
    <mergeCell ref="S1:U3"/>
    <mergeCell ref="A4:C4"/>
    <mergeCell ref="D4:N4"/>
    <mergeCell ref="O4:Q4"/>
    <mergeCell ref="A5:C5"/>
    <mergeCell ref="D5:N5"/>
    <mergeCell ref="A6:C6"/>
    <mergeCell ref="D6:N6"/>
    <mergeCell ref="A7:F7"/>
    <mergeCell ref="H7:J7"/>
    <mergeCell ref="K7:M7"/>
    <mergeCell ref="N7:N8"/>
    <mergeCell ref="A1:C2"/>
    <mergeCell ref="D1:Q3"/>
    <mergeCell ref="O7:O8"/>
    <mergeCell ref="P7:R7"/>
    <mergeCell ref="S7:T7"/>
    <mergeCell ref="U7:U8"/>
    <mergeCell ref="A9:N9"/>
    <mergeCell ref="A10:A13"/>
    <mergeCell ref="B10:B13"/>
    <mergeCell ref="C10:C13"/>
    <mergeCell ref="D10:D13"/>
    <mergeCell ref="E10:E13"/>
    <mergeCell ref="R10:R13"/>
    <mergeCell ref="S10:S13"/>
    <mergeCell ref="T10:T13"/>
    <mergeCell ref="U10:U13"/>
    <mergeCell ref="A14:A17"/>
    <mergeCell ref="B14:B17"/>
    <mergeCell ref="C14:C17"/>
    <mergeCell ref="D14:D17"/>
    <mergeCell ref="E14:E17"/>
    <mergeCell ref="F14:F17"/>
    <mergeCell ref="L10:L13"/>
    <mergeCell ref="M10:M13"/>
    <mergeCell ref="N10:N13"/>
    <mergeCell ref="O10:O13"/>
    <mergeCell ref="P10:P13"/>
    <mergeCell ref="Q10:Q13"/>
    <mergeCell ref="F10:F13"/>
    <mergeCell ref="G10:G13"/>
    <mergeCell ref="H10:H13"/>
    <mergeCell ref="I10:I13"/>
    <mergeCell ref="J10:J13"/>
    <mergeCell ref="K10:K13"/>
    <mergeCell ref="S14:S17"/>
    <mergeCell ref="T14:T17"/>
    <mergeCell ref="U14:U17"/>
    <mergeCell ref="O14:O17"/>
    <mergeCell ref="P14:P17"/>
    <mergeCell ref="A18:A20"/>
    <mergeCell ref="B18:B20"/>
    <mergeCell ref="C18:C20"/>
    <mergeCell ref="D18:D20"/>
    <mergeCell ref="E18:E20"/>
    <mergeCell ref="F18:F20"/>
    <mergeCell ref="G18:G20"/>
    <mergeCell ref="M14:M17"/>
    <mergeCell ref="N14:N17"/>
    <mergeCell ref="Q14:Q17"/>
    <mergeCell ref="R14:R17"/>
    <mergeCell ref="G14:G17"/>
    <mergeCell ref="H14:H17"/>
    <mergeCell ref="I14:I17"/>
    <mergeCell ref="J14:J17"/>
    <mergeCell ref="K14:K17"/>
    <mergeCell ref="L14:L17"/>
    <mergeCell ref="T18:T20"/>
    <mergeCell ref="U18:U20"/>
    <mergeCell ref="A21:A22"/>
    <mergeCell ref="B21:B22"/>
    <mergeCell ref="C21:C22"/>
    <mergeCell ref="D21:D22"/>
    <mergeCell ref="E21:E22"/>
    <mergeCell ref="F21:F22"/>
    <mergeCell ref="G21:G22"/>
    <mergeCell ref="H21:H22"/>
    <mergeCell ref="N18:N20"/>
    <mergeCell ref="O18:O20"/>
    <mergeCell ref="P18:P20"/>
    <mergeCell ref="Q18:Q20"/>
    <mergeCell ref="R18:R20"/>
    <mergeCell ref="S18:S20"/>
    <mergeCell ref="H18:H20"/>
    <mergeCell ref="I18:I20"/>
    <mergeCell ref="J18:J20"/>
    <mergeCell ref="K18:K20"/>
    <mergeCell ref="L18:L20"/>
    <mergeCell ref="M18:M20"/>
    <mergeCell ref="U21:U22"/>
    <mergeCell ref="O21:O22"/>
    <mergeCell ref="P21:P22"/>
    <mergeCell ref="Q21:Q22"/>
    <mergeCell ref="R21:R22"/>
    <mergeCell ref="S21:S22"/>
    <mergeCell ref="T21:T22"/>
    <mergeCell ref="I21:I22"/>
    <mergeCell ref="J21:J22"/>
    <mergeCell ref="K21:K22"/>
    <mergeCell ref="L21:L22"/>
    <mergeCell ref="M21:M22"/>
    <mergeCell ref="N21:N22"/>
    <mergeCell ref="R23:R25"/>
    <mergeCell ref="S23:S25"/>
    <mergeCell ref="T23:T25"/>
    <mergeCell ref="U23:U25"/>
    <mergeCell ref="J23:J25"/>
    <mergeCell ref="K23:K25"/>
    <mergeCell ref="L23:L25"/>
    <mergeCell ref="M23:M25"/>
    <mergeCell ref="N23:N25"/>
    <mergeCell ref="O23:O25"/>
    <mergeCell ref="L26:L29"/>
    <mergeCell ref="A26:A29"/>
    <mergeCell ref="B26:B29"/>
    <mergeCell ref="C26:C29"/>
    <mergeCell ref="D26:D29"/>
    <mergeCell ref="E26:E29"/>
    <mergeCell ref="F26:F29"/>
    <mergeCell ref="P23:P25"/>
    <mergeCell ref="Q23:Q25"/>
    <mergeCell ref="A23:A25"/>
    <mergeCell ref="B23:B25"/>
    <mergeCell ref="C23:C25"/>
    <mergeCell ref="D23:D25"/>
    <mergeCell ref="E23:E25"/>
    <mergeCell ref="F23:F25"/>
    <mergeCell ref="G23:G25"/>
    <mergeCell ref="H23:H25"/>
    <mergeCell ref="I23:I25"/>
    <mergeCell ref="K30:K32"/>
    <mergeCell ref="L30:L32"/>
    <mergeCell ref="M30:M32"/>
    <mergeCell ref="S26:S29"/>
    <mergeCell ref="T26:T29"/>
    <mergeCell ref="U26:U29"/>
    <mergeCell ref="A30:A32"/>
    <mergeCell ref="B30:B32"/>
    <mergeCell ref="C30:C32"/>
    <mergeCell ref="D30:D32"/>
    <mergeCell ref="E30:E32"/>
    <mergeCell ref="F30:F32"/>
    <mergeCell ref="G30:G32"/>
    <mergeCell ref="M26:M29"/>
    <mergeCell ref="N26:N29"/>
    <mergeCell ref="O26:O29"/>
    <mergeCell ref="P26:P29"/>
    <mergeCell ref="Q26:Q29"/>
    <mergeCell ref="R26:R29"/>
    <mergeCell ref="G26:G29"/>
    <mergeCell ref="H26:H29"/>
    <mergeCell ref="I26:I29"/>
    <mergeCell ref="J26:J29"/>
    <mergeCell ref="K26:K29"/>
    <mergeCell ref="J33:J36"/>
    <mergeCell ref="K33:K36"/>
    <mergeCell ref="L33:L36"/>
    <mergeCell ref="M33:M36"/>
    <mergeCell ref="N33:N36"/>
    <mergeCell ref="T30:T32"/>
    <mergeCell ref="U30:U32"/>
    <mergeCell ref="A33:A36"/>
    <mergeCell ref="B33:B36"/>
    <mergeCell ref="C33:C36"/>
    <mergeCell ref="D33:D36"/>
    <mergeCell ref="E33:E36"/>
    <mergeCell ref="F33:F36"/>
    <mergeCell ref="G33:G36"/>
    <mergeCell ref="H33:H36"/>
    <mergeCell ref="N30:N32"/>
    <mergeCell ref="O30:O32"/>
    <mergeCell ref="P30:P32"/>
    <mergeCell ref="Q30:Q32"/>
    <mergeCell ref="R30:R32"/>
    <mergeCell ref="S30:S32"/>
    <mergeCell ref="H30:H32"/>
    <mergeCell ref="I30:I32"/>
    <mergeCell ref="J30:J32"/>
    <mergeCell ref="U38:U39"/>
    <mergeCell ref="J38:J39"/>
    <mergeCell ref="K38:K39"/>
    <mergeCell ref="L38:L39"/>
    <mergeCell ref="M38:M39"/>
    <mergeCell ref="N38:N39"/>
    <mergeCell ref="O38:O39"/>
    <mergeCell ref="U33:U36"/>
    <mergeCell ref="A38:A39"/>
    <mergeCell ref="B38:B39"/>
    <mergeCell ref="C38:C39"/>
    <mergeCell ref="D38:D39"/>
    <mergeCell ref="E38:E39"/>
    <mergeCell ref="F38:F39"/>
    <mergeCell ref="G38:G39"/>
    <mergeCell ref="H38:H39"/>
    <mergeCell ref="I38:I39"/>
    <mergeCell ref="O33:O36"/>
    <mergeCell ref="P33:P36"/>
    <mergeCell ref="Q33:Q36"/>
    <mergeCell ref="R33:R36"/>
    <mergeCell ref="S33:S36"/>
    <mergeCell ref="T33:T36"/>
    <mergeCell ref="I33:I36"/>
    <mergeCell ref="C40:C43"/>
    <mergeCell ref="D40:D43"/>
    <mergeCell ref="E40:E43"/>
    <mergeCell ref="F40:F43"/>
    <mergeCell ref="P38:P39"/>
    <mergeCell ref="Q38:Q39"/>
    <mergeCell ref="R38:R39"/>
    <mergeCell ref="S38:S39"/>
    <mergeCell ref="T38:T39"/>
    <mergeCell ref="S40:S43"/>
    <mergeCell ref="T40:T43"/>
    <mergeCell ref="U40:U43"/>
    <mergeCell ref="A45:A49"/>
    <mergeCell ref="B45:B49"/>
    <mergeCell ref="C45:C49"/>
    <mergeCell ref="D45:D49"/>
    <mergeCell ref="E45:E49"/>
    <mergeCell ref="F45:F49"/>
    <mergeCell ref="G45:G49"/>
    <mergeCell ref="M40:M43"/>
    <mergeCell ref="N40:N43"/>
    <mergeCell ref="O40:O43"/>
    <mergeCell ref="P40:P43"/>
    <mergeCell ref="Q40:Q43"/>
    <mergeCell ref="R40:R43"/>
    <mergeCell ref="G40:G43"/>
    <mergeCell ref="H40:H43"/>
    <mergeCell ref="I40:I43"/>
    <mergeCell ref="J40:J43"/>
    <mergeCell ref="K40:K43"/>
    <mergeCell ref="L40:L43"/>
    <mergeCell ref="A40:A43"/>
    <mergeCell ref="B40:B43"/>
    <mergeCell ref="T45:T49"/>
    <mergeCell ref="U45:U49"/>
    <mergeCell ref="A51:A52"/>
    <mergeCell ref="B51:B52"/>
    <mergeCell ref="C51:C52"/>
    <mergeCell ref="D51:D52"/>
    <mergeCell ref="E51:E52"/>
    <mergeCell ref="F51:F52"/>
    <mergeCell ref="G51:G52"/>
    <mergeCell ref="H51:H52"/>
    <mergeCell ref="N45:N49"/>
    <mergeCell ref="O45:O49"/>
    <mergeCell ref="P45:P49"/>
    <mergeCell ref="Q45:Q49"/>
    <mergeCell ref="R45:R49"/>
    <mergeCell ref="S45:S49"/>
    <mergeCell ref="H45:H49"/>
    <mergeCell ref="I45:I49"/>
    <mergeCell ref="J45:J49"/>
    <mergeCell ref="K45:K49"/>
    <mergeCell ref="L45:L49"/>
    <mergeCell ref="M45:M49"/>
    <mergeCell ref="U51:U52"/>
    <mergeCell ref="A53:A54"/>
    <mergeCell ref="B53:B54"/>
    <mergeCell ref="C53:C54"/>
    <mergeCell ref="D53:D54"/>
    <mergeCell ref="E53:E54"/>
    <mergeCell ref="F53:F54"/>
    <mergeCell ref="G53:G54"/>
    <mergeCell ref="H53:H54"/>
    <mergeCell ref="I53:I54"/>
    <mergeCell ref="O51:O52"/>
    <mergeCell ref="P51:P52"/>
    <mergeCell ref="Q51:Q52"/>
    <mergeCell ref="R51:R52"/>
    <mergeCell ref="S51:S52"/>
    <mergeCell ref="T51:T52"/>
    <mergeCell ref="I51:I52"/>
    <mergeCell ref="J51:J52"/>
    <mergeCell ref="K51:K52"/>
    <mergeCell ref="L51:L52"/>
    <mergeCell ref="M51:M52"/>
    <mergeCell ref="N51:N52"/>
    <mergeCell ref="P53:P54"/>
    <mergeCell ref="Q53:Q54"/>
    <mergeCell ref="R53:R54"/>
    <mergeCell ref="S53:S54"/>
    <mergeCell ref="T53:T54"/>
    <mergeCell ref="U53:U54"/>
    <mergeCell ref="J53:J54"/>
    <mergeCell ref="K53:K54"/>
    <mergeCell ref="L53:L54"/>
    <mergeCell ref="M53:M54"/>
    <mergeCell ref="N53:N54"/>
    <mergeCell ref="O53:O54"/>
    <mergeCell ref="G55:G56"/>
    <mergeCell ref="H55:H56"/>
    <mergeCell ref="I55:I56"/>
    <mergeCell ref="J55:J56"/>
    <mergeCell ref="K55:K56"/>
    <mergeCell ref="L55:L56"/>
    <mergeCell ref="A55:A56"/>
    <mergeCell ref="B55:B56"/>
    <mergeCell ref="C55:C56"/>
    <mergeCell ref="D55:D56"/>
    <mergeCell ref="E55:E56"/>
    <mergeCell ref="F55:F56"/>
    <mergeCell ref="S55:S56"/>
    <mergeCell ref="T55:T56"/>
    <mergeCell ref="U55:U56"/>
    <mergeCell ref="M55:M56"/>
    <mergeCell ref="N55:N56"/>
    <mergeCell ref="O55:O56"/>
    <mergeCell ref="P55:P56"/>
    <mergeCell ref="Q55:Q56"/>
    <mergeCell ref="R55:R56"/>
  </mergeCells>
  <conditionalFormatting sqref="D8:G8 H7 H57:J1048576 A7:B7">
    <cfRule type="containsText" dxfId="161" priority="157" operator="containsText" text="3- Moderado">
      <formula>NOT(ISERROR(SEARCH("3- Moderado",A7)))</formula>
    </cfRule>
    <cfRule type="containsText" dxfId="160" priority="158" operator="containsText" text="6- Moderado">
      <formula>NOT(ISERROR(SEARCH("6- Moderado",A7)))</formula>
    </cfRule>
    <cfRule type="containsText" dxfId="159" priority="159" operator="containsText" text="4- Moderado">
      <formula>NOT(ISERROR(SEARCH("4- Moderado",A7)))</formula>
    </cfRule>
    <cfRule type="containsText" dxfId="158" priority="160" operator="containsText" text="3- Bajo">
      <formula>NOT(ISERROR(SEARCH("3- Bajo",A7)))</formula>
    </cfRule>
    <cfRule type="containsText" dxfId="157" priority="161" operator="containsText" text="4- Bajo">
      <formula>NOT(ISERROR(SEARCH("4- Bajo",A7)))</formula>
    </cfRule>
    <cfRule type="containsText" dxfId="156" priority="162" operator="containsText" text="1- Bajo">
      <formula>NOT(ISERROR(SEARCH("1- Bajo",A7)))</formula>
    </cfRule>
  </conditionalFormatting>
  <conditionalFormatting sqref="H8:J8">
    <cfRule type="containsText" dxfId="155" priority="150" operator="containsText" text="3- Moderado">
      <formula>NOT(ISERROR(SEARCH("3- Moderado",H8)))</formula>
    </cfRule>
    <cfRule type="containsText" dxfId="154" priority="151" operator="containsText" text="6- Moderado">
      <formula>NOT(ISERROR(SEARCH("6- Moderado",H8)))</formula>
    </cfRule>
    <cfRule type="containsText" dxfId="153" priority="152" operator="containsText" text="4- Moderado">
      <formula>NOT(ISERROR(SEARCH("4- Moderado",H8)))</formula>
    </cfRule>
    <cfRule type="containsText" dxfId="152" priority="153" operator="containsText" text="3- Bajo">
      <formula>NOT(ISERROR(SEARCH("3- Bajo",H8)))</formula>
    </cfRule>
    <cfRule type="containsText" dxfId="151" priority="154" operator="containsText" text="4- Bajo">
      <formula>NOT(ISERROR(SEARCH("4- Bajo",H8)))</formula>
    </cfRule>
    <cfRule type="containsText" dxfId="150" priority="156" operator="containsText" text="1- Bajo">
      <formula>NOT(ISERROR(SEARCH("1- Bajo",H8)))</formula>
    </cfRule>
  </conditionalFormatting>
  <conditionalFormatting sqref="J8 J57:J1048576">
    <cfRule type="containsText" dxfId="149" priority="139" operator="containsText" text="25- Extremo">
      <formula>NOT(ISERROR(SEARCH("25- Extremo",J8)))</formula>
    </cfRule>
    <cfRule type="containsText" dxfId="148" priority="140" operator="containsText" text="20- Extremo">
      <formula>NOT(ISERROR(SEARCH("20- Extremo",J8)))</formula>
    </cfRule>
    <cfRule type="containsText" dxfId="147" priority="141" operator="containsText" text="15- Extremo">
      <formula>NOT(ISERROR(SEARCH("15- Extremo",J8)))</formula>
    </cfRule>
    <cfRule type="containsText" dxfId="146" priority="142" operator="containsText" text="10- Extremo">
      <formula>NOT(ISERROR(SEARCH("10- Extremo",J8)))</formula>
    </cfRule>
    <cfRule type="containsText" dxfId="145" priority="143" operator="containsText" text="5- Extremo">
      <formula>NOT(ISERROR(SEARCH("5- Extremo",J8)))</formula>
    </cfRule>
    <cfRule type="containsText" dxfId="144" priority="144" operator="containsText" text="12- Alto">
      <formula>NOT(ISERROR(SEARCH("12- Alto",J8)))</formula>
    </cfRule>
    <cfRule type="containsText" dxfId="143" priority="145" operator="containsText" text="10- Alto">
      <formula>NOT(ISERROR(SEARCH("10- Alto",J8)))</formula>
    </cfRule>
    <cfRule type="containsText" dxfId="142" priority="146" operator="containsText" text="9- Alto">
      <formula>NOT(ISERROR(SEARCH("9- Alto",J8)))</formula>
    </cfRule>
    <cfRule type="containsText" dxfId="141" priority="147" operator="containsText" text="8- Alto">
      <formula>NOT(ISERROR(SEARCH("8- Alto",J8)))</formula>
    </cfRule>
    <cfRule type="containsText" dxfId="140" priority="148" operator="containsText" text="5- Alto">
      <formula>NOT(ISERROR(SEARCH("5- Alto",J8)))</formula>
    </cfRule>
    <cfRule type="containsText" dxfId="139" priority="149" operator="containsText" text="4- Alto">
      <formula>NOT(ISERROR(SEARCH("4- Alto",J8)))</formula>
    </cfRule>
    <cfRule type="containsText" dxfId="138" priority="155" operator="containsText" text="2- Bajo">
      <formula>NOT(ISERROR(SEARCH("2- Bajo",J8)))</formula>
    </cfRule>
  </conditionalFormatting>
  <conditionalFormatting sqref="A10:F10 A14:F14">
    <cfRule type="containsText" dxfId="137" priority="133" operator="containsText" text="3- Moderado">
      <formula>NOT(ISERROR(SEARCH("3- Moderado",A10)))</formula>
    </cfRule>
    <cfRule type="containsText" dxfId="136" priority="134" operator="containsText" text="6- Moderado">
      <formula>NOT(ISERROR(SEARCH("6- Moderado",A10)))</formula>
    </cfRule>
    <cfRule type="containsText" dxfId="135" priority="135" operator="containsText" text="4- Moderado">
      <formula>NOT(ISERROR(SEARCH("4- Moderado",A10)))</formula>
    </cfRule>
    <cfRule type="containsText" dxfId="134" priority="136" operator="containsText" text="3- Bajo">
      <formula>NOT(ISERROR(SEARCH("3- Bajo",A10)))</formula>
    </cfRule>
    <cfRule type="containsText" dxfId="133" priority="137" operator="containsText" text="4- Bajo">
      <formula>NOT(ISERROR(SEARCH("4- Bajo",A10)))</formula>
    </cfRule>
    <cfRule type="containsText" dxfId="132" priority="138" operator="containsText" text="1- Bajo">
      <formula>NOT(ISERROR(SEARCH("1- Bajo",A10)))</formula>
    </cfRule>
  </conditionalFormatting>
  <conditionalFormatting sqref="G10:N10 G14:N14">
    <cfRule type="containsText" dxfId="131" priority="127" operator="containsText" text="3- Moderado">
      <formula>NOT(ISERROR(SEARCH("3- Moderado",G10)))</formula>
    </cfRule>
    <cfRule type="containsText" dxfId="130" priority="128" operator="containsText" text="6- Moderado">
      <formula>NOT(ISERROR(SEARCH("6- Moderado",G10)))</formula>
    </cfRule>
    <cfRule type="containsText" dxfId="129" priority="129" operator="containsText" text="4- Moderado">
      <formula>NOT(ISERROR(SEARCH("4- Moderado",G10)))</formula>
    </cfRule>
    <cfRule type="containsText" dxfId="128" priority="130" operator="containsText" text="3- Bajo">
      <formula>NOT(ISERROR(SEARCH("3- Bajo",G10)))</formula>
    </cfRule>
    <cfRule type="containsText" dxfId="127" priority="131" operator="containsText" text="4- Bajo">
      <formula>NOT(ISERROR(SEARCH("4- Bajo",G10)))</formula>
    </cfRule>
    <cfRule type="containsText" dxfId="126" priority="132" operator="containsText" text="1- Bajo">
      <formula>NOT(ISERROR(SEARCH("1- Bajo",G10)))</formula>
    </cfRule>
  </conditionalFormatting>
  <conditionalFormatting sqref="K8">
    <cfRule type="containsText" dxfId="125" priority="121" operator="containsText" text="3- Moderado">
      <formula>NOT(ISERROR(SEARCH("3- Moderado",K8)))</formula>
    </cfRule>
    <cfRule type="containsText" dxfId="124" priority="122" operator="containsText" text="6- Moderado">
      <formula>NOT(ISERROR(SEARCH("6- Moderado",K8)))</formula>
    </cfRule>
    <cfRule type="containsText" dxfId="123" priority="123" operator="containsText" text="4- Moderado">
      <formula>NOT(ISERROR(SEARCH("4- Moderado",K8)))</formula>
    </cfRule>
    <cfRule type="containsText" dxfId="122" priority="124" operator="containsText" text="3- Bajo">
      <formula>NOT(ISERROR(SEARCH("3- Bajo",K8)))</formula>
    </cfRule>
    <cfRule type="containsText" dxfId="121" priority="125" operator="containsText" text="4- Bajo">
      <formula>NOT(ISERROR(SEARCH("4- Bajo",K8)))</formula>
    </cfRule>
    <cfRule type="containsText" dxfId="120" priority="126" operator="containsText" text="1- Bajo">
      <formula>NOT(ISERROR(SEARCH("1- Bajo",K8)))</formula>
    </cfRule>
  </conditionalFormatting>
  <conditionalFormatting sqref="L8">
    <cfRule type="containsText" dxfId="119" priority="115" operator="containsText" text="3- Moderado">
      <formula>NOT(ISERROR(SEARCH("3- Moderado",L8)))</formula>
    </cfRule>
    <cfRule type="containsText" dxfId="118" priority="116" operator="containsText" text="6- Moderado">
      <formula>NOT(ISERROR(SEARCH("6- Moderado",L8)))</formula>
    </cfRule>
    <cfRule type="containsText" dxfId="117" priority="117" operator="containsText" text="4- Moderado">
      <formula>NOT(ISERROR(SEARCH("4- Moderado",L8)))</formula>
    </cfRule>
    <cfRule type="containsText" dxfId="116" priority="118" operator="containsText" text="3- Bajo">
      <formula>NOT(ISERROR(SEARCH("3- Bajo",L8)))</formula>
    </cfRule>
    <cfRule type="containsText" dxfId="115" priority="119" operator="containsText" text="4- Bajo">
      <formula>NOT(ISERROR(SEARCH("4- Bajo",L8)))</formula>
    </cfRule>
    <cfRule type="containsText" dxfId="114" priority="120" operator="containsText" text="1- Bajo">
      <formula>NOT(ISERROR(SEARCH("1- Bajo",L8)))</formula>
    </cfRule>
  </conditionalFormatting>
  <conditionalFormatting sqref="M8">
    <cfRule type="containsText" dxfId="113" priority="109" operator="containsText" text="3- Moderado">
      <formula>NOT(ISERROR(SEARCH("3- Moderado",M8)))</formula>
    </cfRule>
    <cfRule type="containsText" dxfId="112" priority="110" operator="containsText" text="6- Moderado">
      <formula>NOT(ISERROR(SEARCH("6- Moderado",M8)))</formula>
    </cfRule>
    <cfRule type="containsText" dxfId="111" priority="111" operator="containsText" text="4- Moderado">
      <formula>NOT(ISERROR(SEARCH("4- Moderado",M8)))</formula>
    </cfRule>
    <cfRule type="containsText" dxfId="110" priority="112" operator="containsText" text="3- Bajo">
      <formula>NOT(ISERROR(SEARCH("3- Bajo",M8)))</formula>
    </cfRule>
    <cfRule type="containsText" dxfId="109" priority="113" operator="containsText" text="4- Bajo">
      <formula>NOT(ISERROR(SEARCH("4- Bajo",M8)))</formula>
    </cfRule>
    <cfRule type="containsText" dxfId="108" priority="114" operator="containsText" text="1- Bajo">
      <formula>NOT(ISERROR(SEARCH("1- Bajo",M8)))</formula>
    </cfRule>
  </conditionalFormatting>
  <conditionalFormatting sqref="A18:N19">
    <cfRule type="containsText" dxfId="107" priority="103" operator="containsText" text="3- Moderado">
      <formula>NOT(ISERROR(SEARCH("3- Moderado",A18)))</formula>
    </cfRule>
    <cfRule type="containsText" dxfId="106" priority="104" operator="containsText" text="6- Moderado">
      <formula>NOT(ISERROR(SEARCH("6- Moderado",A18)))</formula>
    </cfRule>
    <cfRule type="containsText" dxfId="105" priority="105" operator="containsText" text="4- Moderado">
      <formula>NOT(ISERROR(SEARCH("4- Moderado",A18)))</formula>
    </cfRule>
    <cfRule type="containsText" dxfId="104" priority="106" operator="containsText" text="3- Bajo">
      <formula>NOT(ISERROR(SEARCH("3- Bajo",A18)))</formula>
    </cfRule>
    <cfRule type="containsText" dxfId="103" priority="107" operator="containsText" text="4- Bajo">
      <formula>NOT(ISERROR(SEARCH("4- Bajo",A18)))</formula>
    </cfRule>
    <cfRule type="containsText" dxfId="102" priority="108" operator="containsText" text="1- Bajo">
      <formula>NOT(ISERROR(SEARCH("1- Bajo",A18)))</formula>
    </cfRule>
  </conditionalFormatting>
  <conditionalFormatting sqref="A37:N37">
    <cfRule type="containsText" dxfId="101" priority="97" operator="containsText" text="3- Moderado">
      <formula>NOT(ISERROR(SEARCH("3- Moderado",A37)))</formula>
    </cfRule>
    <cfRule type="containsText" dxfId="100" priority="98" operator="containsText" text="6- Moderado">
      <formula>NOT(ISERROR(SEARCH("6- Moderado",A37)))</formula>
    </cfRule>
    <cfRule type="containsText" dxfId="99" priority="99" operator="containsText" text="4- Moderado">
      <formula>NOT(ISERROR(SEARCH("4- Moderado",A37)))</formula>
    </cfRule>
    <cfRule type="containsText" dxfId="98" priority="100" operator="containsText" text="3- Bajo">
      <formula>NOT(ISERROR(SEARCH("3- Bajo",A37)))</formula>
    </cfRule>
    <cfRule type="containsText" dxfId="97" priority="101" operator="containsText" text="4- Bajo">
      <formula>NOT(ISERROR(SEARCH("4- Bajo",A37)))</formula>
    </cfRule>
    <cfRule type="containsText" dxfId="96" priority="102" operator="containsText" text="1- Bajo">
      <formula>NOT(ISERROR(SEARCH("1- Bajo",A37)))</formula>
    </cfRule>
  </conditionalFormatting>
  <conditionalFormatting sqref="A21:N21">
    <cfRule type="containsText" dxfId="95" priority="91" operator="containsText" text="3- Moderado">
      <formula>NOT(ISERROR(SEARCH("3- Moderado",A21)))</formula>
    </cfRule>
    <cfRule type="containsText" dxfId="94" priority="92" operator="containsText" text="6- Moderado">
      <formula>NOT(ISERROR(SEARCH("6- Moderado",A21)))</formula>
    </cfRule>
    <cfRule type="containsText" dxfId="93" priority="93" operator="containsText" text="4- Moderado">
      <formula>NOT(ISERROR(SEARCH("4- Moderado",A21)))</formula>
    </cfRule>
    <cfRule type="containsText" dxfId="92" priority="94" operator="containsText" text="3- Bajo">
      <formula>NOT(ISERROR(SEARCH("3- Bajo",A21)))</formula>
    </cfRule>
    <cfRule type="containsText" dxfId="91" priority="95" operator="containsText" text="4- Bajo">
      <formula>NOT(ISERROR(SEARCH("4- Bajo",A21)))</formula>
    </cfRule>
    <cfRule type="containsText" dxfId="90" priority="96" operator="containsText" text="1- Bajo">
      <formula>NOT(ISERROR(SEARCH("1- Bajo",A21)))</formula>
    </cfRule>
  </conditionalFormatting>
  <conditionalFormatting sqref="A45:N45">
    <cfRule type="containsText" dxfId="89" priority="85" operator="containsText" text="3- Moderado">
      <formula>NOT(ISERROR(SEARCH("3- Moderado",A45)))</formula>
    </cfRule>
    <cfRule type="containsText" dxfId="88" priority="86" operator="containsText" text="6- Moderado">
      <formula>NOT(ISERROR(SEARCH("6- Moderado",A45)))</formula>
    </cfRule>
    <cfRule type="containsText" dxfId="87" priority="87" operator="containsText" text="4- Moderado">
      <formula>NOT(ISERROR(SEARCH("4- Moderado",A45)))</formula>
    </cfRule>
    <cfRule type="containsText" dxfId="86" priority="88" operator="containsText" text="3- Bajo">
      <formula>NOT(ISERROR(SEARCH("3- Bajo",A45)))</formula>
    </cfRule>
    <cfRule type="containsText" dxfId="85" priority="89" operator="containsText" text="4- Bajo">
      <formula>NOT(ISERROR(SEARCH("4- Bajo",A45)))</formula>
    </cfRule>
    <cfRule type="containsText" dxfId="84" priority="90" operator="containsText" text="1- Bajo">
      <formula>NOT(ISERROR(SEARCH("1- Bajo",A45)))</formula>
    </cfRule>
  </conditionalFormatting>
  <conditionalFormatting sqref="A23:N24">
    <cfRule type="containsText" dxfId="83" priority="79" operator="containsText" text="3- Moderado">
      <formula>NOT(ISERROR(SEARCH("3- Moderado",A23)))</formula>
    </cfRule>
    <cfRule type="containsText" dxfId="82" priority="80" operator="containsText" text="6- Moderado">
      <formula>NOT(ISERROR(SEARCH("6- Moderado",A23)))</formula>
    </cfRule>
    <cfRule type="containsText" dxfId="81" priority="81" operator="containsText" text="4- Moderado">
      <formula>NOT(ISERROR(SEARCH("4- Moderado",A23)))</formula>
    </cfRule>
    <cfRule type="containsText" dxfId="80" priority="82" operator="containsText" text="3- Bajo">
      <formula>NOT(ISERROR(SEARCH("3- Bajo",A23)))</formula>
    </cfRule>
    <cfRule type="containsText" dxfId="79" priority="83" operator="containsText" text="4- Bajo">
      <formula>NOT(ISERROR(SEARCH("4- Bajo",A23)))</formula>
    </cfRule>
    <cfRule type="containsText" dxfId="78" priority="84" operator="containsText" text="1- Bajo">
      <formula>NOT(ISERROR(SEARCH("1- Bajo",A23)))</formula>
    </cfRule>
  </conditionalFormatting>
  <conditionalFormatting sqref="A26:F26">
    <cfRule type="containsText" dxfId="77" priority="73" operator="containsText" text="3- Moderado">
      <formula>NOT(ISERROR(SEARCH("3- Moderado",A26)))</formula>
    </cfRule>
    <cfRule type="containsText" dxfId="76" priority="74" operator="containsText" text="6- Moderado">
      <formula>NOT(ISERROR(SEARCH("6- Moderado",A26)))</formula>
    </cfRule>
    <cfRule type="containsText" dxfId="75" priority="75" operator="containsText" text="4- Moderado">
      <formula>NOT(ISERROR(SEARCH("4- Moderado",A26)))</formula>
    </cfRule>
    <cfRule type="containsText" dxfId="74" priority="76" operator="containsText" text="3- Bajo">
      <formula>NOT(ISERROR(SEARCH("3- Bajo",A26)))</formula>
    </cfRule>
    <cfRule type="containsText" dxfId="73" priority="77" operator="containsText" text="4- Bajo">
      <formula>NOT(ISERROR(SEARCH("4- Bajo",A26)))</formula>
    </cfRule>
    <cfRule type="containsText" dxfId="72" priority="78" operator="containsText" text="1- Bajo">
      <formula>NOT(ISERROR(SEARCH("1- Bajo",A26)))</formula>
    </cfRule>
  </conditionalFormatting>
  <conditionalFormatting sqref="G26:N26">
    <cfRule type="containsText" dxfId="71" priority="67" operator="containsText" text="3- Moderado">
      <formula>NOT(ISERROR(SEARCH("3- Moderado",G26)))</formula>
    </cfRule>
    <cfRule type="containsText" dxfId="70" priority="68" operator="containsText" text="6- Moderado">
      <formula>NOT(ISERROR(SEARCH("6- Moderado",G26)))</formula>
    </cfRule>
    <cfRule type="containsText" dxfId="69" priority="69" operator="containsText" text="4- Moderado">
      <formula>NOT(ISERROR(SEARCH("4- Moderado",G26)))</formula>
    </cfRule>
    <cfRule type="containsText" dxfId="68" priority="70" operator="containsText" text="3- Bajo">
      <formula>NOT(ISERROR(SEARCH("3- Bajo",G26)))</formula>
    </cfRule>
    <cfRule type="containsText" dxfId="67" priority="71" operator="containsText" text="4- Bajo">
      <formula>NOT(ISERROR(SEARCH("4- Bajo",G26)))</formula>
    </cfRule>
    <cfRule type="containsText" dxfId="66" priority="72" operator="containsText" text="1- Bajo">
      <formula>NOT(ISERROR(SEARCH("1- Bajo",G26)))</formula>
    </cfRule>
  </conditionalFormatting>
  <conditionalFormatting sqref="A30:N31">
    <cfRule type="containsText" dxfId="65" priority="61" operator="containsText" text="3- Moderado">
      <formula>NOT(ISERROR(SEARCH("3- Moderado",A30)))</formula>
    </cfRule>
    <cfRule type="containsText" dxfId="64" priority="62" operator="containsText" text="6- Moderado">
      <formula>NOT(ISERROR(SEARCH("6- Moderado",A30)))</formula>
    </cfRule>
    <cfRule type="containsText" dxfId="63" priority="63" operator="containsText" text="4- Moderado">
      <formula>NOT(ISERROR(SEARCH("4- Moderado",A30)))</formula>
    </cfRule>
    <cfRule type="containsText" dxfId="62" priority="64" operator="containsText" text="3- Bajo">
      <formula>NOT(ISERROR(SEARCH("3- Bajo",A30)))</formula>
    </cfRule>
    <cfRule type="containsText" dxfId="61" priority="65" operator="containsText" text="4- Bajo">
      <formula>NOT(ISERROR(SEARCH("4- Bajo",A30)))</formula>
    </cfRule>
    <cfRule type="containsText" dxfId="60" priority="66" operator="containsText" text="1- Bajo">
      <formula>NOT(ISERROR(SEARCH("1- Bajo",A30)))</formula>
    </cfRule>
  </conditionalFormatting>
  <conditionalFormatting sqref="A33:F33">
    <cfRule type="containsText" dxfId="59" priority="55" operator="containsText" text="3- Moderado">
      <formula>NOT(ISERROR(SEARCH("3- Moderado",A33)))</formula>
    </cfRule>
    <cfRule type="containsText" dxfId="58" priority="56" operator="containsText" text="6- Moderado">
      <formula>NOT(ISERROR(SEARCH("6- Moderado",A33)))</formula>
    </cfRule>
    <cfRule type="containsText" dxfId="57" priority="57" operator="containsText" text="4- Moderado">
      <formula>NOT(ISERROR(SEARCH("4- Moderado",A33)))</formula>
    </cfRule>
    <cfRule type="containsText" dxfId="56" priority="58" operator="containsText" text="3- Bajo">
      <formula>NOT(ISERROR(SEARCH("3- Bajo",A33)))</formula>
    </cfRule>
    <cfRule type="containsText" dxfId="55" priority="59" operator="containsText" text="4- Bajo">
      <formula>NOT(ISERROR(SEARCH("4- Bajo",A33)))</formula>
    </cfRule>
    <cfRule type="containsText" dxfId="54" priority="60" operator="containsText" text="1- Bajo">
      <formula>NOT(ISERROR(SEARCH("1- Bajo",A33)))</formula>
    </cfRule>
  </conditionalFormatting>
  <conditionalFormatting sqref="G33:N33">
    <cfRule type="containsText" dxfId="53" priority="49" operator="containsText" text="3- Moderado">
      <formula>NOT(ISERROR(SEARCH("3- Moderado",G33)))</formula>
    </cfRule>
    <cfRule type="containsText" dxfId="52" priority="50" operator="containsText" text="6- Moderado">
      <formula>NOT(ISERROR(SEARCH("6- Moderado",G33)))</formula>
    </cfRule>
    <cfRule type="containsText" dxfId="51" priority="51" operator="containsText" text="4- Moderado">
      <formula>NOT(ISERROR(SEARCH("4- Moderado",G33)))</formula>
    </cfRule>
    <cfRule type="containsText" dxfId="50" priority="52" operator="containsText" text="3- Bajo">
      <formula>NOT(ISERROR(SEARCH("3- Bajo",G33)))</formula>
    </cfRule>
    <cfRule type="containsText" dxfId="49" priority="53" operator="containsText" text="4- Bajo">
      <formula>NOT(ISERROR(SEARCH("4- Bajo",G33)))</formula>
    </cfRule>
    <cfRule type="containsText" dxfId="48" priority="54" operator="containsText" text="1- Bajo">
      <formula>NOT(ISERROR(SEARCH("1- Bajo",G33)))</formula>
    </cfRule>
  </conditionalFormatting>
  <conditionalFormatting sqref="A38:N38">
    <cfRule type="containsText" dxfId="47" priority="43" operator="containsText" text="3- Moderado">
      <formula>NOT(ISERROR(SEARCH("3- Moderado",A38)))</formula>
    </cfRule>
    <cfRule type="containsText" dxfId="46" priority="44" operator="containsText" text="6- Moderado">
      <formula>NOT(ISERROR(SEARCH("6- Moderado",A38)))</formula>
    </cfRule>
    <cfRule type="containsText" dxfId="45" priority="45" operator="containsText" text="4- Moderado">
      <formula>NOT(ISERROR(SEARCH("4- Moderado",A38)))</formula>
    </cfRule>
    <cfRule type="containsText" dxfId="44" priority="46" operator="containsText" text="3- Bajo">
      <formula>NOT(ISERROR(SEARCH("3- Bajo",A38)))</formula>
    </cfRule>
    <cfRule type="containsText" dxfId="43" priority="47" operator="containsText" text="4- Bajo">
      <formula>NOT(ISERROR(SEARCH("4- Bajo",A38)))</formula>
    </cfRule>
    <cfRule type="containsText" dxfId="42" priority="48" operator="containsText" text="1- Bajo">
      <formula>NOT(ISERROR(SEARCH("1- Bajo",A38)))</formula>
    </cfRule>
  </conditionalFormatting>
  <conditionalFormatting sqref="A40:F40">
    <cfRule type="containsText" dxfId="41" priority="37" operator="containsText" text="3- Moderado">
      <formula>NOT(ISERROR(SEARCH("3- Moderado",A40)))</formula>
    </cfRule>
    <cfRule type="containsText" dxfId="40" priority="38" operator="containsText" text="6- Moderado">
      <formula>NOT(ISERROR(SEARCH("6- Moderado",A40)))</formula>
    </cfRule>
    <cfRule type="containsText" dxfId="39" priority="39" operator="containsText" text="4- Moderado">
      <formula>NOT(ISERROR(SEARCH("4- Moderado",A40)))</formula>
    </cfRule>
    <cfRule type="containsText" dxfId="38" priority="40" operator="containsText" text="3- Bajo">
      <formula>NOT(ISERROR(SEARCH("3- Bajo",A40)))</formula>
    </cfRule>
    <cfRule type="containsText" dxfId="37" priority="41" operator="containsText" text="4- Bajo">
      <formula>NOT(ISERROR(SEARCH("4- Bajo",A40)))</formula>
    </cfRule>
    <cfRule type="containsText" dxfId="36" priority="42" operator="containsText" text="1- Bajo">
      <formula>NOT(ISERROR(SEARCH("1- Bajo",A40)))</formula>
    </cfRule>
  </conditionalFormatting>
  <conditionalFormatting sqref="G40:N40">
    <cfRule type="containsText" dxfId="35" priority="31" operator="containsText" text="3- Moderado">
      <formula>NOT(ISERROR(SEARCH("3- Moderado",G40)))</formula>
    </cfRule>
    <cfRule type="containsText" dxfId="34" priority="32" operator="containsText" text="6- Moderado">
      <formula>NOT(ISERROR(SEARCH("6- Moderado",G40)))</formula>
    </cfRule>
    <cfRule type="containsText" dxfId="33" priority="33" operator="containsText" text="4- Moderado">
      <formula>NOT(ISERROR(SEARCH("4- Moderado",G40)))</formula>
    </cfRule>
    <cfRule type="containsText" dxfId="32" priority="34" operator="containsText" text="3- Bajo">
      <formula>NOT(ISERROR(SEARCH("3- Bajo",G40)))</formula>
    </cfRule>
    <cfRule type="containsText" dxfId="31" priority="35" operator="containsText" text="4- Bajo">
      <formula>NOT(ISERROR(SEARCH("4- Bajo",G40)))</formula>
    </cfRule>
    <cfRule type="containsText" dxfId="30" priority="36" operator="containsText" text="1- Bajo">
      <formula>NOT(ISERROR(SEARCH("1- Bajo",G40)))</formula>
    </cfRule>
  </conditionalFormatting>
  <conditionalFormatting sqref="A44:N44">
    <cfRule type="containsText" dxfId="29" priority="25" operator="containsText" text="3- Moderado">
      <formula>NOT(ISERROR(SEARCH("3- Moderado",A44)))</formula>
    </cfRule>
    <cfRule type="containsText" dxfId="28" priority="26" operator="containsText" text="6- Moderado">
      <formula>NOT(ISERROR(SEARCH("6- Moderado",A44)))</formula>
    </cfRule>
    <cfRule type="containsText" dxfId="27" priority="27" operator="containsText" text="4- Moderado">
      <formula>NOT(ISERROR(SEARCH("4- Moderado",A44)))</formula>
    </cfRule>
    <cfRule type="containsText" dxfId="26" priority="28" operator="containsText" text="3- Bajo">
      <formula>NOT(ISERROR(SEARCH("3- Bajo",A44)))</formula>
    </cfRule>
    <cfRule type="containsText" dxfId="25" priority="29" operator="containsText" text="4- Bajo">
      <formula>NOT(ISERROR(SEARCH("4- Bajo",A44)))</formula>
    </cfRule>
    <cfRule type="containsText" dxfId="24" priority="30" operator="containsText" text="1- Bajo">
      <formula>NOT(ISERROR(SEARCH("1- Bajo",A44)))</formula>
    </cfRule>
  </conditionalFormatting>
  <conditionalFormatting sqref="A50:N50">
    <cfRule type="containsText" dxfId="23" priority="19" operator="containsText" text="3- Moderado">
      <formula>NOT(ISERROR(SEARCH("3- Moderado",A50)))</formula>
    </cfRule>
    <cfRule type="containsText" dxfId="22" priority="20" operator="containsText" text="6- Moderado">
      <formula>NOT(ISERROR(SEARCH("6- Moderado",A50)))</formula>
    </cfRule>
    <cfRule type="containsText" dxfId="21" priority="21" operator="containsText" text="4- Moderado">
      <formula>NOT(ISERROR(SEARCH("4- Moderado",A50)))</formula>
    </cfRule>
    <cfRule type="containsText" dxfId="20" priority="22" operator="containsText" text="3- Bajo">
      <formula>NOT(ISERROR(SEARCH("3- Bajo",A50)))</formula>
    </cfRule>
    <cfRule type="containsText" dxfId="19" priority="23" operator="containsText" text="4- Bajo">
      <formula>NOT(ISERROR(SEARCH("4- Bajo",A50)))</formula>
    </cfRule>
    <cfRule type="containsText" dxfId="18" priority="24" operator="containsText" text="1- Bajo">
      <formula>NOT(ISERROR(SEARCH("1- Bajo",A50)))</formula>
    </cfRule>
  </conditionalFormatting>
  <conditionalFormatting sqref="A51:N51">
    <cfRule type="containsText" dxfId="17" priority="13" operator="containsText" text="3- Moderado">
      <formula>NOT(ISERROR(SEARCH("3- Moderado",A51)))</formula>
    </cfRule>
    <cfRule type="containsText" dxfId="16" priority="14" operator="containsText" text="6- Moderado">
      <formula>NOT(ISERROR(SEARCH("6- Moderado",A51)))</formula>
    </cfRule>
    <cfRule type="containsText" dxfId="15" priority="15" operator="containsText" text="4- Moderado">
      <formula>NOT(ISERROR(SEARCH("4- Moderado",A51)))</formula>
    </cfRule>
    <cfRule type="containsText" dxfId="14" priority="16" operator="containsText" text="3- Bajo">
      <formula>NOT(ISERROR(SEARCH("3- Bajo",A51)))</formula>
    </cfRule>
    <cfRule type="containsText" dxfId="13" priority="17" operator="containsText" text="4- Bajo">
      <formula>NOT(ISERROR(SEARCH("4- Bajo",A51)))</formula>
    </cfRule>
    <cfRule type="containsText" dxfId="12" priority="18" operator="containsText" text="1- Bajo">
      <formula>NOT(ISERROR(SEARCH("1- Bajo",A51)))</formula>
    </cfRule>
  </conditionalFormatting>
  <conditionalFormatting sqref="A53:N53">
    <cfRule type="containsText" dxfId="11" priority="7" operator="containsText" text="3- Moderado">
      <formula>NOT(ISERROR(SEARCH("3- Moderado",A53)))</formula>
    </cfRule>
    <cfRule type="containsText" dxfId="10" priority="8" operator="containsText" text="6- Moderado">
      <formula>NOT(ISERROR(SEARCH("6- Moderado",A53)))</formula>
    </cfRule>
    <cfRule type="containsText" dxfId="9" priority="9" operator="containsText" text="4- Moderado">
      <formula>NOT(ISERROR(SEARCH("4- Moderado",A53)))</formula>
    </cfRule>
    <cfRule type="containsText" dxfId="8" priority="10" operator="containsText" text="3- Bajo">
      <formula>NOT(ISERROR(SEARCH("3- Bajo",A53)))</formula>
    </cfRule>
    <cfRule type="containsText" dxfId="7" priority="11" operator="containsText" text="4- Bajo">
      <formula>NOT(ISERROR(SEARCH("4- Bajo",A53)))</formula>
    </cfRule>
    <cfRule type="containsText" dxfId="6" priority="12" operator="containsText" text="1- Bajo">
      <formula>NOT(ISERROR(SEARCH("1- Bajo",A53)))</formula>
    </cfRule>
  </conditionalFormatting>
  <conditionalFormatting sqref="A55:N55">
    <cfRule type="containsText" dxfId="5" priority="1" operator="containsText" text="3- Moderado">
      <formula>NOT(ISERROR(SEARCH("3- Moderado",A55)))</formula>
    </cfRule>
    <cfRule type="containsText" dxfId="4" priority="2" operator="containsText" text="6- Moderado">
      <formula>NOT(ISERROR(SEARCH("6- Moderado",A55)))</formula>
    </cfRule>
    <cfRule type="containsText" dxfId="3" priority="3" operator="containsText" text="4- Moderado">
      <formula>NOT(ISERROR(SEARCH("4- Moderado",A55)))</formula>
    </cfRule>
    <cfRule type="containsText" dxfId="2" priority="4" operator="containsText" text="3- Bajo">
      <formula>NOT(ISERROR(SEARCH("3- Bajo",A55)))</formula>
    </cfRule>
    <cfRule type="containsText" dxfId="1" priority="5" operator="containsText" text="4- Bajo">
      <formula>NOT(ISERROR(SEARCH("4- Bajo",A55)))</formula>
    </cfRule>
    <cfRule type="containsText" dxfId="0" priority="6" operator="containsText" text="1- Bajo">
      <formula>NOT(ISERROR(SEARCH("1- Bajo",A55)))</formula>
    </cfRule>
  </conditionalFormatting>
  <dataValidations count="7">
    <dataValidation allowBlank="1" showInputMessage="1" showErrorMessage="1" prompt="seleccionar si el responsable de ejecutar las acciones es el nivel central" sqref="Q8:R8" xr:uid="{17A7C382-A233-4C2F-AA30-02A2FBC5D296}"/>
    <dataValidation allowBlank="1" showInputMessage="1" showErrorMessage="1" prompt="Seleccionar si el responsable es el responsable de las acciones es el nivel central" sqref="P7:P8" xr:uid="{B0FB5D43-D5D0-44D0-A379-675EDD21082D}"/>
    <dataValidation allowBlank="1" showInputMessage="1" showErrorMessage="1" prompt="Describir las actividades que se van a desarrollar para el proyecto" sqref="O7" xr:uid="{4B6D8E00-23E8-4334-8D4F-9120415F8927}"/>
    <dataValidation allowBlank="1" showInputMessage="1" showErrorMessage="1" prompt="El grado de afectación puede ser " sqref="I8" xr:uid="{8A8D95BB-6598-4927-8C5B-E9D34E6C13E1}"/>
    <dataValidation allowBlank="1" showInputMessage="1" showErrorMessage="1" prompt="Que tan factible es que materialize el riesgo?" sqref="H8" xr:uid="{9210C510-5034-498E-B24B-B032032199CA}"/>
    <dataValidation allowBlank="1" showInputMessage="1" showErrorMessage="1" prompt="Registrar qué factor  que ocasina el riesgo: un facot identtficado el contexto._x000a_O  personas, recursos, estilo de direccion , factores externos, , codiciones ambientales" sqref="F8:G8" xr:uid="{ADADF528-8137-452A-9D29-71C0EB43BC6F}"/>
    <dataValidation allowBlank="1" showInputMessage="1" showErrorMessage="1" prompt="Seleccionar el tipo de riesgo teniendo en cuenta que  factor organizaconal afecta. Ver explicacion en hoja " sqref="E8" xr:uid="{6DF8AF4F-1EBF-4663-BA59-085006F92156}"/>
  </dataValidation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249977111117893"/>
  </sheetPr>
  <dimension ref="A1:J79"/>
  <sheetViews>
    <sheetView topLeftCell="A76" zoomScale="80" zoomScaleNormal="80" workbookViewId="0">
      <selection activeCell="C156" sqref="C156"/>
    </sheetView>
  </sheetViews>
  <sheetFormatPr baseColWidth="10" defaultColWidth="10.5546875" defaultRowHeight="13.8" x14ac:dyDescent="0.25"/>
  <cols>
    <col min="1" max="1" width="44.44140625" style="144" customWidth="1"/>
    <col min="2" max="2" width="15.5546875" style="145" customWidth="1"/>
    <col min="3" max="3" width="39.44140625" style="87" customWidth="1"/>
    <col min="4" max="4" width="24.109375" style="145" customWidth="1"/>
    <col min="5" max="5" width="46.5546875" style="87" customWidth="1"/>
    <col min="6" max="16384" width="10.5546875" style="87"/>
  </cols>
  <sheetData>
    <row r="1" spans="1:10" ht="12.75" customHeight="1" x14ac:dyDescent="0.25">
      <c r="A1" s="106"/>
      <c r="B1" s="287" t="s">
        <v>188</v>
      </c>
      <c r="C1" s="287"/>
      <c r="D1" s="287"/>
      <c r="E1" s="107"/>
      <c r="F1" s="106"/>
      <c r="G1" s="106"/>
      <c r="H1" s="106"/>
      <c r="J1" s="108"/>
    </row>
    <row r="2" spans="1:10" ht="12.75" customHeight="1" x14ac:dyDescent="0.25">
      <c r="A2" s="106"/>
      <c r="B2" s="287" t="s">
        <v>200</v>
      </c>
      <c r="C2" s="287"/>
      <c r="D2" s="287"/>
      <c r="E2" s="107"/>
      <c r="F2" s="106"/>
      <c r="G2" s="106"/>
      <c r="H2" s="106"/>
      <c r="J2" s="108"/>
    </row>
    <row r="3" spans="1:10" ht="12.75" customHeight="1" x14ac:dyDescent="0.25">
      <c r="A3" s="106"/>
      <c r="B3" s="109"/>
      <c r="C3" s="109"/>
      <c r="D3" s="109"/>
      <c r="E3" s="107"/>
      <c r="F3" s="106"/>
      <c r="G3" s="106"/>
      <c r="H3" s="106"/>
      <c r="J3" s="108"/>
    </row>
    <row r="4" spans="1:10" ht="12.75" customHeight="1" x14ac:dyDescent="0.25">
      <c r="A4" s="106"/>
      <c r="B4" s="109"/>
      <c r="C4" s="109"/>
      <c r="D4" s="109"/>
      <c r="E4" s="107"/>
      <c r="F4" s="106"/>
      <c r="G4" s="106"/>
      <c r="H4" s="106"/>
      <c r="J4" s="108"/>
    </row>
    <row r="5" spans="1:10" ht="87" customHeight="1" x14ac:dyDescent="0.25">
      <c r="A5" s="110" t="s">
        <v>201</v>
      </c>
      <c r="B5" s="288" t="s">
        <v>533</v>
      </c>
      <c r="C5" s="288"/>
      <c r="D5" s="110" t="s">
        <v>202</v>
      </c>
      <c r="E5" s="111" t="s">
        <v>534</v>
      </c>
      <c r="G5" s="108"/>
      <c r="J5" s="112"/>
    </row>
    <row r="6" spans="1:10" ht="16.649999999999999" customHeight="1" x14ac:dyDescent="0.25">
      <c r="A6" s="93"/>
      <c r="B6" s="94"/>
      <c r="C6" s="94"/>
      <c r="D6" s="93"/>
      <c r="E6" s="92"/>
      <c r="J6" s="108"/>
    </row>
    <row r="7" spans="1:10" ht="54.75" customHeight="1" x14ac:dyDescent="0.25">
      <c r="A7" s="113" t="s">
        <v>203</v>
      </c>
      <c r="B7" s="289" t="s">
        <v>535</v>
      </c>
      <c r="C7" s="289"/>
      <c r="D7" s="289"/>
      <c r="E7" s="289"/>
    </row>
    <row r="8" spans="1:10" ht="13.35" customHeight="1" x14ac:dyDescent="0.25">
      <c r="A8" s="114"/>
      <c r="B8" s="114"/>
      <c r="D8" s="115"/>
      <c r="E8" s="115"/>
    </row>
    <row r="9" spans="1:10" ht="28.5" customHeight="1" x14ac:dyDescent="0.25">
      <c r="A9" s="116" t="s">
        <v>204</v>
      </c>
      <c r="B9" s="290" t="s">
        <v>536</v>
      </c>
      <c r="C9" s="290"/>
      <c r="D9" s="290"/>
      <c r="E9" s="290"/>
    </row>
    <row r="10" spans="1:10" ht="21" customHeight="1" x14ac:dyDescent="0.25">
      <c r="A10" s="114"/>
      <c r="B10" s="114"/>
      <c r="D10" s="115"/>
      <c r="E10" s="115"/>
    </row>
    <row r="11" spans="1:10" s="117" customFormat="1" ht="13.2" x14ac:dyDescent="0.25">
      <c r="A11" s="282" t="s">
        <v>206</v>
      </c>
      <c r="B11" s="282"/>
      <c r="C11" s="282"/>
      <c r="D11" s="282"/>
      <c r="E11" s="282"/>
    </row>
    <row r="12" spans="1:10" s="117" customFormat="1" ht="12.75" customHeight="1" x14ac:dyDescent="0.25">
      <c r="A12" s="118" t="s">
        <v>207</v>
      </c>
      <c r="B12" s="118" t="s">
        <v>208</v>
      </c>
      <c r="C12" s="119" t="s">
        <v>209</v>
      </c>
      <c r="D12" s="119" t="s">
        <v>210</v>
      </c>
      <c r="E12" s="119" t="s">
        <v>211</v>
      </c>
    </row>
    <row r="13" spans="1:10" s="117" customFormat="1" ht="12.75" customHeight="1" x14ac:dyDescent="0.25">
      <c r="A13" s="118"/>
      <c r="B13" s="118"/>
      <c r="C13" s="119"/>
      <c r="D13" s="119"/>
      <c r="E13" s="119"/>
    </row>
    <row r="14" spans="1:10" s="117" customFormat="1" ht="130.5" customHeight="1" x14ac:dyDescent="0.25">
      <c r="A14" s="284" t="s">
        <v>212</v>
      </c>
      <c r="B14" s="231">
        <v>1</v>
      </c>
      <c r="C14" s="120" t="s">
        <v>213</v>
      </c>
      <c r="D14" s="231">
        <v>1</v>
      </c>
      <c r="E14" s="120" t="s">
        <v>214</v>
      </c>
    </row>
    <row r="15" spans="1:10" s="117" customFormat="1" ht="130.5" customHeight="1" x14ac:dyDescent="0.25">
      <c r="A15" s="285"/>
      <c r="B15" s="231">
        <v>2</v>
      </c>
      <c r="C15" s="121" t="s">
        <v>457</v>
      </c>
      <c r="D15" s="122">
        <v>2</v>
      </c>
      <c r="E15" s="121" t="s">
        <v>458</v>
      </c>
    </row>
    <row r="16" spans="1:10" s="117" customFormat="1" ht="67.5" customHeight="1" x14ac:dyDescent="0.25">
      <c r="A16" s="285"/>
      <c r="B16" s="231">
        <v>3</v>
      </c>
      <c r="C16" s="121" t="s">
        <v>459</v>
      </c>
      <c r="D16" s="122">
        <v>3</v>
      </c>
      <c r="E16" s="121" t="s">
        <v>215</v>
      </c>
    </row>
    <row r="17" spans="1:5" s="117" customFormat="1" ht="67.5" customHeight="1" x14ac:dyDescent="0.25">
      <c r="A17" s="286"/>
      <c r="B17" s="231">
        <v>4</v>
      </c>
      <c r="C17" s="121" t="s">
        <v>460</v>
      </c>
      <c r="D17" s="122">
        <v>4</v>
      </c>
      <c r="E17" s="121" t="s">
        <v>461</v>
      </c>
    </row>
    <row r="18" spans="1:5" s="117" customFormat="1" ht="72" customHeight="1" x14ac:dyDescent="0.25">
      <c r="A18" s="283" t="s">
        <v>216</v>
      </c>
      <c r="B18" s="231">
        <v>5</v>
      </c>
      <c r="C18" s="121" t="s">
        <v>217</v>
      </c>
      <c r="D18" s="123"/>
      <c r="E18" s="121"/>
    </row>
    <row r="19" spans="1:5" s="117" customFormat="1" ht="121.5" customHeight="1" x14ac:dyDescent="0.25">
      <c r="A19" s="283"/>
      <c r="B19" s="231">
        <v>6</v>
      </c>
      <c r="C19" s="121" t="s">
        <v>218</v>
      </c>
      <c r="D19" s="122">
        <v>5</v>
      </c>
      <c r="E19" s="121" t="s">
        <v>462</v>
      </c>
    </row>
    <row r="20" spans="1:5" s="117" customFormat="1" ht="105" customHeight="1" x14ac:dyDescent="0.25">
      <c r="A20" s="283"/>
      <c r="B20" s="231">
        <v>7</v>
      </c>
      <c r="C20" s="121" t="s">
        <v>463</v>
      </c>
      <c r="D20" s="122">
        <v>6</v>
      </c>
      <c r="E20" s="121" t="s">
        <v>464</v>
      </c>
    </row>
    <row r="21" spans="1:5" s="117" customFormat="1" ht="97.5" customHeight="1" x14ac:dyDescent="0.25">
      <c r="A21" s="284" t="s">
        <v>219</v>
      </c>
      <c r="B21" s="231">
        <v>8</v>
      </c>
      <c r="C21" s="121" t="s">
        <v>465</v>
      </c>
      <c r="D21" s="122">
        <v>7</v>
      </c>
      <c r="E21" s="121" t="s">
        <v>466</v>
      </c>
    </row>
    <row r="22" spans="1:5" s="117" customFormat="1" ht="93" customHeight="1" x14ac:dyDescent="0.25">
      <c r="A22" s="285"/>
      <c r="B22" s="231">
        <v>9</v>
      </c>
      <c r="C22" s="121" t="s">
        <v>467</v>
      </c>
      <c r="D22" s="231">
        <v>8</v>
      </c>
      <c r="E22" s="121" t="s">
        <v>468</v>
      </c>
    </row>
    <row r="23" spans="1:5" s="117" customFormat="1" ht="81" customHeight="1" x14ac:dyDescent="0.25">
      <c r="A23" s="285"/>
      <c r="B23" s="231">
        <v>10</v>
      </c>
      <c r="C23" s="121" t="s">
        <v>469</v>
      </c>
      <c r="D23" s="231"/>
      <c r="E23" s="121"/>
    </row>
    <row r="24" spans="1:5" s="117" customFormat="1" ht="93" customHeight="1" x14ac:dyDescent="0.25">
      <c r="A24" s="285"/>
      <c r="B24" s="231">
        <v>11</v>
      </c>
      <c r="C24" s="121" t="s">
        <v>470</v>
      </c>
      <c r="D24" s="231">
        <v>9</v>
      </c>
      <c r="E24" s="121" t="s">
        <v>471</v>
      </c>
    </row>
    <row r="25" spans="1:5" s="117" customFormat="1" ht="62.25" customHeight="1" x14ac:dyDescent="0.25">
      <c r="A25" s="285"/>
      <c r="B25" s="231">
        <v>12</v>
      </c>
      <c r="C25" s="121" t="s">
        <v>472</v>
      </c>
      <c r="D25" s="231"/>
      <c r="E25" s="121"/>
    </row>
    <row r="26" spans="1:5" s="117" customFormat="1" ht="75.75" customHeight="1" x14ac:dyDescent="0.25">
      <c r="A26" s="285"/>
      <c r="B26" s="231">
        <v>13</v>
      </c>
      <c r="C26" s="121" t="s">
        <v>473</v>
      </c>
      <c r="D26" s="231">
        <v>10</v>
      </c>
      <c r="E26" s="121" t="s">
        <v>474</v>
      </c>
    </row>
    <row r="27" spans="1:5" s="117" customFormat="1" ht="62.25" customHeight="1" x14ac:dyDescent="0.25">
      <c r="A27" s="286"/>
      <c r="B27" s="231">
        <v>14</v>
      </c>
      <c r="C27" s="121" t="s">
        <v>475</v>
      </c>
      <c r="D27" s="231">
        <v>11</v>
      </c>
      <c r="E27" s="121" t="s">
        <v>476</v>
      </c>
    </row>
    <row r="28" spans="1:5" s="117" customFormat="1" ht="81.75" customHeight="1" x14ac:dyDescent="0.25">
      <c r="A28" s="284" t="s">
        <v>220</v>
      </c>
      <c r="B28" s="231">
        <v>15</v>
      </c>
      <c r="C28" s="121" t="s">
        <v>477</v>
      </c>
      <c r="D28" s="231">
        <v>12</v>
      </c>
      <c r="E28" s="121" t="s">
        <v>221</v>
      </c>
    </row>
    <row r="29" spans="1:5" s="117" customFormat="1" ht="132.75" customHeight="1" x14ac:dyDescent="0.25">
      <c r="A29" s="285"/>
      <c r="B29" s="231">
        <v>16</v>
      </c>
      <c r="C29" s="121" t="s">
        <v>222</v>
      </c>
      <c r="D29" s="231">
        <v>13</v>
      </c>
      <c r="E29" s="121" t="s">
        <v>478</v>
      </c>
    </row>
    <row r="30" spans="1:5" s="117" customFormat="1" ht="132.75" customHeight="1" x14ac:dyDescent="0.25">
      <c r="A30" s="285"/>
      <c r="B30" s="236">
        <v>17</v>
      </c>
      <c r="C30" s="138" t="s">
        <v>479</v>
      </c>
      <c r="D30" s="236">
        <v>14</v>
      </c>
      <c r="E30" s="138" t="s">
        <v>480</v>
      </c>
    </row>
    <row r="31" spans="1:5" s="117" customFormat="1" ht="132.75" customHeight="1" x14ac:dyDescent="0.25">
      <c r="A31" s="286"/>
      <c r="B31" s="236"/>
      <c r="C31" s="138"/>
      <c r="D31" s="236">
        <v>15</v>
      </c>
      <c r="E31" s="138" t="s">
        <v>481</v>
      </c>
    </row>
    <row r="32" spans="1:5" s="117" customFormat="1" ht="89.1" customHeight="1" x14ac:dyDescent="0.25">
      <c r="A32" s="231" t="s">
        <v>223</v>
      </c>
      <c r="B32" s="124">
        <v>18</v>
      </c>
      <c r="C32" s="125" t="s">
        <v>224</v>
      </c>
      <c r="D32" s="124">
        <v>16</v>
      </c>
      <c r="E32" s="126" t="s">
        <v>482</v>
      </c>
    </row>
    <row r="33" spans="1:5" s="117" customFormat="1" ht="58.5" customHeight="1" x14ac:dyDescent="0.25">
      <c r="A33" s="291" t="s">
        <v>225</v>
      </c>
      <c r="B33" s="124">
        <v>19</v>
      </c>
      <c r="C33" s="125" t="s">
        <v>483</v>
      </c>
      <c r="D33" s="237">
        <v>17</v>
      </c>
      <c r="E33" s="136" t="s">
        <v>484</v>
      </c>
    </row>
    <row r="34" spans="1:5" s="117" customFormat="1" ht="44.25" customHeight="1" x14ac:dyDescent="0.25">
      <c r="A34" s="292"/>
      <c r="B34" s="124">
        <v>20</v>
      </c>
      <c r="C34" s="125" t="s">
        <v>226</v>
      </c>
      <c r="D34" s="236">
        <v>18</v>
      </c>
      <c r="E34" s="138" t="s">
        <v>485</v>
      </c>
    </row>
    <row r="35" spans="1:5" s="117" customFormat="1" ht="55.2" x14ac:dyDescent="0.25">
      <c r="A35" s="292"/>
      <c r="B35" s="124">
        <v>21</v>
      </c>
      <c r="C35" s="238" t="s">
        <v>486</v>
      </c>
      <c r="D35" s="231">
        <v>19</v>
      </c>
      <c r="E35" s="121" t="s">
        <v>484</v>
      </c>
    </row>
    <row r="36" spans="1:5" s="117" customFormat="1" ht="44.25" customHeight="1" x14ac:dyDescent="0.25">
      <c r="A36" s="292"/>
      <c r="B36" s="124"/>
      <c r="C36" s="125"/>
      <c r="D36" s="231">
        <v>20</v>
      </c>
      <c r="E36" s="121" t="s">
        <v>487</v>
      </c>
    </row>
    <row r="37" spans="1:5" s="117" customFormat="1" ht="44.25" customHeight="1" x14ac:dyDescent="0.25">
      <c r="A37" s="292"/>
      <c r="B37" s="124"/>
      <c r="C37" s="125"/>
      <c r="D37" s="236">
        <v>21</v>
      </c>
      <c r="E37" s="138" t="s">
        <v>488</v>
      </c>
    </row>
    <row r="38" spans="1:5" s="117" customFormat="1" ht="44.25" customHeight="1" x14ac:dyDescent="0.25">
      <c r="A38" s="293"/>
      <c r="B38" s="124"/>
      <c r="C38" s="125"/>
      <c r="D38" s="236">
        <v>22</v>
      </c>
      <c r="E38" s="138" t="s">
        <v>489</v>
      </c>
    </row>
    <row r="39" spans="1:5" s="117" customFormat="1" ht="13.2" x14ac:dyDescent="0.25">
      <c r="A39" s="294" t="s">
        <v>227</v>
      </c>
      <c r="B39" s="295"/>
      <c r="C39" s="295"/>
      <c r="D39" s="295"/>
      <c r="E39" s="296"/>
    </row>
    <row r="40" spans="1:5" s="117" customFormat="1" ht="12.75" customHeight="1" x14ac:dyDescent="0.25">
      <c r="A40" s="127" t="s">
        <v>228</v>
      </c>
      <c r="B40" s="128" t="s">
        <v>208</v>
      </c>
      <c r="C40" s="129" t="s">
        <v>229</v>
      </c>
      <c r="D40" s="129" t="s">
        <v>210</v>
      </c>
      <c r="E40" s="129" t="s">
        <v>230</v>
      </c>
    </row>
    <row r="41" spans="1:5" s="117" customFormat="1" ht="75" customHeight="1" x14ac:dyDescent="0.25">
      <c r="A41" s="297" t="s">
        <v>231</v>
      </c>
      <c r="B41" s="130">
        <v>1</v>
      </c>
      <c r="C41" s="131" t="s">
        <v>490</v>
      </c>
      <c r="D41" s="130">
        <v>1</v>
      </c>
      <c r="E41" s="239" t="s">
        <v>491</v>
      </c>
    </row>
    <row r="42" spans="1:5" s="117" customFormat="1" ht="109.5" customHeight="1" x14ac:dyDescent="0.25">
      <c r="A42" s="298"/>
      <c r="B42" s="130">
        <v>2</v>
      </c>
      <c r="C42" s="131" t="s">
        <v>492</v>
      </c>
      <c r="D42" s="130">
        <v>2</v>
      </c>
      <c r="E42" s="120" t="s">
        <v>493</v>
      </c>
    </row>
    <row r="43" spans="1:5" s="117" customFormat="1" ht="84.75" customHeight="1" x14ac:dyDescent="0.25">
      <c r="A43" s="298"/>
      <c r="B43" s="130">
        <v>3</v>
      </c>
      <c r="C43" s="132" t="s">
        <v>232</v>
      </c>
      <c r="D43" s="130">
        <v>3</v>
      </c>
      <c r="E43" s="121" t="s">
        <v>494</v>
      </c>
    </row>
    <row r="44" spans="1:5" s="117" customFormat="1" ht="84.75" customHeight="1" x14ac:dyDescent="0.25">
      <c r="A44" s="298"/>
      <c r="B44" s="130">
        <v>4</v>
      </c>
      <c r="C44" s="132" t="s">
        <v>495</v>
      </c>
      <c r="D44" s="130">
        <v>4</v>
      </c>
      <c r="E44" s="121" t="s">
        <v>233</v>
      </c>
    </row>
    <row r="45" spans="1:5" s="117" customFormat="1" ht="62.25" customHeight="1" x14ac:dyDescent="0.25">
      <c r="A45" s="299"/>
      <c r="B45" s="130">
        <v>5</v>
      </c>
      <c r="C45" s="132" t="s">
        <v>496</v>
      </c>
      <c r="D45" s="130">
        <v>5</v>
      </c>
      <c r="E45" s="121" t="s">
        <v>497</v>
      </c>
    </row>
    <row r="46" spans="1:5" s="134" customFormat="1" ht="80.25" customHeight="1" x14ac:dyDescent="0.25">
      <c r="A46" s="133" t="s">
        <v>234</v>
      </c>
      <c r="B46" s="130">
        <v>6</v>
      </c>
      <c r="C46" s="132" t="s">
        <v>235</v>
      </c>
      <c r="D46" s="130">
        <v>6</v>
      </c>
      <c r="E46" s="126" t="s">
        <v>236</v>
      </c>
    </row>
    <row r="47" spans="1:5" s="134" customFormat="1" ht="58.5" customHeight="1" x14ac:dyDescent="0.25">
      <c r="A47" s="284" t="s">
        <v>498</v>
      </c>
      <c r="B47" s="231">
        <v>7</v>
      </c>
      <c r="C47" s="240" t="s">
        <v>237</v>
      </c>
      <c r="D47" s="130">
        <v>7</v>
      </c>
      <c r="E47" s="121" t="s">
        <v>238</v>
      </c>
    </row>
    <row r="48" spans="1:5" s="134" customFormat="1" ht="75.75" customHeight="1" x14ac:dyDescent="0.25">
      <c r="A48" s="285"/>
      <c r="B48" s="231">
        <v>8</v>
      </c>
      <c r="C48" s="120" t="s">
        <v>239</v>
      </c>
      <c r="D48" s="130">
        <v>8</v>
      </c>
      <c r="E48" s="136" t="s">
        <v>499</v>
      </c>
    </row>
    <row r="49" spans="1:6" s="134" customFormat="1" ht="69.75" customHeight="1" x14ac:dyDescent="0.25">
      <c r="A49" s="285"/>
      <c r="B49" s="231">
        <v>9</v>
      </c>
      <c r="C49" s="120" t="s">
        <v>240</v>
      </c>
      <c r="D49" s="130"/>
      <c r="E49" s="121"/>
    </row>
    <row r="50" spans="1:6" s="134" customFormat="1" ht="66" customHeight="1" x14ac:dyDescent="0.25">
      <c r="A50" s="285"/>
      <c r="B50" s="231">
        <v>10</v>
      </c>
      <c r="C50" s="120" t="s">
        <v>241</v>
      </c>
      <c r="D50" s="135"/>
      <c r="E50" s="121"/>
    </row>
    <row r="51" spans="1:6" s="134" customFormat="1" ht="66" customHeight="1" x14ac:dyDescent="0.25">
      <c r="A51" s="285"/>
      <c r="B51" s="231">
        <v>11</v>
      </c>
      <c r="C51" s="136" t="s">
        <v>242</v>
      </c>
      <c r="D51" s="137">
        <v>9</v>
      </c>
      <c r="E51" s="120" t="s">
        <v>243</v>
      </c>
    </row>
    <row r="52" spans="1:6" s="134" customFormat="1" ht="66" customHeight="1" x14ac:dyDescent="0.25">
      <c r="A52" s="285"/>
      <c r="B52" s="231">
        <v>12</v>
      </c>
      <c r="C52" s="138" t="s">
        <v>244</v>
      </c>
      <c r="D52" s="139"/>
      <c r="E52" s="121" t="s">
        <v>245</v>
      </c>
    </row>
    <row r="53" spans="1:6" s="134" customFormat="1" ht="95.25" customHeight="1" x14ac:dyDescent="0.25">
      <c r="A53" s="285"/>
      <c r="B53" s="231">
        <v>13</v>
      </c>
      <c r="C53" s="136" t="s">
        <v>500</v>
      </c>
      <c r="D53" s="137">
        <v>10</v>
      </c>
      <c r="E53" s="120" t="s">
        <v>501</v>
      </c>
    </row>
    <row r="54" spans="1:6" s="134" customFormat="1" ht="95.25" customHeight="1" x14ac:dyDescent="0.25">
      <c r="A54" s="285"/>
      <c r="B54" s="231">
        <v>14</v>
      </c>
      <c r="C54" s="138" t="s">
        <v>502</v>
      </c>
      <c r="D54" s="139">
        <v>11</v>
      </c>
      <c r="E54" s="121" t="s">
        <v>503</v>
      </c>
    </row>
    <row r="55" spans="1:6" s="134" customFormat="1" ht="95.25" customHeight="1" x14ac:dyDescent="0.25">
      <c r="A55" s="285"/>
      <c r="B55" s="231">
        <v>15</v>
      </c>
      <c r="C55" s="240" t="s">
        <v>504</v>
      </c>
      <c r="D55" s="231">
        <v>12</v>
      </c>
      <c r="E55" s="121" t="s">
        <v>505</v>
      </c>
    </row>
    <row r="56" spans="1:6" s="117" customFormat="1" ht="82.5" customHeight="1" x14ac:dyDescent="0.25">
      <c r="A56" s="284" t="s">
        <v>246</v>
      </c>
      <c r="B56" s="231">
        <v>16</v>
      </c>
      <c r="C56" s="121" t="s">
        <v>247</v>
      </c>
      <c r="D56" s="139">
        <v>13</v>
      </c>
      <c r="E56" s="121" t="s">
        <v>506</v>
      </c>
    </row>
    <row r="57" spans="1:6" s="117" customFormat="1" ht="82.5" customHeight="1" x14ac:dyDescent="0.25">
      <c r="A57" s="285"/>
      <c r="B57" s="231">
        <v>17</v>
      </c>
      <c r="C57" s="126" t="s">
        <v>507</v>
      </c>
      <c r="D57" s="139">
        <v>14</v>
      </c>
      <c r="E57" s="126" t="s">
        <v>508</v>
      </c>
    </row>
    <row r="58" spans="1:6" s="117" customFormat="1" ht="74.25" customHeight="1" x14ac:dyDescent="0.25">
      <c r="A58" s="285"/>
      <c r="B58" s="231">
        <v>18</v>
      </c>
      <c r="C58" s="121" t="s">
        <v>248</v>
      </c>
      <c r="D58" s="139">
        <v>15</v>
      </c>
      <c r="E58" s="241" t="s">
        <v>509</v>
      </c>
    </row>
    <row r="59" spans="1:6" s="117" customFormat="1" ht="56.25" customHeight="1" x14ac:dyDescent="0.25">
      <c r="A59" s="285"/>
      <c r="B59" s="231">
        <v>19</v>
      </c>
      <c r="C59" s="126" t="s">
        <v>249</v>
      </c>
      <c r="D59" s="139"/>
      <c r="E59" s="121"/>
      <c r="F59" s="117">
        <v>1</v>
      </c>
    </row>
    <row r="60" spans="1:6" s="117" customFormat="1" ht="65.25" customHeight="1" x14ac:dyDescent="0.25">
      <c r="A60" s="285"/>
      <c r="B60" s="231">
        <v>20</v>
      </c>
      <c r="C60" s="121" t="s">
        <v>510</v>
      </c>
      <c r="D60" s="139">
        <v>16</v>
      </c>
      <c r="E60" s="140" t="s">
        <v>511</v>
      </c>
    </row>
    <row r="61" spans="1:6" s="117" customFormat="1" ht="126.75" customHeight="1" x14ac:dyDescent="0.25">
      <c r="A61" s="285"/>
      <c r="B61" s="231">
        <v>21</v>
      </c>
      <c r="C61" s="126" t="s">
        <v>512</v>
      </c>
      <c r="D61" s="139">
        <v>17</v>
      </c>
      <c r="E61" s="121" t="s">
        <v>513</v>
      </c>
    </row>
    <row r="62" spans="1:6" s="117" customFormat="1" ht="126.75" customHeight="1" x14ac:dyDescent="0.25">
      <c r="A62" s="286"/>
      <c r="B62" s="231"/>
      <c r="C62" s="126"/>
      <c r="D62" s="242">
        <v>18</v>
      </c>
      <c r="E62" s="138" t="s">
        <v>514</v>
      </c>
    </row>
    <row r="63" spans="1:6" s="117" customFormat="1" ht="93" customHeight="1" x14ac:dyDescent="0.25">
      <c r="A63" s="284" t="s">
        <v>250</v>
      </c>
      <c r="B63" s="231">
        <v>22</v>
      </c>
      <c r="C63" s="121" t="s">
        <v>251</v>
      </c>
      <c r="D63" s="139">
        <v>19</v>
      </c>
      <c r="E63" s="121" t="s">
        <v>252</v>
      </c>
    </row>
    <row r="64" spans="1:6" s="117" customFormat="1" ht="64.5" customHeight="1" x14ac:dyDescent="0.25">
      <c r="A64" s="285"/>
      <c r="B64" s="231">
        <v>23</v>
      </c>
      <c r="C64" s="136" t="s">
        <v>515</v>
      </c>
      <c r="D64" s="139">
        <v>20</v>
      </c>
      <c r="E64" s="140" t="s">
        <v>516</v>
      </c>
    </row>
    <row r="65" spans="1:8" s="117" customFormat="1" ht="48.75" customHeight="1" x14ac:dyDescent="0.25">
      <c r="A65" s="285"/>
      <c r="B65" s="231">
        <v>24</v>
      </c>
      <c r="C65" s="121" t="s">
        <v>253</v>
      </c>
      <c r="D65" s="139"/>
      <c r="E65" s="121"/>
    </row>
    <row r="66" spans="1:8" s="117" customFormat="1" ht="48" customHeight="1" x14ac:dyDescent="0.25">
      <c r="A66" s="286"/>
      <c r="B66" s="231">
        <v>25</v>
      </c>
      <c r="C66" s="126" t="s">
        <v>254</v>
      </c>
      <c r="E66" s="141"/>
    </row>
    <row r="67" spans="1:8" s="117" customFormat="1" ht="49.5" customHeight="1" x14ac:dyDescent="0.25">
      <c r="A67" s="284" t="s">
        <v>256</v>
      </c>
      <c r="B67" s="231">
        <v>26</v>
      </c>
      <c r="C67" s="121" t="s">
        <v>517</v>
      </c>
      <c r="D67" s="139">
        <v>21</v>
      </c>
      <c r="E67" s="121" t="s">
        <v>255</v>
      </c>
      <c r="H67" s="142"/>
    </row>
    <row r="68" spans="1:8" s="117" customFormat="1" ht="49.5" customHeight="1" x14ac:dyDescent="0.25">
      <c r="A68" s="285"/>
      <c r="B68" s="231">
        <v>27</v>
      </c>
      <c r="C68" s="138" t="s">
        <v>257</v>
      </c>
      <c r="D68" s="139">
        <v>22</v>
      </c>
      <c r="E68" s="121" t="s">
        <v>518</v>
      </c>
      <c r="H68" s="142"/>
    </row>
    <row r="69" spans="1:8" s="117" customFormat="1" ht="49.5" customHeight="1" x14ac:dyDescent="0.25">
      <c r="A69" s="285"/>
      <c r="B69" s="231">
        <v>28</v>
      </c>
      <c r="C69" s="126" t="s">
        <v>519</v>
      </c>
      <c r="D69" s="139">
        <v>23</v>
      </c>
      <c r="E69" s="121" t="s">
        <v>258</v>
      </c>
      <c r="H69" s="142"/>
    </row>
    <row r="70" spans="1:8" s="117" customFormat="1" ht="33" customHeight="1" x14ac:dyDescent="0.25">
      <c r="A70" s="286"/>
      <c r="B70" s="231">
        <v>29</v>
      </c>
      <c r="C70" s="243" t="s">
        <v>259</v>
      </c>
      <c r="D70" s="139"/>
      <c r="E70" s="141"/>
    </row>
    <row r="71" spans="1:8" s="117" customFormat="1" ht="48" customHeight="1" x14ac:dyDescent="0.25">
      <c r="A71" s="302" t="s">
        <v>260</v>
      </c>
      <c r="B71" s="130">
        <v>30</v>
      </c>
      <c r="C71" s="126" t="s">
        <v>520</v>
      </c>
      <c r="D71" s="139"/>
      <c r="E71" s="244"/>
    </row>
    <row r="72" spans="1:8" s="117" customFormat="1" ht="40.5" customHeight="1" x14ac:dyDescent="0.25">
      <c r="A72" s="303"/>
      <c r="B72" s="130">
        <v>31</v>
      </c>
      <c r="C72" s="126" t="s">
        <v>261</v>
      </c>
      <c r="D72" s="139"/>
      <c r="E72" s="141"/>
    </row>
    <row r="73" spans="1:8" s="117" customFormat="1" ht="39.75" customHeight="1" x14ac:dyDescent="0.25">
      <c r="A73" s="300" t="s">
        <v>262</v>
      </c>
      <c r="B73" s="231">
        <v>32</v>
      </c>
      <c r="C73" s="121" t="s">
        <v>263</v>
      </c>
      <c r="D73" s="139">
        <v>24</v>
      </c>
      <c r="E73" s="121" t="s">
        <v>521</v>
      </c>
    </row>
    <row r="74" spans="1:8" s="117" customFormat="1" ht="56.25" customHeight="1" x14ac:dyDescent="0.25">
      <c r="A74" s="304"/>
      <c r="B74" s="231">
        <v>33</v>
      </c>
      <c r="C74" s="121" t="s">
        <v>522</v>
      </c>
      <c r="D74" s="139">
        <v>25</v>
      </c>
      <c r="E74" s="138" t="s">
        <v>523</v>
      </c>
    </row>
    <row r="75" spans="1:8" s="117" customFormat="1" ht="39.75" customHeight="1" x14ac:dyDescent="0.25">
      <c r="A75" s="301"/>
      <c r="B75" s="231">
        <v>34</v>
      </c>
      <c r="C75" s="121" t="s">
        <v>524</v>
      </c>
      <c r="D75" s="139">
        <v>26</v>
      </c>
      <c r="E75" s="121" t="s">
        <v>525</v>
      </c>
    </row>
    <row r="76" spans="1:8" s="117" customFormat="1" ht="111" customHeight="1" x14ac:dyDescent="0.25">
      <c r="A76" s="300" t="s">
        <v>264</v>
      </c>
      <c r="B76" s="231">
        <v>35</v>
      </c>
      <c r="C76" s="121" t="s">
        <v>265</v>
      </c>
      <c r="D76" s="139">
        <v>27</v>
      </c>
      <c r="E76" s="121" t="s">
        <v>526</v>
      </c>
    </row>
    <row r="77" spans="1:8" s="117" customFormat="1" ht="42" customHeight="1" x14ac:dyDescent="0.25">
      <c r="A77" s="301"/>
      <c r="B77" s="231">
        <v>36</v>
      </c>
      <c r="C77" s="126" t="s">
        <v>527</v>
      </c>
      <c r="D77" s="139">
        <v>28</v>
      </c>
      <c r="E77" s="121" t="s">
        <v>528</v>
      </c>
    </row>
    <row r="78" spans="1:8" ht="41.4" x14ac:dyDescent="0.25">
      <c r="A78" s="284" t="s">
        <v>529</v>
      </c>
      <c r="B78" s="143">
        <v>37</v>
      </c>
      <c r="C78" s="240" t="s">
        <v>530</v>
      </c>
      <c r="D78" s="231">
        <v>29</v>
      </c>
      <c r="E78" s="121" t="s">
        <v>531</v>
      </c>
    </row>
    <row r="79" spans="1:8" ht="41.4" x14ac:dyDescent="0.25">
      <c r="A79" s="286"/>
      <c r="B79" s="245"/>
      <c r="C79" s="246"/>
      <c r="D79" s="143">
        <v>30</v>
      </c>
      <c r="E79" s="121" t="s">
        <v>532</v>
      </c>
    </row>
  </sheetData>
  <mergeCells count="21">
    <mergeCell ref="A76:A77"/>
    <mergeCell ref="A78:A79"/>
    <mergeCell ref="A56:A62"/>
    <mergeCell ref="A63:A66"/>
    <mergeCell ref="A67:A70"/>
    <mergeCell ref="A71:A72"/>
    <mergeCell ref="A73:A75"/>
    <mergeCell ref="A28:A31"/>
    <mergeCell ref="A33:A38"/>
    <mergeCell ref="A39:E39"/>
    <mergeCell ref="A41:A45"/>
    <mergeCell ref="A47:A55"/>
    <mergeCell ref="A11:E11"/>
    <mergeCell ref="A18:A20"/>
    <mergeCell ref="A14:A17"/>
    <mergeCell ref="A21:A27"/>
    <mergeCell ref="B1:D1"/>
    <mergeCell ref="B2:D2"/>
    <mergeCell ref="B5:C5"/>
    <mergeCell ref="B7:E7"/>
    <mergeCell ref="B9:E9"/>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39997558519241921"/>
  </sheetPr>
  <dimension ref="A1:G18"/>
  <sheetViews>
    <sheetView topLeftCell="A4" zoomScaleNormal="100" workbookViewId="0">
      <pane ySplit="2" topLeftCell="A9" activePane="bottomLeft" state="frozen"/>
      <selection activeCell="A4" sqref="A4"/>
      <selection pane="bottomLeft" activeCell="A12" sqref="A12"/>
    </sheetView>
  </sheetViews>
  <sheetFormatPr baseColWidth="10" defaultColWidth="10.5546875" defaultRowHeight="18" x14ac:dyDescent="0.35"/>
  <cols>
    <col min="1" max="1" width="52.109375" style="102" customWidth="1"/>
    <col min="2" max="2" width="10.109375" style="105" customWidth="1"/>
    <col min="3" max="3" width="11.44140625" style="101" customWidth="1"/>
    <col min="4" max="4" width="13" style="101" customWidth="1"/>
    <col min="5" max="5" width="11.88671875" style="101" customWidth="1"/>
    <col min="6" max="6" width="44.44140625" style="102" customWidth="1"/>
  </cols>
  <sheetData>
    <row r="1" spans="1:7" ht="22.5" customHeight="1" x14ac:dyDescent="0.3">
      <c r="A1" s="305" t="s">
        <v>188</v>
      </c>
      <c r="B1" s="305"/>
      <c r="C1" s="305"/>
      <c r="D1" s="305"/>
      <c r="E1" s="305"/>
      <c r="F1" s="305"/>
    </row>
    <row r="2" spans="1:7" x14ac:dyDescent="0.35">
      <c r="A2" s="306" t="s">
        <v>189</v>
      </c>
      <c r="B2" s="306"/>
      <c r="C2" s="306"/>
      <c r="D2" s="306"/>
      <c r="E2" s="306"/>
      <c r="F2" s="306"/>
    </row>
    <row r="3" spans="1:7" x14ac:dyDescent="0.35">
      <c r="A3" s="307" t="s">
        <v>190</v>
      </c>
      <c r="B3" s="308"/>
      <c r="C3" s="308"/>
      <c r="D3" s="308"/>
      <c r="E3" s="308"/>
      <c r="F3" s="309"/>
    </row>
    <row r="4" spans="1:7" ht="28.5" customHeight="1" x14ac:dyDescent="0.3">
      <c r="A4" s="310" t="s">
        <v>191</v>
      </c>
      <c r="B4" s="312" t="s">
        <v>192</v>
      </c>
      <c r="C4" s="313"/>
      <c r="D4" s="313"/>
      <c r="E4" s="314"/>
      <c r="F4" s="96" t="s">
        <v>193</v>
      </c>
    </row>
    <row r="5" spans="1:7" ht="46.5" customHeight="1" x14ac:dyDescent="0.35">
      <c r="A5" s="311"/>
      <c r="B5" s="97" t="s">
        <v>194</v>
      </c>
      <c r="C5" s="97" t="s">
        <v>195</v>
      </c>
      <c r="D5" s="97" t="s">
        <v>196</v>
      </c>
      <c r="E5" s="97" t="s">
        <v>197</v>
      </c>
      <c r="F5" s="98"/>
    </row>
    <row r="6" spans="1:7" ht="91.5" customHeight="1" x14ac:dyDescent="0.3">
      <c r="A6" s="247" t="s">
        <v>537</v>
      </c>
      <c r="B6" s="99" t="s">
        <v>538</v>
      </c>
      <c r="C6" s="99" t="s">
        <v>539</v>
      </c>
      <c r="D6" s="99" t="s">
        <v>540</v>
      </c>
      <c r="E6" s="99" t="s">
        <v>541</v>
      </c>
      <c r="F6" s="235" t="s">
        <v>198</v>
      </c>
      <c r="G6" s="100"/>
    </row>
    <row r="7" spans="1:7" ht="57.75" customHeight="1" x14ac:dyDescent="0.3">
      <c r="A7" s="248" t="s">
        <v>542</v>
      </c>
      <c r="B7" s="99" t="s">
        <v>543</v>
      </c>
      <c r="C7" s="99" t="s">
        <v>544</v>
      </c>
      <c r="D7" s="99" t="s">
        <v>545</v>
      </c>
      <c r="E7" s="99" t="s">
        <v>546</v>
      </c>
      <c r="F7" s="235" t="s">
        <v>199</v>
      </c>
      <c r="G7" s="100"/>
    </row>
    <row r="8" spans="1:7" ht="70.5" customHeight="1" x14ac:dyDescent="0.3">
      <c r="A8" s="248" t="s">
        <v>547</v>
      </c>
      <c r="B8" s="99" t="s">
        <v>548</v>
      </c>
      <c r="C8" s="99" t="s">
        <v>549</v>
      </c>
      <c r="D8" s="99" t="s">
        <v>550</v>
      </c>
      <c r="E8" s="99">
        <v>15</v>
      </c>
      <c r="F8" s="235" t="s">
        <v>199</v>
      </c>
      <c r="G8" s="100"/>
    </row>
    <row r="9" spans="1:7" ht="90" x14ac:dyDescent="0.3">
      <c r="A9" s="249" t="s">
        <v>551</v>
      </c>
      <c r="B9" s="99">
        <v>8</v>
      </c>
      <c r="C9" s="99" t="s">
        <v>552</v>
      </c>
      <c r="D9" s="99" t="s">
        <v>553</v>
      </c>
      <c r="E9" s="99" t="s">
        <v>554</v>
      </c>
      <c r="F9" s="235" t="s">
        <v>555</v>
      </c>
    </row>
    <row r="10" spans="1:7" ht="84.75" customHeight="1" x14ac:dyDescent="0.3">
      <c r="A10" s="248" t="s">
        <v>556</v>
      </c>
      <c r="B10" s="99" t="s">
        <v>557</v>
      </c>
      <c r="C10" s="99" t="s">
        <v>549</v>
      </c>
      <c r="D10" s="99">
        <v>18</v>
      </c>
      <c r="E10" s="99" t="s">
        <v>558</v>
      </c>
      <c r="F10" s="235" t="s">
        <v>199</v>
      </c>
    </row>
    <row r="11" spans="1:7" ht="62.25" customHeight="1" x14ac:dyDescent="0.3">
      <c r="A11" s="250" t="s">
        <v>559</v>
      </c>
      <c r="B11" s="99"/>
      <c r="C11" s="99"/>
      <c r="D11" s="99" t="s">
        <v>560</v>
      </c>
      <c r="E11" s="99" t="s">
        <v>561</v>
      </c>
      <c r="F11" s="235" t="s">
        <v>199</v>
      </c>
    </row>
    <row r="12" spans="1:7" ht="86.25" customHeight="1" x14ac:dyDescent="0.3">
      <c r="A12" s="251" t="s">
        <v>562</v>
      </c>
      <c r="B12" s="99" t="s">
        <v>563</v>
      </c>
      <c r="C12" s="99"/>
      <c r="D12" s="99" t="s">
        <v>564</v>
      </c>
      <c r="E12" s="99" t="s">
        <v>565</v>
      </c>
      <c r="F12" s="235" t="s">
        <v>198</v>
      </c>
    </row>
    <row r="13" spans="1:7" x14ac:dyDescent="0.35">
      <c r="B13" s="103"/>
      <c r="C13" s="104"/>
      <c r="D13" s="104"/>
      <c r="E13" s="104"/>
    </row>
    <row r="14" spans="1:7" x14ac:dyDescent="0.35">
      <c r="B14" s="103"/>
      <c r="C14" s="104"/>
      <c r="D14" s="104"/>
      <c r="E14" s="104"/>
    </row>
    <row r="15" spans="1:7" x14ac:dyDescent="0.35">
      <c r="B15" s="103"/>
      <c r="C15" s="104"/>
      <c r="D15" s="104"/>
      <c r="E15" s="104"/>
    </row>
    <row r="16" spans="1:7" x14ac:dyDescent="0.35">
      <c r="B16" s="103"/>
      <c r="C16" s="104"/>
      <c r="D16" s="104"/>
      <c r="E16" s="104"/>
    </row>
    <row r="17" spans="2:5" x14ac:dyDescent="0.35">
      <c r="B17" s="103"/>
      <c r="C17" s="104"/>
      <c r="D17" s="104"/>
      <c r="E17" s="104"/>
    </row>
    <row r="18" spans="2:5" x14ac:dyDescent="0.35">
      <c r="B18" s="103"/>
      <c r="C18" s="104"/>
      <c r="D18" s="104"/>
      <c r="E18" s="104"/>
    </row>
  </sheetData>
  <mergeCells count="5">
    <mergeCell ref="A1:F1"/>
    <mergeCell ref="A2:F2"/>
    <mergeCell ref="A3:F3"/>
    <mergeCell ref="A4:A5"/>
    <mergeCell ref="B4:E4"/>
  </mergeCells>
  <dataValidations count="2">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J5 F4" xr:uid="{00000000-0002-0000-0200-000000000000}"/>
    <dataValidation allowBlank="1" showInputMessage="1" showErrorMessage="1" prompt="Proponer y escribir en una frase la estrategia para gestionar la debilidad, la oportunidad, la amenaza o la fortaleza.Usar verbo de acción en infinitivo._x000a_" sqref="G1 A4" xr:uid="{00000000-0002-0000-0200-000001000000}"/>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sheetPr>
  <dimension ref="B1:H41"/>
  <sheetViews>
    <sheetView topLeftCell="B28" zoomScale="112" zoomScaleNormal="112" workbookViewId="0">
      <selection activeCell="E20" sqref="E20:F20"/>
    </sheetView>
  </sheetViews>
  <sheetFormatPr baseColWidth="10" defaultColWidth="11.44140625" defaultRowHeight="14.4" x14ac:dyDescent="0.3"/>
  <cols>
    <col min="1" max="1" width="2.88671875" style="7" customWidth="1"/>
    <col min="2" max="3" width="24.6640625" style="7" customWidth="1"/>
    <col min="4" max="4" width="16" style="7" customWidth="1"/>
    <col min="5" max="5" width="24.6640625" style="7" customWidth="1"/>
    <col min="6" max="6" width="27.6640625" style="7" customWidth="1"/>
    <col min="7" max="8" width="24.6640625" style="7" customWidth="1"/>
    <col min="9" max="16384" width="11.44140625" style="7"/>
  </cols>
  <sheetData>
    <row r="1" spans="2:8" ht="15" thickBot="1" x14ac:dyDescent="0.35"/>
    <row r="2" spans="2:8" ht="18" x14ac:dyDescent="0.3">
      <c r="B2" s="335" t="s">
        <v>69</v>
      </c>
      <c r="C2" s="336"/>
      <c r="D2" s="336"/>
      <c r="E2" s="336"/>
      <c r="F2" s="336"/>
      <c r="G2" s="336"/>
      <c r="H2" s="337"/>
    </row>
    <row r="3" spans="2:8" x14ac:dyDescent="0.3">
      <c r="B3" s="338" t="s">
        <v>70</v>
      </c>
      <c r="C3" s="339"/>
      <c r="D3" s="339"/>
      <c r="E3" s="339"/>
      <c r="F3" s="339"/>
      <c r="G3" s="339"/>
      <c r="H3" s="340"/>
    </row>
    <row r="4" spans="2:8" ht="88.5" customHeight="1" x14ac:dyDescent="0.3">
      <c r="B4" s="341" t="s">
        <v>434</v>
      </c>
      <c r="C4" s="342"/>
      <c r="D4" s="342"/>
      <c r="E4" s="342"/>
      <c r="F4" s="342"/>
      <c r="G4" s="342"/>
      <c r="H4" s="343"/>
    </row>
    <row r="5" spans="2:8" x14ac:dyDescent="0.3">
      <c r="B5" s="8"/>
      <c r="C5" s="9"/>
      <c r="D5" s="9"/>
      <c r="E5" s="9"/>
      <c r="F5" s="9"/>
      <c r="G5" s="9"/>
      <c r="H5" s="10"/>
    </row>
    <row r="6" spans="2:8" ht="16.5" customHeight="1" x14ac:dyDescent="0.3">
      <c r="B6" s="344" t="s">
        <v>389</v>
      </c>
      <c r="C6" s="345"/>
      <c r="D6" s="345"/>
      <c r="E6" s="345"/>
      <c r="F6" s="345"/>
      <c r="G6" s="345"/>
      <c r="H6" s="346"/>
    </row>
    <row r="7" spans="2:8" ht="44.25" customHeight="1" x14ac:dyDescent="0.3">
      <c r="B7" s="344"/>
      <c r="C7" s="345"/>
      <c r="D7" s="345"/>
      <c r="E7" s="345"/>
      <c r="F7" s="345"/>
      <c r="G7" s="345"/>
      <c r="H7" s="346"/>
    </row>
    <row r="8" spans="2:8" ht="15" thickBot="1" x14ac:dyDescent="0.35">
      <c r="B8" s="11"/>
      <c r="C8" s="12"/>
      <c r="D8" s="13"/>
      <c r="E8" s="14"/>
      <c r="F8" s="14"/>
      <c r="G8" s="15"/>
      <c r="H8" s="16"/>
    </row>
    <row r="9" spans="2:8" ht="15" thickTop="1" x14ac:dyDescent="0.3">
      <c r="B9" s="11"/>
      <c r="C9" s="347" t="s">
        <v>71</v>
      </c>
      <c r="D9" s="348"/>
      <c r="E9" s="349" t="s">
        <v>72</v>
      </c>
      <c r="F9" s="350"/>
      <c r="G9" s="12"/>
      <c r="H9" s="16"/>
    </row>
    <row r="10" spans="2:8" ht="35.25" customHeight="1" x14ac:dyDescent="0.3">
      <c r="B10" s="11"/>
      <c r="C10" s="331" t="s">
        <v>73</v>
      </c>
      <c r="D10" s="332"/>
      <c r="E10" s="333" t="s">
        <v>74</v>
      </c>
      <c r="F10" s="334"/>
      <c r="G10" s="12"/>
      <c r="H10" s="16"/>
    </row>
    <row r="11" spans="2:8" ht="17.25" customHeight="1" x14ac:dyDescent="0.3">
      <c r="B11" s="11"/>
      <c r="C11" s="331" t="s">
        <v>75</v>
      </c>
      <c r="D11" s="332"/>
      <c r="E11" s="333" t="s">
        <v>76</v>
      </c>
      <c r="F11" s="334"/>
      <c r="G11" s="12"/>
      <c r="H11" s="16"/>
    </row>
    <row r="12" spans="2:8" ht="19.5" customHeight="1" x14ac:dyDescent="0.3">
      <c r="B12" s="11"/>
      <c r="C12" s="331" t="s">
        <v>77</v>
      </c>
      <c r="D12" s="332"/>
      <c r="E12" s="333" t="s">
        <v>78</v>
      </c>
      <c r="F12" s="334"/>
      <c r="G12" s="12"/>
      <c r="H12" s="16"/>
    </row>
    <row r="13" spans="2:8" ht="27" customHeight="1" x14ac:dyDescent="0.3">
      <c r="B13" s="11"/>
      <c r="C13" s="331" t="s">
        <v>79</v>
      </c>
      <c r="D13" s="332"/>
      <c r="E13" s="333" t="s">
        <v>173</v>
      </c>
      <c r="F13" s="334"/>
      <c r="G13" s="12"/>
      <c r="H13" s="16"/>
    </row>
    <row r="14" spans="2:8" ht="34.5" customHeight="1" x14ac:dyDescent="0.3">
      <c r="B14" s="11"/>
      <c r="C14" s="329" t="s">
        <v>8</v>
      </c>
      <c r="D14" s="330"/>
      <c r="E14" s="327" t="s">
        <v>390</v>
      </c>
      <c r="F14" s="328"/>
      <c r="G14" s="12"/>
      <c r="H14" s="16"/>
    </row>
    <row r="15" spans="2:8" ht="27.75" customHeight="1" x14ac:dyDescent="0.3">
      <c r="B15" s="11"/>
      <c r="C15" s="329" t="s">
        <v>9</v>
      </c>
      <c r="D15" s="330"/>
      <c r="E15" s="327" t="s">
        <v>80</v>
      </c>
      <c r="F15" s="328"/>
      <c r="G15" s="12"/>
      <c r="H15" s="16"/>
    </row>
    <row r="16" spans="2:8" ht="28.5" customHeight="1" x14ac:dyDescent="0.3">
      <c r="B16" s="11"/>
      <c r="C16" s="329" t="s">
        <v>10</v>
      </c>
      <c r="D16" s="330"/>
      <c r="E16" s="327" t="s">
        <v>81</v>
      </c>
      <c r="F16" s="328"/>
      <c r="G16" s="12"/>
      <c r="H16" s="16"/>
    </row>
    <row r="17" spans="2:8" ht="72.75" customHeight="1" x14ac:dyDescent="0.3">
      <c r="B17" s="11"/>
      <c r="C17" s="329" t="s">
        <v>11</v>
      </c>
      <c r="D17" s="330"/>
      <c r="E17" s="327" t="s">
        <v>391</v>
      </c>
      <c r="F17" s="328"/>
      <c r="G17" s="12"/>
      <c r="H17" s="16"/>
    </row>
    <row r="18" spans="2:8" ht="64.5" customHeight="1" x14ac:dyDescent="0.3">
      <c r="B18" s="11"/>
      <c r="C18" s="329" t="s">
        <v>12</v>
      </c>
      <c r="D18" s="330"/>
      <c r="E18" s="327" t="s">
        <v>435</v>
      </c>
      <c r="F18" s="328"/>
      <c r="G18" s="12"/>
      <c r="H18" s="16"/>
    </row>
    <row r="19" spans="2:8" ht="71.25" customHeight="1" x14ac:dyDescent="0.3">
      <c r="B19" s="11"/>
      <c r="C19" s="329" t="s">
        <v>82</v>
      </c>
      <c r="D19" s="330"/>
      <c r="E19" s="327" t="s">
        <v>436</v>
      </c>
      <c r="F19" s="328"/>
      <c r="G19" s="12"/>
      <c r="H19" s="16"/>
    </row>
    <row r="20" spans="2:8" ht="55.5" customHeight="1" x14ac:dyDescent="0.3">
      <c r="B20" s="11"/>
      <c r="C20" s="325" t="s">
        <v>83</v>
      </c>
      <c r="D20" s="326"/>
      <c r="E20" s="327" t="s">
        <v>437</v>
      </c>
      <c r="F20" s="328"/>
      <c r="G20" s="12"/>
      <c r="H20" s="16"/>
    </row>
    <row r="21" spans="2:8" ht="42" customHeight="1" x14ac:dyDescent="0.3">
      <c r="B21" s="11"/>
      <c r="C21" s="325" t="s">
        <v>18</v>
      </c>
      <c r="D21" s="326"/>
      <c r="E21" s="327" t="s">
        <v>438</v>
      </c>
      <c r="F21" s="328"/>
      <c r="G21" s="12"/>
      <c r="H21" s="16"/>
    </row>
    <row r="22" spans="2:8" ht="59.25" customHeight="1" x14ac:dyDescent="0.3">
      <c r="B22" s="11"/>
      <c r="C22" s="325" t="s">
        <v>20</v>
      </c>
      <c r="D22" s="326"/>
      <c r="E22" s="327" t="s">
        <v>392</v>
      </c>
      <c r="F22" s="328"/>
      <c r="G22" s="12"/>
      <c r="H22" s="16"/>
    </row>
    <row r="23" spans="2:8" ht="23.25" customHeight="1" x14ac:dyDescent="0.3">
      <c r="B23" s="11"/>
      <c r="C23" s="325" t="s">
        <v>21</v>
      </c>
      <c r="D23" s="326"/>
      <c r="E23" s="327" t="s">
        <v>439</v>
      </c>
      <c r="F23" s="328"/>
      <c r="G23" s="12"/>
      <c r="H23" s="16"/>
    </row>
    <row r="24" spans="2:8" ht="30.75" customHeight="1" x14ac:dyDescent="0.3">
      <c r="B24" s="11"/>
      <c r="C24" s="325" t="s">
        <v>84</v>
      </c>
      <c r="D24" s="326"/>
      <c r="E24" s="327" t="s">
        <v>440</v>
      </c>
      <c r="F24" s="328"/>
      <c r="G24" s="12"/>
      <c r="H24" s="16"/>
    </row>
    <row r="25" spans="2:8" ht="33" customHeight="1" x14ac:dyDescent="0.3">
      <c r="B25" s="11"/>
      <c r="C25" s="325" t="s">
        <v>85</v>
      </c>
      <c r="D25" s="326"/>
      <c r="E25" s="327" t="s">
        <v>441</v>
      </c>
      <c r="F25" s="328"/>
      <c r="G25" s="12"/>
      <c r="H25" s="16"/>
    </row>
    <row r="26" spans="2:8" ht="30" customHeight="1" x14ac:dyDescent="0.3">
      <c r="B26" s="11"/>
      <c r="C26" s="325" t="s">
        <v>86</v>
      </c>
      <c r="D26" s="326"/>
      <c r="E26" s="327" t="s">
        <v>442</v>
      </c>
      <c r="F26" s="328"/>
      <c r="G26" s="12"/>
      <c r="H26" s="16"/>
    </row>
    <row r="27" spans="2:8" ht="35.25" customHeight="1" x14ac:dyDescent="0.3">
      <c r="B27" s="11"/>
      <c r="C27" s="325" t="s">
        <v>87</v>
      </c>
      <c r="D27" s="326"/>
      <c r="E27" s="327" t="s">
        <v>443</v>
      </c>
      <c r="F27" s="328"/>
      <c r="G27" s="12"/>
      <c r="H27" s="16"/>
    </row>
    <row r="28" spans="2:8" ht="31.5" customHeight="1" x14ac:dyDescent="0.3">
      <c r="B28" s="11"/>
      <c r="C28" s="325" t="s">
        <v>88</v>
      </c>
      <c r="D28" s="326"/>
      <c r="E28" s="327" t="s">
        <v>444</v>
      </c>
      <c r="F28" s="328"/>
      <c r="G28" s="12"/>
      <c r="H28" s="16"/>
    </row>
    <row r="29" spans="2:8" ht="35.25" customHeight="1" x14ac:dyDescent="0.3">
      <c r="B29" s="11"/>
      <c r="C29" s="325" t="s">
        <v>89</v>
      </c>
      <c r="D29" s="326"/>
      <c r="E29" s="327" t="s">
        <v>445</v>
      </c>
      <c r="F29" s="328"/>
      <c r="G29" s="12"/>
      <c r="H29" s="16"/>
    </row>
    <row r="30" spans="2:8" ht="59.25" customHeight="1" x14ac:dyDescent="0.3">
      <c r="B30" s="11"/>
      <c r="C30" s="325" t="s">
        <v>90</v>
      </c>
      <c r="D30" s="326"/>
      <c r="E30" s="327" t="s">
        <v>446</v>
      </c>
      <c r="F30" s="328"/>
      <c r="G30" s="12"/>
      <c r="H30" s="16"/>
    </row>
    <row r="31" spans="2:8" ht="57" customHeight="1" x14ac:dyDescent="0.3">
      <c r="B31" s="11"/>
      <c r="C31" s="325" t="s">
        <v>25</v>
      </c>
      <c r="D31" s="326"/>
      <c r="E31" s="327" t="s">
        <v>447</v>
      </c>
      <c r="F31" s="328"/>
      <c r="G31" s="12"/>
      <c r="H31" s="16"/>
    </row>
    <row r="32" spans="2:8" ht="82.5" customHeight="1" x14ac:dyDescent="0.3">
      <c r="B32" s="11"/>
      <c r="C32" s="325" t="s">
        <v>91</v>
      </c>
      <c r="D32" s="326"/>
      <c r="E32" s="327" t="s">
        <v>92</v>
      </c>
      <c r="F32" s="328"/>
      <c r="G32" s="12"/>
      <c r="H32" s="16"/>
    </row>
    <row r="33" spans="2:8" ht="46.5" customHeight="1" x14ac:dyDescent="0.3">
      <c r="B33" s="11"/>
      <c r="C33" s="325" t="s">
        <v>30</v>
      </c>
      <c r="D33" s="326"/>
      <c r="E33" s="327" t="s">
        <v>448</v>
      </c>
      <c r="F33" s="328"/>
      <c r="G33" s="12"/>
      <c r="H33" s="16"/>
    </row>
    <row r="34" spans="2:8" ht="6.75" customHeight="1" thickBot="1" x14ac:dyDescent="0.35">
      <c r="B34" s="11"/>
      <c r="C34" s="321"/>
      <c r="D34" s="322"/>
      <c r="E34" s="323"/>
      <c r="F34" s="324"/>
      <c r="G34" s="12"/>
      <c r="H34" s="16"/>
    </row>
    <row r="35" spans="2:8" ht="15" thickTop="1" x14ac:dyDescent="0.3">
      <c r="B35" s="11"/>
      <c r="C35" s="17"/>
      <c r="D35" s="17"/>
      <c r="E35" s="18"/>
      <c r="F35" s="18"/>
      <c r="G35" s="12"/>
      <c r="H35" s="16"/>
    </row>
    <row r="36" spans="2:8" ht="21" customHeight="1" x14ac:dyDescent="0.3">
      <c r="B36" s="315" t="s">
        <v>393</v>
      </c>
      <c r="C36" s="316"/>
      <c r="D36" s="316"/>
      <c r="E36" s="316"/>
      <c r="F36" s="316"/>
      <c r="G36" s="316"/>
      <c r="H36" s="317"/>
    </row>
    <row r="37" spans="2:8" ht="20.25" customHeight="1" x14ac:dyDescent="0.3">
      <c r="B37" s="315" t="s">
        <v>394</v>
      </c>
      <c r="C37" s="316"/>
      <c r="D37" s="316"/>
      <c r="E37" s="316"/>
      <c r="F37" s="316"/>
      <c r="G37" s="316"/>
      <c r="H37" s="317"/>
    </row>
    <row r="38" spans="2:8" ht="20.25" customHeight="1" x14ac:dyDescent="0.3">
      <c r="B38" s="315" t="s">
        <v>395</v>
      </c>
      <c r="C38" s="316"/>
      <c r="D38" s="316"/>
      <c r="E38" s="316"/>
      <c r="F38" s="316"/>
      <c r="G38" s="316"/>
      <c r="H38" s="317"/>
    </row>
    <row r="39" spans="2:8" ht="21.75" customHeight="1" x14ac:dyDescent="0.3">
      <c r="B39" s="315" t="s">
        <v>396</v>
      </c>
      <c r="C39" s="316"/>
      <c r="D39" s="316"/>
      <c r="E39" s="316"/>
      <c r="F39" s="316"/>
      <c r="G39" s="316"/>
      <c r="H39" s="317"/>
    </row>
    <row r="40" spans="2:8" ht="22.5" customHeight="1" x14ac:dyDescent="0.3">
      <c r="B40" s="315" t="s">
        <v>397</v>
      </c>
      <c r="C40" s="316"/>
      <c r="D40" s="316"/>
      <c r="E40" s="316"/>
      <c r="F40" s="316"/>
      <c r="G40" s="316"/>
      <c r="H40" s="317"/>
    </row>
    <row r="41" spans="2:8" ht="32.25" customHeight="1" thickBot="1" x14ac:dyDescent="0.35">
      <c r="B41" s="318" t="s">
        <v>398</v>
      </c>
      <c r="C41" s="319"/>
      <c r="D41" s="319"/>
      <c r="E41" s="319"/>
      <c r="F41" s="319"/>
      <c r="G41" s="319"/>
      <c r="H41" s="320"/>
    </row>
  </sheetData>
  <mergeCells count="62">
    <mergeCell ref="B2:H2"/>
    <mergeCell ref="B3:H3"/>
    <mergeCell ref="B4:H4"/>
    <mergeCell ref="B6:H7"/>
    <mergeCell ref="C9:D9"/>
    <mergeCell ref="E9:F9"/>
    <mergeCell ref="C10:D10"/>
    <mergeCell ref="E10:F10"/>
    <mergeCell ref="C11:D11"/>
    <mergeCell ref="E11:F11"/>
    <mergeCell ref="C12:D12"/>
    <mergeCell ref="E12:F12"/>
    <mergeCell ref="C13:D13"/>
    <mergeCell ref="E13:F13"/>
    <mergeCell ref="C14:D14"/>
    <mergeCell ref="E14:F14"/>
    <mergeCell ref="C15:D15"/>
    <mergeCell ref="E15:F15"/>
    <mergeCell ref="C16:D16"/>
    <mergeCell ref="E16:F16"/>
    <mergeCell ref="C17:D17"/>
    <mergeCell ref="E17:F17"/>
    <mergeCell ref="C18:D18"/>
    <mergeCell ref="E18:F18"/>
    <mergeCell ref="C19:D19"/>
    <mergeCell ref="E19:F19"/>
    <mergeCell ref="C20:D20"/>
    <mergeCell ref="E20:F20"/>
    <mergeCell ref="C21:D21"/>
    <mergeCell ref="E21:F21"/>
    <mergeCell ref="C22:D22"/>
    <mergeCell ref="E22:F22"/>
    <mergeCell ref="C23:D23"/>
    <mergeCell ref="E23:F23"/>
    <mergeCell ref="C24:D24"/>
    <mergeCell ref="E24:F24"/>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C33:D33"/>
    <mergeCell ref="E33:F33"/>
    <mergeCell ref="B40:H40"/>
    <mergeCell ref="B41:H41"/>
    <mergeCell ref="C34:D34"/>
    <mergeCell ref="E34:F34"/>
    <mergeCell ref="B36:H36"/>
    <mergeCell ref="B37:H37"/>
    <mergeCell ref="B38:H38"/>
    <mergeCell ref="B39:H39"/>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249977111117893"/>
  </sheetPr>
  <dimension ref="A1:KL56"/>
  <sheetViews>
    <sheetView tabSelected="1" topLeftCell="A7" zoomScale="61" zoomScaleNormal="61" workbookViewId="0">
      <pane xSplit="1" ySplit="3" topLeftCell="B44" activePane="bottomRight" state="frozen"/>
      <selection activeCell="A7" sqref="A7"/>
      <selection pane="topRight" activeCell="B7" sqref="B7"/>
      <selection pane="bottomLeft" activeCell="A10" sqref="A10"/>
      <selection pane="bottomRight" activeCell="D45" sqref="D45:D49"/>
    </sheetView>
  </sheetViews>
  <sheetFormatPr baseColWidth="10" defaultColWidth="11.44140625" defaultRowHeight="14.4" x14ac:dyDescent="0.3"/>
  <cols>
    <col min="1" max="1" width="11.5546875" customWidth="1"/>
    <col min="2" max="2" width="21" customWidth="1"/>
    <col min="3" max="3" width="19.6640625" customWidth="1"/>
    <col min="4" max="4" width="28.33203125" customWidth="1"/>
    <col min="5" max="5" width="21.5546875" customWidth="1"/>
    <col min="6" max="6" width="30.6640625" customWidth="1"/>
    <col min="7" max="7" width="23.33203125" customWidth="1"/>
    <col min="8" max="8" width="12.109375" customWidth="1"/>
    <col min="9" max="9" width="13.33203125" customWidth="1"/>
    <col min="10" max="10" width="11.5546875"/>
    <col min="11" max="11" width="28.5546875" customWidth="1"/>
    <col min="12" max="12" width="22.88671875" customWidth="1"/>
    <col min="13" max="15" width="11.5546875"/>
    <col min="16" max="16" width="33.44140625" customWidth="1"/>
    <col min="17" max="17" width="18.33203125" customWidth="1"/>
    <col min="18" max="20" width="11.5546875"/>
    <col min="21" max="21" width="17.33203125" customWidth="1"/>
    <col min="22" max="22" width="14" customWidth="1"/>
    <col min="23" max="23" width="14" bestFit="1" customWidth="1"/>
    <col min="24" max="24" width="29.33203125" bestFit="1" customWidth="1"/>
    <col min="25" max="25" width="34.5546875" bestFit="1" customWidth="1"/>
    <col min="26" max="26" width="6.88671875" bestFit="1" customWidth="1"/>
    <col min="27" max="28" width="11.88671875" customWidth="1"/>
    <col min="29" max="29" width="29.21875" bestFit="1" customWidth="1"/>
    <col min="30" max="30" width="6.88671875" bestFit="1" customWidth="1"/>
    <col min="31" max="31" width="13.44140625" customWidth="1"/>
    <col min="32" max="32" width="11.5546875"/>
    <col min="33" max="33" width="13.44140625" customWidth="1"/>
    <col min="34" max="34" width="21.109375" customWidth="1"/>
    <col min="35" max="35" width="11.5546875"/>
    <col min="36" max="36" width="15" customWidth="1"/>
    <col min="37" max="37" width="16.109375" customWidth="1"/>
    <col min="38" max="38" width="17.88671875" bestFit="1" customWidth="1"/>
    <col min="39" max="39" width="12" bestFit="1" customWidth="1"/>
    <col min="40" max="40" width="11.5546875"/>
    <col min="41" max="298" width="11.44140625" style="158"/>
    <col min="299" max="16384" width="11.44140625" style="190"/>
  </cols>
  <sheetData>
    <row r="1" spans="1:298" s="187" customFormat="1" ht="16.5" customHeight="1" x14ac:dyDescent="0.25">
      <c r="A1" s="395"/>
      <c r="B1" s="396"/>
      <c r="C1" s="396"/>
      <c r="D1" s="385" t="s">
        <v>68</v>
      </c>
      <c r="E1" s="385"/>
      <c r="F1" s="385"/>
      <c r="G1" s="385"/>
      <c r="H1" s="385"/>
      <c r="I1" s="385"/>
      <c r="J1" s="385"/>
      <c r="K1" s="385"/>
      <c r="L1" s="385"/>
      <c r="M1" s="385"/>
      <c r="N1" s="385"/>
      <c r="O1" s="385"/>
      <c r="P1" s="385"/>
      <c r="Q1" s="385"/>
      <c r="R1" s="385"/>
      <c r="S1" s="385"/>
      <c r="T1" s="385"/>
      <c r="U1" s="385"/>
      <c r="V1" s="385"/>
      <c r="W1" s="385"/>
      <c r="X1" s="385"/>
      <c r="Y1" s="385"/>
      <c r="Z1" s="385"/>
      <c r="AA1" s="385"/>
      <c r="AB1" s="385"/>
      <c r="AC1" s="385"/>
      <c r="AD1" s="385"/>
      <c r="AE1" s="385"/>
      <c r="AF1" s="385"/>
      <c r="AG1" s="385"/>
      <c r="AH1" s="385"/>
      <c r="AI1" s="385"/>
      <c r="AJ1" s="385"/>
      <c r="AK1" s="385"/>
      <c r="AL1" s="387" t="s">
        <v>67</v>
      </c>
      <c r="AM1" s="387"/>
      <c r="AN1" s="387"/>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186"/>
      <c r="BM1" s="186"/>
      <c r="BN1" s="186"/>
      <c r="BO1" s="186"/>
      <c r="BP1" s="186"/>
      <c r="BQ1" s="186"/>
      <c r="BR1" s="186"/>
      <c r="BS1" s="186"/>
      <c r="BT1" s="186"/>
      <c r="BU1" s="186"/>
      <c r="BV1" s="186"/>
      <c r="BW1" s="186"/>
      <c r="BX1" s="186"/>
      <c r="BY1" s="186"/>
      <c r="BZ1" s="186"/>
      <c r="CA1" s="186"/>
      <c r="CB1" s="186"/>
      <c r="CC1" s="186"/>
      <c r="CD1" s="186"/>
      <c r="CE1" s="186"/>
      <c r="CF1" s="186"/>
      <c r="CG1" s="186"/>
      <c r="CH1" s="186"/>
      <c r="CI1" s="186"/>
      <c r="CJ1" s="186"/>
      <c r="CK1" s="186"/>
      <c r="CL1" s="186"/>
      <c r="CM1" s="186"/>
      <c r="CN1" s="186"/>
      <c r="CO1" s="186"/>
      <c r="CP1" s="186"/>
      <c r="CQ1" s="186"/>
      <c r="CR1" s="186"/>
      <c r="CS1" s="186"/>
      <c r="CT1" s="186"/>
      <c r="CU1" s="186"/>
      <c r="CV1" s="186"/>
      <c r="CW1" s="186"/>
      <c r="CX1" s="186"/>
      <c r="CY1" s="186"/>
      <c r="CZ1" s="186"/>
      <c r="DA1" s="186"/>
      <c r="DB1" s="186"/>
      <c r="DC1" s="186"/>
      <c r="DD1" s="186"/>
      <c r="DE1" s="186"/>
      <c r="DF1" s="186"/>
      <c r="DG1" s="186"/>
      <c r="DH1" s="186"/>
      <c r="DI1" s="186"/>
      <c r="DJ1" s="186"/>
      <c r="DK1" s="186"/>
      <c r="DL1" s="186"/>
      <c r="DM1" s="186"/>
      <c r="DN1" s="186"/>
      <c r="DO1" s="186"/>
      <c r="DP1" s="186"/>
      <c r="DQ1" s="186"/>
      <c r="DR1" s="186"/>
      <c r="DS1" s="186"/>
      <c r="DT1" s="186"/>
      <c r="DU1" s="186"/>
      <c r="DV1" s="186"/>
      <c r="DW1" s="186"/>
      <c r="DX1" s="186"/>
      <c r="DY1" s="186"/>
      <c r="DZ1" s="186"/>
      <c r="EA1" s="186"/>
      <c r="EB1" s="186"/>
      <c r="EC1" s="186"/>
      <c r="ED1" s="186"/>
      <c r="EE1" s="186"/>
      <c r="EF1" s="186"/>
      <c r="EG1" s="186"/>
      <c r="EH1" s="186"/>
      <c r="EI1" s="186"/>
      <c r="EJ1" s="186"/>
      <c r="EK1" s="186"/>
      <c r="EL1" s="186"/>
      <c r="EM1" s="186"/>
      <c r="EN1" s="186"/>
      <c r="EO1" s="186"/>
      <c r="EP1" s="186"/>
      <c r="EQ1" s="186"/>
      <c r="ER1" s="186"/>
      <c r="ES1" s="186"/>
      <c r="ET1" s="186"/>
      <c r="EU1" s="186"/>
      <c r="EV1" s="186"/>
      <c r="EW1" s="186"/>
      <c r="EX1" s="186"/>
      <c r="EY1" s="186"/>
      <c r="EZ1" s="186"/>
      <c r="FA1" s="186"/>
      <c r="FB1" s="186"/>
      <c r="FC1" s="186"/>
      <c r="FD1" s="186"/>
      <c r="FE1" s="186"/>
      <c r="FF1" s="186"/>
      <c r="FG1" s="186"/>
      <c r="FH1" s="186"/>
      <c r="FI1" s="186"/>
      <c r="FJ1" s="186"/>
      <c r="FK1" s="186"/>
      <c r="FL1" s="186"/>
      <c r="FM1" s="186"/>
      <c r="FN1" s="186"/>
      <c r="FO1" s="186"/>
      <c r="FP1" s="186"/>
      <c r="FQ1" s="186"/>
      <c r="FR1" s="186"/>
      <c r="FS1" s="186"/>
      <c r="FT1" s="186"/>
      <c r="FU1" s="186"/>
      <c r="FV1" s="186"/>
      <c r="FW1" s="186"/>
      <c r="FX1" s="186"/>
      <c r="FY1" s="186"/>
      <c r="FZ1" s="186"/>
      <c r="GA1" s="186"/>
      <c r="GB1" s="186"/>
      <c r="GC1" s="186"/>
      <c r="GD1" s="186"/>
      <c r="GE1" s="186"/>
      <c r="GF1" s="186"/>
      <c r="GG1" s="186"/>
      <c r="GH1" s="186"/>
      <c r="GI1" s="186"/>
      <c r="GJ1" s="186"/>
      <c r="GK1" s="186"/>
      <c r="GL1" s="186"/>
      <c r="GM1" s="186"/>
      <c r="GN1" s="186"/>
      <c r="GO1" s="186"/>
      <c r="GP1" s="186"/>
      <c r="GQ1" s="186"/>
      <c r="GR1" s="186"/>
      <c r="GS1" s="186"/>
      <c r="GT1" s="186"/>
      <c r="GU1" s="186"/>
      <c r="GV1" s="186"/>
      <c r="GW1" s="186"/>
      <c r="GX1" s="186"/>
      <c r="GY1" s="186"/>
      <c r="GZ1" s="186"/>
      <c r="HA1" s="186"/>
      <c r="HB1" s="186"/>
      <c r="HC1" s="186"/>
      <c r="HD1" s="186"/>
      <c r="HE1" s="186"/>
      <c r="HF1" s="186"/>
      <c r="HG1" s="186"/>
      <c r="HH1" s="186"/>
      <c r="HI1" s="186"/>
      <c r="HJ1" s="186"/>
      <c r="HK1" s="186"/>
      <c r="HL1" s="186"/>
      <c r="HM1" s="186"/>
      <c r="HN1" s="186"/>
      <c r="HO1" s="186"/>
      <c r="HP1" s="186"/>
      <c r="HQ1" s="186"/>
      <c r="HR1" s="186"/>
      <c r="HS1" s="186"/>
      <c r="HT1" s="186"/>
      <c r="HU1" s="186"/>
      <c r="HV1" s="186"/>
      <c r="HW1" s="186"/>
      <c r="HX1" s="186"/>
      <c r="HY1" s="186"/>
      <c r="HZ1" s="186"/>
      <c r="IA1" s="186"/>
      <c r="IB1" s="186"/>
      <c r="IC1" s="186"/>
      <c r="ID1" s="186"/>
      <c r="IE1" s="186"/>
      <c r="IF1" s="186"/>
      <c r="IG1" s="186"/>
      <c r="IH1" s="186"/>
      <c r="II1" s="186"/>
      <c r="IJ1" s="186"/>
      <c r="IK1" s="186"/>
      <c r="IL1" s="186"/>
      <c r="IM1" s="186"/>
      <c r="IN1" s="186"/>
      <c r="IO1" s="186"/>
      <c r="IP1" s="186"/>
      <c r="IQ1" s="186"/>
      <c r="IR1" s="186"/>
      <c r="IS1" s="186"/>
      <c r="IT1" s="186"/>
      <c r="IU1" s="186"/>
      <c r="IV1" s="186"/>
      <c r="IW1" s="186"/>
      <c r="IX1" s="186"/>
      <c r="IY1" s="186"/>
      <c r="IZ1" s="186"/>
      <c r="JA1" s="186"/>
      <c r="JB1" s="186"/>
      <c r="JC1" s="186"/>
      <c r="JD1" s="186"/>
      <c r="JE1" s="186"/>
      <c r="JF1" s="186"/>
      <c r="JG1" s="186"/>
      <c r="JH1" s="186"/>
      <c r="JI1" s="186"/>
      <c r="JJ1" s="186"/>
      <c r="JK1" s="186"/>
      <c r="JL1" s="186"/>
      <c r="JM1" s="186"/>
      <c r="JN1" s="186"/>
      <c r="JO1" s="186"/>
      <c r="JP1" s="186"/>
      <c r="JQ1" s="186"/>
      <c r="JR1" s="186"/>
      <c r="JS1" s="186"/>
      <c r="JT1" s="186"/>
      <c r="JU1" s="186"/>
      <c r="JV1" s="186"/>
      <c r="JW1" s="186"/>
      <c r="JX1" s="186"/>
      <c r="JY1" s="186"/>
      <c r="JZ1" s="186"/>
      <c r="KA1" s="186"/>
      <c r="KB1" s="186"/>
      <c r="KC1" s="186"/>
      <c r="KD1" s="186"/>
      <c r="KE1" s="186"/>
      <c r="KF1" s="186"/>
      <c r="KG1" s="186"/>
      <c r="KH1" s="186"/>
      <c r="KI1" s="186"/>
      <c r="KJ1" s="186"/>
      <c r="KK1" s="186"/>
      <c r="KL1" s="186"/>
    </row>
    <row r="2" spans="1:298" s="187" customFormat="1" ht="39.75" customHeight="1" x14ac:dyDescent="0.25">
      <c r="A2" s="397"/>
      <c r="B2" s="398"/>
      <c r="C2" s="398"/>
      <c r="D2" s="386"/>
      <c r="E2" s="386"/>
      <c r="F2" s="386"/>
      <c r="G2" s="386"/>
      <c r="H2" s="386"/>
      <c r="I2" s="386"/>
      <c r="J2" s="386"/>
      <c r="K2" s="386"/>
      <c r="L2" s="386"/>
      <c r="M2" s="386"/>
      <c r="N2" s="386"/>
      <c r="O2" s="386"/>
      <c r="P2" s="386"/>
      <c r="Q2" s="386"/>
      <c r="R2" s="386"/>
      <c r="S2" s="386"/>
      <c r="T2" s="386"/>
      <c r="U2" s="386"/>
      <c r="V2" s="386"/>
      <c r="W2" s="386"/>
      <c r="X2" s="386"/>
      <c r="Y2" s="386"/>
      <c r="Z2" s="386"/>
      <c r="AA2" s="386"/>
      <c r="AB2" s="386"/>
      <c r="AC2" s="386"/>
      <c r="AD2" s="386"/>
      <c r="AE2" s="386"/>
      <c r="AF2" s="386"/>
      <c r="AG2" s="386"/>
      <c r="AH2" s="386"/>
      <c r="AI2" s="386"/>
      <c r="AJ2" s="386"/>
      <c r="AK2" s="386"/>
      <c r="AL2" s="387"/>
      <c r="AM2" s="387"/>
      <c r="AN2" s="387"/>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c r="DP2" s="186"/>
      <c r="DQ2" s="186"/>
      <c r="DR2" s="186"/>
      <c r="DS2" s="186"/>
      <c r="DT2" s="186"/>
      <c r="DU2" s="186"/>
      <c r="DV2" s="186"/>
      <c r="DW2" s="186"/>
      <c r="DX2" s="186"/>
      <c r="DY2" s="186"/>
      <c r="DZ2" s="186"/>
      <c r="EA2" s="186"/>
      <c r="EB2" s="186"/>
      <c r="EC2" s="186"/>
      <c r="ED2" s="186"/>
      <c r="EE2" s="186"/>
      <c r="EF2" s="186"/>
      <c r="EG2" s="186"/>
      <c r="EH2" s="186"/>
      <c r="EI2" s="186"/>
      <c r="EJ2" s="186"/>
      <c r="EK2" s="186"/>
      <c r="EL2" s="186"/>
      <c r="EM2" s="186"/>
      <c r="EN2" s="186"/>
      <c r="EO2" s="186"/>
      <c r="EP2" s="186"/>
      <c r="EQ2" s="186"/>
      <c r="ER2" s="186"/>
      <c r="ES2" s="186"/>
      <c r="ET2" s="186"/>
      <c r="EU2" s="186"/>
      <c r="EV2" s="186"/>
      <c r="EW2" s="186"/>
      <c r="EX2" s="186"/>
      <c r="EY2" s="186"/>
      <c r="EZ2" s="186"/>
      <c r="FA2" s="186"/>
      <c r="FB2" s="186"/>
      <c r="FC2" s="186"/>
      <c r="FD2" s="186"/>
      <c r="FE2" s="186"/>
      <c r="FF2" s="186"/>
      <c r="FG2" s="186"/>
      <c r="FH2" s="186"/>
      <c r="FI2" s="186"/>
      <c r="FJ2" s="186"/>
      <c r="FK2" s="186"/>
      <c r="FL2" s="186"/>
      <c r="FM2" s="186"/>
      <c r="FN2" s="186"/>
      <c r="FO2" s="186"/>
      <c r="FP2" s="186"/>
      <c r="FQ2" s="186"/>
      <c r="FR2" s="186"/>
      <c r="FS2" s="186"/>
      <c r="FT2" s="186"/>
      <c r="FU2" s="186"/>
      <c r="FV2" s="186"/>
      <c r="FW2" s="186"/>
      <c r="FX2" s="186"/>
      <c r="FY2" s="186"/>
      <c r="FZ2" s="186"/>
      <c r="GA2" s="186"/>
      <c r="GB2" s="186"/>
      <c r="GC2" s="186"/>
      <c r="GD2" s="186"/>
      <c r="GE2" s="186"/>
      <c r="GF2" s="186"/>
      <c r="GG2" s="186"/>
      <c r="GH2" s="186"/>
      <c r="GI2" s="186"/>
      <c r="GJ2" s="186"/>
      <c r="GK2" s="186"/>
      <c r="GL2" s="186"/>
      <c r="GM2" s="186"/>
      <c r="GN2" s="186"/>
      <c r="GO2" s="186"/>
      <c r="GP2" s="186"/>
      <c r="GQ2" s="186"/>
      <c r="GR2" s="186"/>
      <c r="GS2" s="186"/>
      <c r="GT2" s="186"/>
      <c r="GU2" s="186"/>
      <c r="GV2" s="186"/>
      <c r="GW2" s="186"/>
      <c r="GX2" s="186"/>
      <c r="GY2" s="186"/>
      <c r="GZ2" s="186"/>
      <c r="HA2" s="186"/>
      <c r="HB2" s="186"/>
      <c r="HC2" s="186"/>
      <c r="HD2" s="186"/>
      <c r="HE2" s="186"/>
      <c r="HF2" s="186"/>
      <c r="HG2" s="186"/>
      <c r="HH2" s="186"/>
      <c r="HI2" s="186"/>
      <c r="HJ2" s="186"/>
      <c r="HK2" s="186"/>
      <c r="HL2" s="186"/>
      <c r="HM2" s="186"/>
      <c r="HN2" s="186"/>
      <c r="HO2" s="186"/>
      <c r="HP2" s="186"/>
      <c r="HQ2" s="186"/>
      <c r="HR2" s="186"/>
      <c r="HS2" s="186"/>
      <c r="HT2" s="186"/>
      <c r="HU2" s="186"/>
      <c r="HV2" s="186"/>
      <c r="HW2" s="186"/>
      <c r="HX2" s="186"/>
      <c r="HY2" s="186"/>
      <c r="HZ2" s="186"/>
      <c r="IA2" s="186"/>
      <c r="IB2" s="186"/>
      <c r="IC2" s="186"/>
      <c r="ID2" s="186"/>
      <c r="IE2" s="186"/>
      <c r="IF2" s="186"/>
      <c r="IG2" s="186"/>
      <c r="IH2" s="186"/>
      <c r="II2" s="186"/>
      <c r="IJ2" s="186"/>
      <c r="IK2" s="186"/>
      <c r="IL2" s="186"/>
      <c r="IM2" s="186"/>
      <c r="IN2" s="186"/>
      <c r="IO2" s="186"/>
      <c r="IP2" s="186"/>
      <c r="IQ2" s="186"/>
      <c r="IR2" s="186"/>
      <c r="IS2" s="186"/>
      <c r="IT2" s="186"/>
      <c r="IU2" s="186"/>
      <c r="IV2" s="186"/>
      <c r="IW2" s="186"/>
      <c r="IX2" s="186"/>
      <c r="IY2" s="186"/>
      <c r="IZ2" s="186"/>
      <c r="JA2" s="186"/>
      <c r="JB2" s="186"/>
      <c r="JC2" s="186"/>
      <c r="JD2" s="186"/>
      <c r="JE2" s="186"/>
      <c r="JF2" s="186"/>
      <c r="JG2" s="186"/>
      <c r="JH2" s="186"/>
      <c r="JI2" s="186"/>
      <c r="JJ2" s="186"/>
      <c r="JK2" s="186"/>
      <c r="JL2" s="186"/>
      <c r="JM2" s="186"/>
      <c r="JN2" s="186"/>
      <c r="JO2" s="186"/>
      <c r="JP2" s="186"/>
      <c r="JQ2" s="186"/>
      <c r="JR2" s="186"/>
      <c r="JS2" s="186"/>
      <c r="JT2" s="186"/>
      <c r="JU2" s="186"/>
      <c r="JV2" s="186"/>
      <c r="JW2" s="186"/>
      <c r="JX2" s="186"/>
      <c r="JY2" s="186"/>
      <c r="JZ2" s="186"/>
      <c r="KA2" s="186"/>
      <c r="KB2" s="186"/>
      <c r="KC2" s="186"/>
      <c r="KD2" s="186"/>
      <c r="KE2" s="186"/>
      <c r="KF2" s="186"/>
      <c r="KG2" s="186"/>
      <c r="KH2" s="186"/>
      <c r="KI2" s="186"/>
      <c r="KJ2" s="186"/>
      <c r="KK2" s="186"/>
      <c r="KL2" s="186"/>
    </row>
    <row r="3" spans="1:298" s="187" customFormat="1" ht="13.8" x14ac:dyDescent="0.25">
      <c r="A3" s="2"/>
      <c r="B3" s="2"/>
      <c r="C3" s="3"/>
      <c r="D3" s="386"/>
      <c r="E3" s="386"/>
      <c r="F3" s="386"/>
      <c r="G3" s="386"/>
      <c r="H3" s="386"/>
      <c r="I3" s="386"/>
      <c r="J3" s="386"/>
      <c r="K3" s="386"/>
      <c r="L3" s="386"/>
      <c r="M3" s="386"/>
      <c r="N3" s="386"/>
      <c r="O3" s="386"/>
      <c r="P3" s="386"/>
      <c r="Q3" s="386"/>
      <c r="R3" s="386"/>
      <c r="S3" s="386"/>
      <c r="T3" s="386"/>
      <c r="U3" s="386"/>
      <c r="V3" s="386"/>
      <c r="W3" s="386"/>
      <c r="X3" s="386"/>
      <c r="Y3" s="386"/>
      <c r="Z3" s="386"/>
      <c r="AA3" s="386"/>
      <c r="AB3" s="386"/>
      <c r="AC3" s="386"/>
      <c r="AD3" s="386"/>
      <c r="AE3" s="386"/>
      <c r="AF3" s="386"/>
      <c r="AG3" s="386"/>
      <c r="AH3" s="386"/>
      <c r="AI3" s="386"/>
      <c r="AJ3" s="386"/>
      <c r="AK3" s="386"/>
      <c r="AL3" s="387"/>
      <c r="AM3" s="387"/>
      <c r="AN3" s="387"/>
      <c r="AO3" s="186"/>
      <c r="AP3" s="186"/>
      <c r="AQ3" s="186"/>
      <c r="AR3" s="186"/>
      <c r="AS3" s="186"/>
      <c r="AT3" s="186"/>
      <c r="AU3" s="186"/>
      <c r="AV3" s="186"/>
      <c r="AW3" s="186"/>
      <c r="AX3" s="186"/>
      <c r="AY3" s="186"/>
      <c r="AZ3" s="186"/>
      <c r="BA3" s="186"/>
      <c r="BB3" s="186"/>
      <c r="BC3" s="186"/>
      <c r="BD3" s="186"/>
      <c r="BE3" s="186"/>
      <c r="BF3" s="186"/>
      <c r="BG3" s="186"/>
      <c r="BH3" s="186"/>
      <c r="BI3" s="186"/>
      <c r="BJ3" s="186"/>
      <c r="BK3" s="186"/>
      <c r="BL3" s="186"/>
      <c r="BM3" s="186"/>
      <c r="BN3" s="186"/>
      <c r="BO3" s="186"/>
      <c r="BP3" s="186"/>
      <c r="BQ3" s="186"/>
      <c r="BR3" s="186"/>
      <c r="BS3" s="186"/>
      <c r="BT3" s="186"/>
      <c r="BU3" s="186"/>
      <c r="BV3" s="186"/>
      <c r="BW3" s="186"/>
      <c r="BX3" s="186"/>
      <c r="BY3" s="186"/>
      <c r="BZ3" s="186"/>
      <c r="CA3" s="186"/>
      <c r="CB3" s="186"/>
      <c r="CC3" s="186"/>
      <c r="CD3" s="186"/>
      <c r="CE3" s="186"/>
      <c r="CF3" s="186"/>
      <c r="CG3" s="186"/>
      <c r="CH3" s="186"/>
      <c r="CI3" s="186"/>
      <c r="CJ3" s="186"/>
      <c r="CK3" s="186"/>
      <c r="CL3" s="186"/>
      <c r="CM3" s="186"/>
      <c r="CN3" s="186"/>
      <c r="CO3" s="186"/>
      <c r="CP3" s="186"/>
      <c r="CQ3" s="186"/>
      <c r="CR3" s="186"/>
      <c r="CS3" s="186"/>
      <c r="CT3" s="186"/>
      <c r="CU3" s="186"/>
      <c r="CV3" s="186"/>
      <c r="CW3" s="186"/>
      <c r="CX3" s="186"/>
      <c r="CY3" s="186"/>
      <c r="CZ3" s="186"/>
      <c r="DA3" s="186"/>
      <c r="DB3" s="186"/>
      <c r="DC3" s="186"/>
      <c r="DD3" s="186"/>
      <c r="DE3" s="186"/>
      <c r="DF3" s="186"/>
      <c r="DG3" s="186"/>
      <c r="DH3" s="186"/>
      <c r="DI3" s="186"/>
      <c r="DJ3" s="186"/>
      <c r="DK3" s="186"/>
      <c r="DL3" s="186"/>
      <c r="DM3" s="186"/>
      <c r="DN3" s="186"/>
      <c r="DO3" s="186"/>
      <c r="DP3" s="186"/>
      <c r="DQ3" s="186"/>
      <c r="DR3" s="186"/>
      <c r="DS3" s="186"/>
      <c r="DT3" s="186"/>
      <c r="DU3" s="186"/>
      <c r="DV3" s="186"/>
      <c r="DW3" s="186"/>
      <c r="DX3" s="186"/>
      <c r="DY3" s="186"/>
      <c r="DZ3" s="186"/>
      <c r="EA3" s="186"/>
      <c r="EB3" s="186"/>
      <c r="EC3" s="186"/>
      <c r="ED3" s="186"/>
      <c r="EE3" s="186"/>
      <c r="EF3" s="186"/>
      <c r="EG3" s="186"/>
      <c r="EH3" s="186"/>
      <c r="EI3" s="186"/>
      <c r="EJ3" s="186"/>
      <c r="EK3" s="186"/>
      <c r="EL3" s="186"/>
      <c r="EM3" s="186"/>
      <c r="EN3" s="186"/>
      <c r="EO3" s="186"/>
      <c r="EP3" s="186"/>
      <c r="EQ3" s="186"/>
      <c r="ER3" s="186"/>
      <c r="ES3" s="186"/>
      <c r="ET3" s="186"/>
      <c r="EU3" s="186"/>
      <c r="EV3" s="186"/>
      <c r="EW3" s="186"/>
      <c r="EX3" s="186"/>
      <c r="EY3" s="186"/>
      <c r="EZ3" s="186"/>
      <c r="FA3" s="186"/>
      <c r="FB3" s="186"/>
      <c r="FC3" s="186"/>
      <c r="FD3" s="186"/>
      <c r="FE3" s="186"/>
      <c r="FF3" s="186"/>
      <c r="FG3" s="186"/>
      <c r="FH3" s="186"/>
      <c r="FI3" s="186"/>
      <c r="FJ3" s="186"/>
      <c r="FK3" s="186"/>
      <c r="FL3" s="186"/>
      <c r="FM3" s="186"/>
      <c r="FN3" s="186"/>
      <c r="FO3" s="186"/>
      <c r="FP3" s="186"/>
      <c r="FQ3" s="186"/>
      <c r="FR3" s="186"/>
      <c r="FS3" s="186"/>
      <c r="FT3" s="186"/>
      <c r="FU3" s="186"/>
      <c r="FV3" s="186"/>
      <c r="FW3" s="186"/>
      <c r="FX3" s="186"/>
      <c r="FY3" s="186"/>
      <c r="FZ3" s="186"/>
      <c r="GA3" s="186"/>
      <c r="GB3" s="186"/>
      <c r="GC3" s="186"/>
      <c r="GD3" s="186"/>
      <c r="GE3" s="186"/>
      <c r="GF3" s="186"/>
      <c r="GG3" s="186"/>
      <c r="GH3" s="186"/>
      <c r="GI3" s="186"/>
      <c r="GJ3" s="186"/>
      <c r="GK3" s="186"/>
      <c r="GL3" s="186"/>
      <c r="GM3" s="186"/>
      <c r="GN3" s="186"/>
      <c r="GO3" s="186"/>
      <c r="GP3" s="186"/>
      <c r="GQ3" s="186"/>
      <c r="GR3" s="186"/>
      <c r="GS3" s="186"/>
      <c r="GT3" s="186"/>
      <c r="GU3" s="186"/>
      <c r="GV3" s="186"/>
      <c r="GW3" s="186"/>
      <c r="GX3" s="186"/>
      <c r="GY3" s="186"/>
      <c r="GZ3" s="186"/>
      <c r="HA3" s="186"/>
      <c r="HB3" s="186"/>
      <c r="HC3" s="186"/>
      <c r="HD3" s="186"/>
      <c r="HE3" s="186"/>
      <c r="HF3" s="186"/>
      <c r="HG3" s="186"/>
      <c r="HH3" s="186"/>
      <c r="HI3" s="186"/>
      <c r="HJ3" s="186"/>
      <c r="HK3" s="186"/>
      <c r="HL3" s="186"/>
      <c r="HM3" s="186"/>
      <c r="HN3" s="186"/>
      <c r="HO3" s="186"/>
      <c r="HP3" s="186"/>
      <c r="HQ3" s="186"/>
      <c r="HR3" s="186"/>
      <c r="HS3" s="186"/>
      <c r="HT3" s="186"/>
      <c r="HU3" s="186"/>
      <c r="HV3" s="186"/>
      <c r="HW3" s="186"/>
      <c r="HX3" s="186"/>
      <c r="HY3" s="186"/>
      <c r="HZ3" s="186"/>
      <c r="IA3" s="186"/>
      <c r="IB3" s="186"/>
      <c r="IC3" s="186"/>
      <c r="ID3" s="186"/>
      <c r="IE3" s="186"/>
      <c r="IF3" s="186"/>
      <c r="IG3" s="186"/>
      <c r="IH3" s="186"/>
      <c r="II3" s="186"/>
      <c r="IJ3" s="186"/>
      <c r="IK3" s="186"/>
      <c r="IL3" s="186"/>
      <c r="IM3" s="186"/>
      <c r="IN3" s="186"/>
      <c r="IO3" s="186"/>
      <c r="IP3" s="186"/>
      <c r="IQ3" s="186"/>
      <c r="IR3" s="186"/>
      <c r="IS3" s="186"/>
      <c r="IT3" s="186"/>
      <c r="IU3" s="186"/>
      <c r="IV3" s="186"/>
      <c r="IW3" s="186"/>
      <c r="IX3" s="186"/>
      <c r="IY3" s="186"/>
      <c r="IZ3" s="186"/>
      <c r="JA3" s="186"/>
      <c r="JB3" s="186"/>
      <c r="JC3" s="186"/>
      <c r="JD3" s="186"/>
      <c r="JE3" s="186"/>
      <c r="JF3" s="186"/>
      <c r="JG3" s="186"/>
      <c r="JH3" s="186"/>
      <c r="JI3" s="186"/>
      <c r="JJ3" s="186"/>
      <c r="JK3" s="186"/>
      <c r="JL3" s="186"/>
      <c r="JM3" s="186"/>
      <c r="JN3" s="186"/>
      <c r="JO3" s="186"/>
      <c r="JP3" s="186"/>
      <c r="JQ3" s="186"/>
      <c r="JR3" s="186"/>
      <c r="JS3" s="186"/>
      <c r="JT3" s="186"/>
      <c r="JU3" s="186"/>
      <c r="JV3" s="186"/>
      <c r="JW3" s="186"/>
      <c r="JX3" s="186"/>
      <c r="JY3" s="186"/>
      <c r="JZ3" s="186"/>
      <c r="KA3" s="186"/>
      <c r="KB3" s="186"/>
      <c r="KC3" s="186"/>
      <c r="KD3" s="186"/>
      <c r="KE3" s="186"/>
      <c r="KF3" s="186"/>
      <c r="KG3" s="186"/>
      <c r="KH3" s="186"/>
      <c r="KI3" s="186"/>
      <c r="KJ3" s="186"/>
      <c r="KK3" s="186"/>
      <c r="KL3" s="186"/>
    </row>
    <row r="4" spans="1:298" s="187" customFormat="1" ht="26.25" customHeight="1" x14ac:dyDescent="0.25">
      <c r="A4" s="388" t="s">
        <v>0</v>
      </c>
      <c r="B4" s="389"/>
      <c r="C4" s="390"/>
      <c r="D4" s="391" t="s">
        <v>365</v>
      </c>
      <c r="E4" s="392"/>
      <c r="F4" s="392"/>
      <c r="G4" s="392"/>
      <c r="H4" s="392"/>
      <c r="I4" s="392"/>
      <c r="J4" s="392"/>
      <c r="K4" s="392"/>
      <c r="L4" s="392"/>
      <c r="M4" s="392"/>
      <c r="N4" s="393"/>
      <c r="O4" s="394"/>
      <c r="P4" s="394"/>
      <c r="Q4" s="394"/>
      <c r="R4" s="1"/>
      <c r="S4" s="1"/>
      <c r="T4" s="1"/>
      <c r="U4" s="1"/>
      <c r="V4" s="1"/>
      <c r="W4" s="1"/>
      <c r="X4" s="1"/>
      <c r="Y4" s="1"/>
      <c r="Z4" s="1"/>
      <c r="AA4" s="1"/>
      <c r="AB4" s="1"/>
      <c r="AC4" s="1"/>
      <c r="AD4" s="1"/>
      <c r="AE4" s="1"/>
      <c r="AF4" s="1"/>
      <c r="AG4" s="1"/>
      <c r="AH4" s="1"/>
      <c r="AI4" s="1"/>
      <c r="AJ4" s="1"/>
      <c r="AK4" s="1"/>
      <c r="AL4" s="1"/>
      <c r="AM4" s="1"/>
      <c r="AN4" s="1"/>
      <c r="AO4" s="186"/>
      <c r="AP4" s="186"/>
      <c r="AQ4" s="186"/>
      <c r="AR4" s="186"/>
      <c r="AS4" s="186"/>
      <c r="AT4" s="186"/>
      <c r="AU4" s="186"/>
      <c r="AV4" s="186"/>
      <c r="AW4" s="186"/>
      <c r="AX4" s="186"/>
      <c r="AY4" s="186"/>
      <c r="AZ4" s="186"/>
      <c r="BA4" s="186"/>
      <c r="BB4" s="186"/>
      <c r="BC4" s="186"/>
      <c r="BD4" s="186"/>
      <c r="BE4" s="186"/>
      <c r="BF4" s="186"/>
      <c r="BG4" s="186"/>
      <c r="BH4" s="186"/>
      <c r="BI4" s="186"/>
      <c r="BJ4" s="186"/>
      <c r="BK4" s="186"/>
      <c r="BL4" s="186"/>
      <c r="BM4" s="186"/>
      <c r="BN4" s="186"/>
      <c r="BO4" s="186"/>
      <c r="BP4" s="186"/>
      <c r="BQ4" s="186"/>
      <c r="BR4" s="186"/>
      <c r="BS4" s="186"/>
      <c r="BT4" s="186"/>
      <c r="BU4" s="186"/>
      <c r="BV4" s="186"/>
      <c r="BW4" s="186"/>
      <c r="BX4" s="186"/>
      <c r="BY4" s="186"/>
      <c r="BZ4" s="186"/>
      <c r="CA4" s="186"/>
      <c r="CB4" s="186"/>
      <c r="CC4" s="186"/>
      <c r="CD4" s="186"/>
      <c r="CE4" s="186"/>
      <c r="CF4" s="186"/>
      <c r="CG4" s="186"/>
      <c r="CH4" s="186"/>
      <c r="CI4" s="186"/>
      <c r="CJ4" s="186"/>
      <c r="CK4" s="186"/>
      <c r="CL4" s="186"/>
      <c r="CM4" s="186"/>
      <c r="CN4" s="186"/>
      <c r="CO4" s="186"/>
      <c r="CP4" s="186"/>
      <c r="CQ4" s="186"/>
      <c r="CR4" s="186"/>
      <c r="CS4" s="186"/>
      <c r="CT4" s="186"/>
      <c r="CU4" s="186"/>
      <c r="CV4" s="186"/>
      <c r="CW4" s="186"/>
      <c r="CX4" s="186"/>
      <c r="CY4" s="186"/>
      <c r="CZ4" s="186"/>
      <c r="DA4" s="186"/>
      <c r="DB4" s="186"/>
      <c r="DC4" s="186"/>
      <c r="DD4" s="186"/>
      <c r="DE4" s="186"/>
      <c r="DF4" s="186"/>
      <c r="DG4" s="186"/>
      <c r="DH4" s="186"/>
      <c r="DI4" s="186"/>
      <c r="DJ4" s="186"/>
      <c r="DK4" s="186"/>
      <c r="DL4" s="186"/>
      <c r="DM4" s="186"/>
      <c r="DN4" s="186"/>
      <c r="DO4" s="186"/>
      <c r="DP4" s="186"/>
      <c r="DQ4" s="186"/>
      <c r="DR4" s="186"/>
      <c r="DS4" s="186"/>
      <c r="DT4" s="186"/>
      <c r="DU4" s="186"/>
      <c r="DV4" s="186"/>
      <c r="DW4" s="186"/>
      <c r="DX4" s="186"/>
      <c r="DY4" s="186"/>
      <c r="DZ4" s="186"/>
      <c r="EA4" s="186"/>
      <c r="EB4" s="186"/>
      <c r="EC4" s="186"/>
      <c r="ED4" s="186"/>
      <c r="EE4" s="186"/>
      <c r="EF4" s="186"/>
      <c r="EG4" s="186"/>
      <c r="EH4" s="186"/>
      <c r="EI4" s="186"/>
      <c r="EJ4" s="186"/>
      <c r="EK4" s="186"/>
      <c r="EL4" s="186"/>
      <c r="EM4" s="186"/>
      <c r="EN4" s="186"/>
      <c r="EO4" s="186"/>
      <c r="EP4" s="186"/>
      <c r="EQ4" s="186"/>
      <c r="ER4" s="186"/>
      <c r="ES4" s="186"/>
      <c r="ET4" s="186"/>
      <c r="EU4" s="186"/>
      <c r="EV4" s="186"/>
      <c r="EW4" s="186"/>
      <c r="EX4" s="186"/>
      <c r="EY4" s="186"/>
      <c r="EZ4" s="186"/>
      <c r="FA4" s="186"/>
      <c r="FB4" s="186"/>
      <c r="FC4" s="186"/>
      <c r="FD4" s="186"/>
      <c r="FE4" s="186"/>
      <c r="FF4" s="186"/>
      <c r="FG4" s="186"/>
      <c r="FH4" s="186"/>
      <c r="FI4" s="186"/>
      <c r="FJ4" s="186"/>
      <c r="FK4" s="186"/>
      <c r="FL4" s="186"/>
      <c r="FM4" s="186"/>
      <c r="FN4" s="186"/>
      <c r="FO4" s="186"/>
      <c r="FP4" s="186"/>
      <c r="FQ4" s="186"/>
      <c r="FR4" s="186"/>
      <c r="FS4" s="186"/>
      <c r="FT4" s="186"/>
      <c r="FU4" s="186"/>
      <c r="FV4" s="186"/>
      <c r="FW4" s="186"/>
      <c r="FX4" s="186"/>
      <c r="FY4" s="186"/>
      <c r="FZ4" s="186"/>
      <c r="GA4" s="186"/>
      <c r="GB4" s="186"/>
      <c r="GC4" s="186"/>
      <c r="GD4" s="186"/>
      <c r="GE4" s="186"/>
      <c r="GF4" s="186"/>
      <c r="GG4" s="186"/>
      <c r="GH4" s="186"/>
      <c r="GI4" s="186"/>
      <c r="GJ4" s="186"/>
      <c r="GK4" s="186"/>
      <c r="GL4" s="186"/>
      <c r="GM4" s="186"/>
      <c r="GN4" s="186"/>
      <c r="GO4" s="186"/>
      <c r="GP4" s="186"/>
      <c r="GQ4" s="186"/>
      <c r="GR4" s="186"/>
      <c r="GS4" s="186"/>
      <c r="GT4" s="186"/>
      <c r="GU4" s="186"/>
      <c r="GV4" s="186"/>
      <c r="GW4" s="186"/>
      <c r="GX4" s="186"/>
      <c r="GY4" s="186"/>
      <c r="GZ4" s="186"/>
      <c r="HA4" s="186"/>
      <c r="HB4" s="186"/>
      <c r="HC4" s="186"/>
      <c r="HD4" s="186"/>
      <c r="HE4" s="186"/>
      <c r="HF4" s="186"/>
      <c r="HG4" s="186"/>
      <c r="HH4" s="186"/>
      <c r="HI4" s="186"/>
      <c r="HJ4" s="186"/>
      <c r="HK4" s="186"/>
      <c r="HL4" s="186"/>
      <c r="HM4" s="186"/>
      <c r="HN4" s="186"/>
      <c r="HO4" s="186"/>
      <c r="HP4" s="186"/>
      <c r="HQ4" s="186"/>
      <c r="HR4" s="186"/>
      <c r="HS4" s="186"/>
      <c r="HT4" s="186"/>
      <c r="HU4" s="186"/>
      <c r="HV4" s="186"/>
      <c r="HW4" s="186"/>
      <c r="HX4" s="186"/>
      <c r="HY4" s="186"/>
      <c r="HZ4" s="186"/>
      <c r="IA4" s="186"/>
      <c r="IB4" s="186"/>
      <c r="IC4" s="186"/>
      <c r="ID4" s="186"/>
      <c r="IE4" s="186"/>
      <c r="IF4" s="186"/>
      <c r="IG4" s="186"/>
      <c r="IH4" s="186"/>
      <c r="II4" s="186"/>
      <c r="IJ4" s="186"/>
      <c r="IK4" s="186"/>
      <c r="IL4" s="186"/>
      <c r="IM4" s="186"/>
      <c r="IN4" s="186"/>
      <c r="IO4" s="186"/>
      <c r="IP4" s="186"/>
      <c r="IQ4" s="186"/>
      <c r="IR4" s="186"/>
      <c r="IS4" s="186"/>
      <c r="IT4" s="186"/>
      <c r="IU4" s="186"/>
      <c r="IV4" s="186"/>
      <c r="IW4" s="186"/>
      <c r="IX4" s="186"/>
      <c r="IY4" s="186"/>
      <c r="IZ4" s="186"/>
      <c r="JA4" s="186"/>
      <c r="JB4" s="186"/>
      <c r="JC4" s="186"/>
      <c r="JD4" s="186"/>
      <c r="JE4" s="186"/>
      <c r="JF4" s="186"/>
      <c r="JG4" s="186"/>
      <c r="JH4" s="186"/>
      <c r="JI4" s="186"/>
      <c r="JJ4" s="186"/>
      <c r="JK4" s="186"/>
      <c r="JL4" s="186"/>
      <c r="JM4" s="186"/>
      <c r="JN4" s="186"/>
      <c r="JO4" s="186"/>
      <c r="JP4" s="186"/>
      <c r="JQ4" s="186"/>
      <c r="JR4" s="186"/>
      <c r="JS4" s="186"/>
      <c r="JT4" s="186"/>
      <c r="JU4" s="186"/>
      <c r="JV4" s="186"/>
      <c r="JW4" s="186"/>
      <c r="JX4" s="186"/>
      <c r="JY4" s="186"/>
      <c r="JZ4" s="186"/>
      <c r="KA4" s="186"/>
      <c r="KB4" s="186"/>
      <c r="KC4" s="186"/>
      <c r="KD4" s="186"/>
      <c r="KE4" s="186"/>
      <c r="KF4" s="186"/>
      <c r="KG4" s="186"/>
      <c r="KH4" s="186"/>
      <c r="KI4" s="186"/>
      <c r="KJ4" s="186"/>
      <c r="KK4" s="186"/>
      <c r="KL4" s="186"/>
    </row>
    <row r="5" spans="1:298" s="187" customFormat="1" ht="30" customHeight="1" x14ac:dyDescent="0.25">
      <c r="A5" s="388" t="s">
        <v>1</v>
      </c>
      <c r="B5" s="389"/>
      <c r="C5" s="390"/>
      <c r="D5" s="391" t="s">
        <v>205</v>
      </c>
      <c r="E5" s="392"/>
      <c r="F5" s="392"/>
      <c r="G5" s="392"/>
      <c r="H5" s="392"/>
      <c r="I5" s="392"/>
      <c r="J5" s="392"/>
      <c r="K5" s="392"/>
      <c r="L5" s="392"/>
      <c r="M5" s="392"/>
      <c r="N5" s="393"/>
      <c r="O5" s="1"/>
      <c r="P5" s="1"/>
      <c r="Q5" s="1"/>
      <c r="R5" s="1"/>
      <c r="S5" s="1"/>
      <c r="T5" s="1"/>
      <c r="U5" s="1"/>
      <c r="V5" s="1"/>
      <c r="W5" s="1"/>
      <c r="X5" s="1"/>
      <c r="Y5" s="1"/>
      <c r="Z5" s="1"/>
      <c r="AA5" s="1"/>
      <c r="AB5" s="1"/>
      <c r="AC5" s="1"/>
      <c r="AD5" s="1"/>
      <c r="AE5" s="1"/>
      <c r="AF5" s="1"/>
      <c r="AG5" s="1"/>
      <c r="AH5" s="1"/>
      <c r="AI5" s="1"/>
      <c r="AJ5" s="1"/>
      <c r="AK5" s="1"/>
      <c r="AL5" s="1"/>
      <c r="AM5" s="1"/>
      <c r="AN5" s="1"/>
      <c r="AO5" s="186"/>
      <c r="AP5" s="186"/>
      <c r="AQ5" s="186"/>
      <c r="AR5" s="186"/>
      <c r="AS5" s="186"/>
      <c r="AT5" s="186"/>
      <c r="AU5" s="186"/>
      <c r="AV5" s="186"/>
      <c r="AW5" s="186"/>
      <c r="AX5" s="186"/>
      <c r="AY5" s="186"/>
      <c r="AZ5" s="186"/>
      <c r="BA5" s="186"/>
      <c r="BB5" s="186"/>
      <c r="BC5" s="186"/>
      <c r="BD5" s="186"/>
      <c r="BE5" s="186"/>
      <c r="BF5" s="186"/>
      <c r="BG5" s="186"/>
      <c r="BH5" s="186"/>
      <c r="BI5" s="186"/>
      <c r="BJ5" s="186"/>
      <c r="BK5" s="186"/>
      <c r="BL5" s="186"/>
      <c r="BM5" s="186"/>
      <c r="BN5" s="186"/>
      <c r="BO5" s="186"/>
      <c r="BP5" s="186"/>
      <c r="BQ5" s="186"/>
      <c r="BR5" s="186"/>
      <c r="BS5" s="186"/>
      <c r="BT5" s="186"/>
      <c r="BU5" s="186"/>
      <c r="BV5" s="186"/>
      <c r="BW5" s="186"/>
      <c r="BX5" s="186"/>
      <c r="BY5" s="186"/>
      <c r="BZ5" s="186"/>
      <c r="CA5" s="186"/>
      <c r="CB5" s="186"/>
      <c r="CC5" s="186"/>
      <c r="CD5" s="186"/>
      <c r="CE5" s="186"/>
      <c r="CF5" s="186"/>
      <c r="CG5" s="186"/>
      <c r="CH5" s="186"/>
      <c r="CI5" s="186"/>
      <c r="CJ5" s="186"/>
      <c r="CK5" s="186"/>
      <c r="CL5" s="186"/>
      <c r="CM5" s="186"/>
      <c r="CN5" s="186"/>
      <c r="CO5" s="186"/>
      <c r="CP5" s="186"/>
      <c r="CQ5" s="186"/>
      <c r="CR5" s="186"/>
      <c r="CS5" s="186"/>
      <c r="CT5" s="186"/>
      <c r="CU5" s="186"/>
      <c r="CV5" s="186"/>
      <c r="CW5" s="186"/>
      <c r="CX5" s="186"/>
      <c r="CY5" s="186"/>
      <c r="CZ5" s="186"/>
      <c r="DA5" s="186"/>
      <c r="DB5" s="186"/>
      <c r="DC5" s="186"/>
      <c r="DD5" s="186"/>
      <c r="DE5" s="186"/>
      <c r="DF5" s="186"/>
      <c r="DG5" s="186"/>
      <c r="DH5" s="186"/>
      <c r="DI5" s="186"/>
      <c r="DJ5" s="186"/>
      <c r="DK5" s="186"/>
      <c r="DL5" s="186"/>
      <c r="DM5" s="186"/>
      <c r="DN5" s="186"/>
      <c r="DO5" s="186"/>
      <c r="DP5" s="186"/>
      <c r="DQ5" s="186"/>
      <c r="DR5" s="186"/>
      <c r="DS5" s="186"/>
      <c r="DT5" s="186"/>
      <c r="DU5" s="186"/>
      <c r="DV5" s="186"/>
      <c r="DW5" s="186"/>
      <c r="DX5" s="186"/>
      <c r="DY5" s="186"/>
      <c r="DZ5" s="186"/>
      <c r="EA5" s="186"/>
      <c r="EB5" s="186"/>
      <c r="EC5" s="186"/>
      <c r="ED5" s="186"/>
      <c r="EE5" s="186"/>
      <c r="EF5" s="186"/>
      <c r="EG5" s="186"/>
      <c r="EH5" s="186"/>
      <c r="EI5" s="186"/>
      <c r="EJ5" s="186"/>
      <c r="EK5" s="186"/>
      <c r="EL5" s="186"/>
      <c r="EM5" s="186"/>
      <c r="EN5" s="186"/>
      <c r="EO5" s="186"/>
      <c r="EP5" s="186"/>
      <c r="EQ5" s="186"/>
      <c r="ER5" s="186"/>
      <c r="ES5" s="186"/>
      <c r="ET5" s="186"/>
      <c r="EU5" s="186"/>
      <c r="EV5" s="186"/>
      <c r="EW5" s="186"/>
      <c r="EX5" s="186"/>
      <c r="EY5" s="186"/>
      <c r="EZ5" s="186"/>
      <c r="FA5" s="186"/>
      <c r="FB5" s="186"/>
      <c r="FC5" s="186"/>
      <c r="FD5" s="186"/>
      <c r="FE5" s="186"/>
      <c r="FF5" s="186"/>
      <c r="FG5" s="186"/>
      <c r="FH5" s="186"/>
      <c r="FI5" s="186"/>
      <c r="FJ5" s="186"/>
      <c r="FK5" s="186"/>
      <c r="FL5" s="186"/>
      <c r="FM5" s="186"/>
      <c r="FN5" s="186"/>
      <c r="FO5" s="186"/>
      <c r="FP5" s="186"/>
      <c r="FQ5" s="186"/>
      <c r="FR5" s="186"/>
      <c r="FS5" s="186"/>
      <c r="FT5" s="186"/>
      <c r="FU5" s="186"/>
      <c r="FV5" s="186"/>
      <c r="FW5" s="186"/>
      <c r="FX5" s="186"/>
      <c r="FY5" s="186"/>
      <c r="FZ5" s="186"/>
      <c r="GA5" s="186"/>
      <c r="GB5" s="186"/>
      <c r="GC5" s="186"/>
      <c r="GD5" s="186"/>
      <c r="GE5" s="186"/>
      <c r="GF5" s="186"/>
      <c r="GG5" s="186"/>
      <c r="GH5" s="186"/>
      <c r="GI5" s="186"/>
      <c r="GJ5" s="186"/>
      <c r="GK5" s="186"/>
      <c r="GL5" s="186"/>
      <c r="GM5" s="186"/>
      <c r="GN5" s="186"/>
      <c r="GO5" s="186"/>
      <c r="GP5" s="186"/>
      <c r="GQ5" s="186"/>
      <c r="GR5" s="186"/>
      <c r="GS5" s="186"/>
      <c r="GT5" s="186"/>
      <c r="GU5" s="186"/>
      <c r="GV5" s="186"/>
      <c r="GW5" s="186"/>
      <c r="GX5" s="186"/>
      <c r="GY5" s="186"/>
      <c r="GZ5" s="186"/>
      <c r="HA5" s="186"/>
      <c r="HB5" s="186"/>
      <c r="HC5" s="186"/>
      <c r="HD5" s="186"/>
      <c r="HE5" s="186"/>
      <c r="HF5" s="186"/>
      <c r="HG5" s="186"/>
      <c r="HH5" s="186"/>
      <c r="HI5" s="186"/>
      <c r="HJ5" s="186"/>
      <c r="HK5" s="186"/>
      <c r="HL5" s="186"/>
      <c r="HM5" s="186"/>
      <c r="HN5" s="186"/>
      <c r="HO5" s="186"/>
      <c r="HP5" s="186"/>
      <c r="HQ5" s="186"/>
      <c r="HR5" s="186"/>
      <c r="HS5" s="186"/>
      <c r="HT5" s="186"/>
      <c r="HU5" s="186"/>
      <c r="HV5" s="186"/>
      <c r="HW5" s="186"/>
      <c r="HX5" s="186"/>
      <c r="HY5" s="186"/>
      <c r="HZ5" s="186"/>
      <c r="IA5" s="186"/>
      <c r="IB5" s="186"/>
      <c r="IC5" s="186"/>
      <c r="ID5" s="186"/>
      <c r="IE5" s="186"/>
      <c r="IF5" s="186"/>
      <c r="IG5" s="186"/>
      <c r="IH5" s="186"/>
      <c r="II5" s="186"/>
      <c r="IJ5" s="186"/>
      <c r="IK5" s="186"/>
      <c r="IL5" s="186"/>
      <c r="IM5" s="186"/>
      <c r="IN5" s="186"/>
      <c r="IO5" s="186"/>
      <c r="IP5" s="186"/>
      <c r="IQ5" s="186"/>
      <c r="IR5" s="186"/>
      <c r="IS5" s="186"/>
      <c r="IT5" s="186"/>
      <c r="IU5" s="186"/>
      <c r="IV5" s="186"/>
      <c r="IW5" s="186"/>
      <c r="IX5" s="186"/>
      <c r="IY5" s="186"/>
      <c r="IZ5" s="186"/>
      <c r="JA5" s="186"/>
      <c r="JB5" s="186"/>
      <c r="JC5" s="186"/>
      <c r="JD5" s="186"/>
      <c r="JE5" s="186"/>
      <c r="JF5" s="186"/>
      <c r="JG5" s="186"/>
      <c r="JH5" s="186"/>
      <c r="JI5" s="186"/>
      <c r="JJ5" s="186"/>
      <c r="JK5" s="186"/>
      <c r="JL5" s="186"/>
      <c r="JM5" s="186"/>
      <c r="JN5" s="186"/>
      <c r="JO5" s="186"/>
      <c r="JP5" s="186"/>
      <c r="JQ5" s="186"/>
      <c r="JR5" s="186"/>
      <c r="JS5" s="186"/>
      <c r="JT5" s="186"/>
      <c r="JU5" s="186"/>
      <c r="JV5" s="186"/>
      <c r="JW5" s="186"/>
      <c r="JX5" s="186"/>
      <c r="JY5" s="186"/>
      <c r="JZ5" s="186"/>
      <c r="KA5" s="186"/>
      <c r="KB5" s="186"/>
      <c r="KC5" s="186"/>
      <c r="KD5" s="186"/>
      <c r="KE5" s="186"/>
      <c r="KF5" s="186"/>
      <c r="KG5" s="186"/>
      <c r="KH5" s="186"/>
      <c r="KI5" s="186"/>
      <c r="KJ5" s="186"/>
      <c r="KK5" s="186"/>
      <c r="KL5" s="186"/>
    </row>
    <row r="6" spans="1:298" s="187" customFormat="1" ht="49.5" customHeight="1" x14ac:dyDescent="0.25">
      <c r="A6" s="388" t="s">
        <v>2</v>
      </c>
      <c r="B6" s="389"/>
      <c r="C6" s="390"/>
      <c r="D6" s="399" t="s">
        <v>399</v>
      </c>
      <c r="E6" s="400"/>
      <c r="F6" s="400"/>
      <c r="G6" s="400"/>
      <c r="H6" s="400"/>
      <c r="I6" s="400"/>
      <c r="J6" s="400"/>
      <c r="K6" s="400"/>
      <c r="L6" s="400"/>
      <c r="M6" s="400"/>
      <c r="N6" s="401"/>
      <c r="O6" s="1"/>
      <c r="P6" s="1"/>
      <c r="Q6" s="1"/>
      <c r="R6" s="1"/>
      <c r="S6" s="1"/>
      <c r="T6" s="1"/>
      <c r="U6" s="1"/>
      <c r="V6" s="1"/>
      <c r="W6" s="1"/>
      <c r="X6" s="1"/>
      <c r="Y6" s="1"/>
      <c r="Z6" s="1"/>
      <c r="AA6" s="1"/>
      <c r="AB6" s="1"/>
      <c r="AC6" s="1"/>
      <c r="AD6" s="1"/>
      <c r="AE6" s="1"/>
      <c r="AF6" s="1"/>
      <c r="AG6" s="1"/>
      <c r="AH6" s="1"/>
      <c r="AI6" s="1"/>
      <c r="AJ6" s="1"/>
      <c r="AK6" s="1"/>
      <c r="AL6" s="1"/>
      <c r="AM6" s="1"/>
      <c r="AN6" s="1"/>
      <c r="AO6" s="186"/>
      <c r="AP6" s="186"/>
      <c r="AQ6" s="186"/>
      <c r="AR6" s="186"/>
      <c r="AS6" s="186"/>
      <c r="AT6" s="186"/>
      <c r="AU6" s="186"/>
      <c r="AV6" s="186"/>
      <c r="AW6" s="186"/>
      <c r="AX6" s="186"/>
      <c r="AY6" s="186"/>
      <c r="AZ6" s="186"/>
      <c r="BA6" s="186"/>
      <c r="BB6" s="186"/>
      <c r="BC6" s="186"/>
      <c r="BD6" s="186"/>
      <c r="BE6" s="186"/>
      <c r="BF6" s="186"/>
      <c r="BG6" s="186"/>
      <c r="BH6" s="186"/>
      <c r="BI6" s="186"/>
      <c r="BJ6" s="186"/>
      <c r="BK6" s="186"/>
      <c r="BL6" s="186"/>
      <c r="BM6" s="186"/>
      <c r="BN6" s="186"/>
      <c r="BO6" s="186"/>
      <c r="BP6" s="186"/>
      <c r="BQ6" s="186"/>
      <c r="BR6" s="186"/>
      <c r="BS6" s="186"/>
      <c r="BT6" s="186"/>
      <c r="BU6" s="186"/>
      <c r="BV6" s="186"/>
      <c r="BW6" s="186"/>
      <c r="BX6" s="186"/>
      <c r="BY6" s="186"/>
      <c r="BZ6" s="186"/>
      <c r="CA6" s="186"/>
      <c r="CB6" s="186"/>
      <c r="CC6" s="186"/>
      <c r="CD6" s="186"/>
      <c r="CE6" s="186"/>
      <c r="CF6" s="186"/>
      <c r="CG6" s="186"/>
      <c r="CH6" s="186"/>
      <c r="CI6" s="186"/>
      <c r="CJ6" s="186"/>
      <c r="CK6" s="186"/>
      <c r="CL6" s="186"/>
      <c r="CM6" s="186"/>
      <c r="CN6" s="186"/>
      <c r="CO6" s="186"/>
      <c r="CP6" s="186"/>
      <c r="CQ6" s="186"/>
      <c r="CR6" s="186"/>
      <c r="CS6" s="186"/>
      <c r="CT6" s="186"/>
      <c r="CU6" s="186"/>
      <c r="CV6" s="186"/>
      <c r="CW6" s="186"/>
      <c r="CX6" s="186"/>
      <c r="CY6" s="186"/>
      <c r="CZ6" s="186"/>
      <c r="DA6" s="186"/>
      <c r="DB6" s="186"/>
      <c r="DC6" s="186"/>
      <c r="DD6" s="186"/>
      <c r="DE6" s="186"/>
      <c r="DF6" s="186"/>
      <c r="DG6" s="186"/>
      <c r="DH6" s="186"/>
      <c r="DI6" s="186"/>
      <c r="DJ6" s="186"/>
      <c r="DK6" s="186"/>
      <c r="DL6" s="186"/>
      <c r="DM6" s="186"/>
      <c r="DN6" s="186"/>
      <c r="DO6" s="186"/>
      <c r="DP6" s="186"/>
      <c r="DQ6" s="186"/>
      <c r="DR6" s="186"/>
      <c r="DS6" s="186"/>
      <c r="DT6" s="186"/>
      <c r="DU6" s="186"/>
      <c r="DV6" s="186"/>
      <c r="DW6" s="186"/>
      <c r="DX6" s="186"/>
      <c r="DY6" s="186"/>
      <c r="DZ6" s="186"/>
      <c r="EA6" s="186"/>
      <c r="EB6" s="186"/>
      <c r="EC6" s="186"/>
      <c r="ED6" s="186"/>
      <c r="EE6" s="186"/>
      <c r="EF6" s="186"/>
      <c r="EG6" s="186"/>
      <c r="EH6" s="186"/>
      <c r="EI6" s="186"/>
      <c r="EJ6" s="186"/>
      <c r="EK6" s="186"/>
      <c r="EL6" s="186"/>
      <c r="EM6" s="186"/>
      <c r="EN6" s="186"/>
      <c r="EO6" s="186"/>
      <c r="EP6" s="186"/>
      <c r="EQ6" s="186"/>
      <c r="ER6" s="186"/>
      <c r="ES6" s="186"/>
      <c r="ET6" s="186"/>
      <c r="EU6" s="186"/>
      <c r="EV6" s="186"/>
      <c r="EW6" s="186"/>
      <c r="EX6" s="186"/>
      <c r="EY6" s="186"/>
      <c r="EZ6" s="186"/>
      <c r="FA6" s="186"/>
      <c r="FB6" s="186"/>
      <c r="FC6" s="186"/>
      <c r="FD6" s="186"/>
      <c r="FE6" s="186"/>
      <c r="FF6" s="186"/>
      <c r="FG6" s="186"/>
      <c r="FH6" s="186"/>
      <c r="FI6" s="186"/>
      <c r="FJ6" s="186"/>
      <c r="FK6" s="186"/>
      <c r="FL6" s="186"/>
      <c r="FM6" s="186"/>
      <c r="FN6" s="186"/>
      <c r="FO6" s="186"/>
      <c r="FP6" s="186"/>
      <c r="FQ6" s="186"/>
      <c r="FR6" s="186"/>
      <c r="FS6" s="186"/>
      <c r="FT6" s="186"/>
      <c r="FU6" s="186"/>
      <c r="FV6" s="186"/>
      <c r="FW6" s="186"/>
      <c r="FX6" s="186"/>
      <c r="FY6" s="186"/>
      <c r="FZ6" s="186"/>
      <c r="GA6" s="186"/>
      <c r="GB6" s="186"/>
      <c r="GC6" s="186"/>
      <c r="GD6" s="186"/>
      <c r="GE6" s="186"/>
      <c r="GF6" s="186"/>
      <c r="GG6" s="186"/>
      <c r="GH6" s="186"/>
      <c r="GI6" s="186"/>
      <c r="GJ6" s="186"/>
      <c r="GK6" s="186"/>
      <c r="GL6" s="186"/>
      <c r="GM6" s="186"/>
      <c r="GN6" s="186"/>
      <c r="GO6" s="186"/>
      <c r="GP6" s="186"/>
      <c r="GQ6" s="186"/>
      <c r="GR6" s="186"/>
      <c r="GS6" s="186"/>
      <c r="GT6" s="186"/>
      <c r="GU6" s="186"/>
      <c r="GV6" s="186"/>
      <c r="GW6" s="186"/>
      <c r="GX6" s="186"/>
      <c r="GY6" s="186"/>
      <c r="GZ6" s="186"/>
      <c r="HA6" s="186"/>
      <c r="HB6" s="186"/>
      <c r="HC6" s="186"/>
      <c r="HD6" s="186"/>
      <c r="HE6" s="186"/>
      <c r="HF6" s="186"/>
      <c r="HG6" s="186"/>
      <c r="HH6" s="186"/>
      <c r="HI6" s="186"/>
      <c r="HJ6" s="186"/>
      <c r="HK6" s="186"/>
      <c r="HL6" s="186"/>
      <c r="HM6" s="186"/>
      <c r="HN6" s="186"/>
      <c r="HO6" s="186"/>
      <c r="HP6" s="186"/>
      <c r="HQ6" s="186"/>
      <c r="HR6" s="186"/>
      <c r="HS6" s="186"/>
      <c r="HT6" s="186"/>
      <c r="HU6" s="186"/>
      <c r="HV6" s="186"/>
      <c r="HW6" s="186"/>
      <c r="HX6" s="186"/>
      <c r="HY6" s="186"/>
      <c r="HZ6" s="186"/>
      <c r="IA6" s="186"/>
      <c r="IB6" s="186"/>
      <c r="IC6" s="186"/>
      <c r="ID6" s="186"/>
      <c r="IE6" s="186"/>
      <c r="IF6" s="186"/>
      <c r="IG6" s="186"/>
      <c r="IH6" s="186"/>
      <c r="II6" s="186"/>
      <c r="IJ6" s="186"/>
      <c r="IK6" s="186"/>
      <c r="IL6" s="186"/>
      <c r="IM6" s="186"/>
      <c r="IN6" s="186"/>
      <c r="IO6" s="186"/>
      <c r="IP6" s="186"/>
      <c r="IQ6" s="186"/>
      <c r="IR6" s="186"/>
      <c r="IS6" s="186"/>
      <c r="IT6" s="186"/>
      <c r="IU6" s="186"/>
      <c r="IV6" s="186"/>
      <c r="IW6" s="186"/>
      <c r="IX6" s="186"/>
      <c r="IY6" s="186"/>
      <c r="IZ6" s="186"/>
      <c r="JA6" s="186"/>
      <c r="JB6" s="186"/>
      <c r="JC6" s="186"/>
      <c r="JD6" s="186"/>
      <c r="JE6" s="186"/>
      <c r="JF6" s="186"/>
      <c r="JG6" s="186"/>
      <c r="JH6" s="186"/>
      <c r="JI6" s="186"/>
      <c r="JJ6" s="186"/>
      <c r="JK6" s="186"/>
      <c r="JL6" s="186"/>
      <c r="JM6" s="186"/>
      <c r="JN6" s="186"/>
      <c r="JO6" s="186"/>
      <c r="JP6" s="186"/>
      <c r="JQ6" s="186"/>
      <c r="JR6" s="186"/>
      <c r="JS6" s="186"/>
      <c r="JT6" s="186"/>
      <c r="JU6" s="186"/>
      <c r="JV6" s="186"/>
      <c r="JW6" s="186"/>
      <c r="JX6" s="186"/>
      <c r="JY6" s="186"/>
      <c r="JZ6" s="186"/>
      <c r="KA6" s="186"/>
      <c r="KB6" s="186"/>
      <c r="KC6" s="186"/>
      <c r="KD6" s="186"/>
      <c r="KE6" s="186"/>
      <c r="KF6" s="186"/>
      <c r="KG6" s="186"/>
      <c r="KH6" s="186"/>
      <c r="KI6" s="186"/>
      <c r="KJ6" s="186"/>
      <c r="KK6" s="186"/>
      <c r="KL6" s="186"/>
    </row>
    <row r="7" spans="1:298" s="187" customFormat="1" ht="13.8" x14ac:dyDescent="0.25">
      <c r="A7" s="377" t="s">
        <v>3</v>
      </c>
      <c r="B7" s="378"/>
      <c r="C7" s="378"/>
      <c r="D7" s="378"/>
      <c r="E7" s="378"/>
      <c r="F7" s="378"/>
      <c r="G7" s="378"/>
      <c r="H7" s="379"/>
      <c r="I7" s="377" t="s">
        <v>4</v>
      </c>
      <c r="J7" s="378"/>
      <c r="K7" s="378"/>
      <c r="L7" s="378"/>
      <c r="M7" s="378"/>
      <c r="N7" s="379"/>
      <c r="O7" s="377" t="s">
        <v>5</v>
      </c>
      <c r="P7" s="378"/>
      <c r="Q7" s="378"/>
      <c r="R7" s="378"/>
      <c r="S7" s="378"/>
      <c r="T7" s="378"/>
      <c r="U7" s="378"/>
      <c r="V7" s="378"/>
      <c r="W7" s="379"/>
      <c r="X7" s="377" t="s">
        <v>6</v>
      </c>
      <c r="Y7" s="378"/>
      <c r="Z7" s="378"/>
      <c r="AA7" s="378"/>
      <c r="AB7" s="378"/>
      <c r="AC7" s="378"/>
      <c r="AD7" s="378"/>
      <c r="AE7" s="378"/>
      <c r="AF7" s="378"/>
      <c r="AG7" s="378"/>
      <c r="AH7" s="379"/>
      <c r="AI7" s="377" t="s">
        <v>7</v>
      </c>
      <c r="AJ7" s="378"/>
      <c r="AK7" s="378"/>
      <c r="AL7" s="378"/>
      <c r="AM7" s="378"/>
      <c r="AN7" s="379"/>
      <c r="AO7" s="186"/>
      <c r="AP7" s="186"/>
      <c r="AQ7" s="186"/>
      <c r="AR7" s="186"/>
      <c r="AS7" s="186"/>
      <c r="AT7" s="186"/>
      <c r="AU7" s="186"/>
      <c r="AV7" s="186"/>
      <c r="AW7" s="186"/>
      <c r="AX7" s="186"/>
      <c r="AY7" s="186"/>
      <c r="AZ7" s="186"/>
      <c r="BA7" s="186"/>
      <c r="BB7" s="186"/>
      <c r="BC7" s="186"/>
      <c r="BD7" s="186"/>
      <c r="BE7" s="186"/>
      <c r="BF7" s="186"/>
      <c r="BG7" s="186"/>
      <c r="BH7" s="186"/>
      <c r="BI7" s="186"/>
      <c r="BJ7" s="186"/>
      <c r="BK7" s="186"/>
      <c r="BL7" s="186"/>
      <c r="BM7" s="186"/>
      <c r="BN7" s="186"/>
      <c r="BO7" s="186"/>
      <c r="BP7" s="186"/>
      <c r="BQ7" s="186"/>
      <c r="BR7" s="186"/>
      <c r="BS7" s="186"/>
      <c r="BT7" s="186"/>
      <c r="BU7" s="186"/>
      <c r="BV7" s="186"/>
      <c r="BW7" s="186"/>
      <c r="BX7" s="186"/>
      <c r="BY7" s="186"/>
      <c r="BZ7" s="186"/>
      <c r="CA7" s="186"/>
      <c r="CB7" s="186"/>
      <c r="CC7" s="186"/>
      <c r="CD7" s="186"/>
      <c r="CE7" s="186"/>
      <c r="CF7" s="186"/>
      <c r="CG7" s="186"/>
      <c r="CH7" s="186"/>
      <c r="CI7" s="186"/>
      <c r="CJ7" s="186"/>
      <c r="CK7" s="186"/>
      <c r="CL7" s="186"/>
      <c r="CM7" s="186"/>
      <c r="CN7" s="186"/>
      <c r="CO7" s="186"/>
      <c r="CP7" s="186"/>
      <c r="CQ7" s="186"/>
      <c r="CR7" s="186"/>
      <c r="CS7" s="186"/>
      <c r="CT7" s="186"/>
      <c r="CU7" s="186"/>
      <c r="CV7" s="186"/>
      <c r="CW7" s="186"/>
      <c r="CX7" s="186"/>
      <c r="CY7" s="186"/>
      <c r="CZ7" s="186"/>
      <c r="DA7" s="186"/>
      <c r="DB7" s="186"/>
      <c r="DC7" s="186"/>
      <c r="DD7" s="186"/>
      <c r="DE7" s="186"/>
      <c r="DF7" s="186"/>
      <c r="DG7" s="186"/>
      <c r="DH7" s="186"/>
      <c r="DI7" s="186"/>
      <c r="DJ7" s="186"/>
      <c r="DK7" s="186"/>
      <c r="DL7" s="186"/>
      <c r="DM7" s="186"/>
      <c r="DN7" s="186"/>
      <c r="DO7" s="186"/>
      <c r="DP7" s="186"/>
      <c r="DQ7" s="186"/>
      <c r="DR7" s="186"/>
      <c r="DS7" s="186"/>
      <c r="DT7" s="186"/>
      <c r="DU7" s="186"/>
      <c r="DV7" s="186"/>
      <c r="DW7" s="186"/>
      <c r="DX7" s="186"/>
      <c r="DY7" s="186"/>
      <c r="DZ7" s="186"/>
      <c r="EA7" s="186"/>
      <c r="EB7" s="186"/>
      <c r="EC7" s="186"/>
      <c r="ED7" s="186"/>
      <c r="EE7" s="186"/>
      <c r="EF7" s="186"/>
      <c r="EG7" s="186"/>
      <c r="EH7" s="186"/>
      <c r="EI7" s="186"/>
      <c r="EJ7" s="186"/>
      <c r="EK7" s="186"/>
      <c r="EL7" s="186"/>
      <c r="EM7" s="186"/>
      <c r="EN7" s="186"/>
      <c r="EO7" s="186"/>
      <c r="EP7" s="186"/>
      <c r="EQ7" s="186"/>
      <c r="ER7" s="186"/>
      <c r="ES7" s="186"/>
      <c r="ET7" s="186"/>
      <c r="EU7" s="186"/>
      <c r="EV7" s="186"/>
      <c r="EW7" s="186"/>
      <c r="EX7" s="186"/>
      <c r="EY7" s="186"/>
      <c r="EZ7" s="186"/>
      <c r="FA7" s="186"/>
      <c r="FB7" s="186"/>
      <c r="FC7" s="186"/>
      <c r="FD7" s="186"/>
      <c r="FE7" s="186"/>
      <c r="FF7" s="186"/>
      <c r="FG7" s="186"/>
      <c r="FH7" s="186"/>
      <c r="FI7" s="186"/>
      <c r="FJ7" s="186"/>
      <c r="FK7" s="186"/>
      <c r="FL7" s="186"/>
      <c r="FM7" s="186"/>
      <c r="FN7" s="186"/>
      <c r="FO7" s="186"/>
      <c r="FP7" s="186"/>
      <c r="FQ7" s="186"/>
      <c r="FR7" s="186"/>
      <c r="FS7" s="186"/>
      <c r="FT7" s="186"/>
      <c r="FU7" s="186"/>
      <c r="FV7" s="186"/>
      <c r="FW7" s="186"/>
      <c r="FX7" s="186"/>
      <c r="FY7" s="186"/>
      <c r="FZ7" s="186"/>
      <c r="GA7" s="186"/>
      <c r="GB7" s="186"/>
      <c r="GC7" s="186"/>
      <c r="GD7" s="186"/>
      <c r="GE7" s="186"/>
      <c r="GF7" s="186"/>
      <c r="GG7" s="186"/>
      <c r="GH7" s="186"/>
      <c r="GI7" s="186"/>
      <c r="GJ7" s="186"/>
      <c r="GK7" s="186"/>
      <c r="GL7" s="186"/>
      <c r="GM7" s="186"/>
      <c r="GN7" s="186"/>
      <c r="GO7" s="186"/>
      <c r="GP7" s="186"/>
      <c r="GQ7" s="186"/>
      <c r="GR7" s="186"/>
      <c r="GS7" s="186"/>
      <c r="GT7" s="186"/>
      <c r="GU7" s="186"/>
      <c r="GV7" s="186"/>
      <c r="GW7" s="186"/>
      <c r="GX7" s="186"/>
      <c r="GY7" s="186"/>
      <c r="GZ7" s="186"/>
      <c r="HA7" s="186"/>
      <c r="HB7" s="186"/>
      <c r="HC7" s="186"/>
      <c r="HD7" s="186"/>
      <c r="HE7" s="186"/>
      <c r="HF7" s="186"/>
      <c r="HG7" s="186"/>
      <c r="HH7" s="186"/>
      <c r="HI7" s="186"/>
      <c r="HJ7" s="186"/>
      <c r="HK7" s="186"/>
      <c r="HL7" s="186"/>
      <c r="HM7" s="186"/>
      <c r="HN7" s="186"/>
      <c r="HO7" s="186"/>
      <c r="HP7" s="186"/>
      <c r="HQ7" s="186"/>
      <c r="HR7" s="186"/>
      <c r="HS7" s="186"/>
      <c r="HT7" s="186"/>
      <c r="HU7" s="186"/>
      <c r="HV7" s="186"/>
      <c r="HW7" s="186"/>
      <c r="HX7" s="186"/>
      <c r="HY7" s="186"/>
      <c r="HZ7" s="186"/>
      <c r="IA7" s="186"/>
      <c r="IB7" s="186"/>
      <c r="IC7" s="186"/>
      <c r="ID7" s="186"/>
      <c r="IE7" s="186"/>
      <c r="IF7" s="186"/>
      <c r="IG7" s="186"/>
      <c r="IH7" s="186"/>
      <c r="II7" s="186"/>
      <c r="IJ7" s="186"/>
      <c r="IK7" s="186"/>
      <c r="IL7" s="186"/>
      <c r="IM7" s="186"/>
      <c r="IN7" s="186"/>
      <c r="IO7" s="186"/>
      <c r="IP7" s="186"/>
      <c r="IQ7" s="186"/>
      <c r="IR7" s="186"/>
      <c r="IS7" s="186"/>
      <c r="IT7" s="186"/>
      <c r="IU7" s="186"/>
      <c r="IV7" s="186"/>
      <c r="IW7" s="186"/>
      <c r="IX7" s="186"/>
      <c r="IY7" s="186"/>
      <c r="IZ7" s="186"/>
      <c r="JA7" s="186"/>
      <c r="JB7" s="186"/>
      <c r="JC7" s="186"/>
      <c r="JD7" s="186"/>
      <c r="JE7" s="186"/>
      <c r="JF7" s="186"/>
      <c r="JG7" s="186"/>
      <c r="JH7" s="186"/>
      <c r="JI7" s="186"/>
      <c r="JJ7" s="186"/>
      <c r="JK7" s="186"/>
      <c r="JL7" s="186"/>
      <c r="JM7" s="186"/>
      <c r="JN7" s="186"/>
      <c r="JO7" s="186"/>
      <c r="JP7" s="186"/>
      <c r="JQ7" s="186"/>
      <c r="JR7" s="186"/>
      <c r="JS7" s="186"/>
      <c r="JT7" s="186"/>
      <c r="JU7" s="186"/>
      <c r="JV7" s="186"/>
      <c r="JW7" s="186"/>
      <c r="JX7" s="186"/>
      <c r="JY7" s="186"/>
      <c r="JZ7" s="186"/>
      <c r="KA7" s="186"/>
      <c r="KB7" s="186"/>
      <c r="KC7" s="186"/>
      <c r="KD7" s="186"/>
      <c r="KE7" s="186"/>
      <c r="KF7" s="186"/>
      <c r="KG7" s="186"/>
      <c r="KH7" s="186"/>
      <c r="KI7" s="186"/>
      <c r="KJ7" s="186"/>
      <c r="KK7" s="186"/>
      <c r="KL7" s="186"/>
    </row>
    <row r="8" spans="1:298" s="187" customFormat="1" ht="16.5" customHeight="1" x14ac:dyDescent="0.25">
      <c r="A8" s="373" t="s">
        <v>37</v>
      </c>
      <c r="B8" s="373" t="s">
        <v>433</v>
      </c>
      <c r="C8" s="371" t="s">
        <v>8</v>
      </c>
      <c r="D8" s="369" t="s">
        <v>9</v>
      </c>
      <c r="E8" s="369" t="s">
        <v>10</v>
      </c>
      <c r="F8" s="371" t="s">
        <v>11</v>
      </c>
      <c r="G8" s="369" t="s">
        <v>12</v>
      </c>
      <c r="H8" s="369" t="s">
        <v>13</v>
      </c>
      <c r="I8" s="369" t="s">
        <v>14</v>
      </c>
      <c r="J8" s="371" t="s">
        <v>15</v>
      </c>
      <c r="K8" s="369" t="s">
        <v>16</v>
      </c>
      <c r="L8" s="369" t="s">
        <v>17</v>
      </c>
      <c r="M8" s="371" t="s">
        <v>15</v>
      </c>
      <c r="N8" s="369" t="s">
        <v>18</v>
      </c>
      <c r="O8" s="367" t="s">
        <v>19</v>
      </c>
      <c r="P8" s="369" t="s">
        <v>20</v>
      </c>
      <c r="Q8" s="369" t="s">
        <v>21</v>
      </c>
      <c r="R8" s="382" t="s">
        <v>22</v>
      </c>
      <c r="S8" s="383"/>
      <c r="T8" s="383"/>
      <c r="U8" s="383"/>
      <c r="V8" s="383"/>
      <c r="W8" s="384"/>
      <c r="X8" s="367" t="s">
        <v>340</v>
      </c>
      <c r="Y8" s="367" t="s">
        <v>301</v>
      </c>
      <c r="Z8" s="367" t="s">
        <v>15</v>
      </c>
      <c r="AA8" s="180"/>
      <c r="AB8" s="180"/>
      <c r="AC8" s="367" t="s">
        <v>23</v>
      </c>
      <c r="AD8" s="367" t="s">
        <v>15</v>
      </c>
      <c r="AE8" s="180"/>
      <c r="AF8" s="180"/>
      <c r="AG8" s="367" t="s">
        <v>24</v>
      </c>
      <c r="AH8" s="367" t="s">
        <v>25</v>
      </c>
      <c r="AI8" s="369" t="s">
        <v>7</v>
      </c>
      <c r="AJ8" s="369" t="s">
        <v>26</v>
      </c>
      <c r="AK8" s="369" t="s">
        <v>27</v>
      </c>
      <c r="AL8" s="369" t="s">
        <v>28</v>
      </c>
      <c r="AM8" s="369" t="s">
        <v>29</v>
      </c>
      <c r="AN8" s="380" t="s">
        <v>30</v>
      </c>
      <c r="AO8" s="186"/>
      <c r="AP8" s="186"/>
      <c r="AQ8" s="186"/>
      <c r="AR8" s="186"/>
      <c r="AS8" s="186"/>
      <c r="AT8" s="186"/>
      <c r="AU8" s="186"/>
      <c r="AV8" s="186"/>
      <c r="AW8" s="186"/>
      <c r="AX8" s="186"/>
      <c r="AY8" s="186"/>
      <c r="AZ8" s="186"/>
      <c r="BA8" s="186"/>
      <c r="BB8" s="186"/>
      <c r="BC8" s="186"/>
      <c r="BD8" s="186"/>
      <c r="BE8" s="186"/>
      <c r="BF8" s="186"/>
      <c r="BG8" s="186"/>
      <c r="BH8" s="186"/>
      <c r="BI8" s="186"/>
      <c r="BJ8" s="186"/>
      <c r="BK8" s="186"/>
      <c r="BL8" s="186"/>
      <c r="BM8" s="186"/>
      <c r="BN8" s="186"/>
      <c r="BO8" s="186"/>
      <c r="BP8" s="186"/>
      <c r="BQ8" s="186"/>
      <c r="BR8" s="186"/>
      <c r="BS8" s="186"/>
      <c r="BT8" s="186"/>
      <c r="BU8" s="186"/>
      <c r="BV8" s="186"/>
      <c r="BW8" s="186"/>
      <c r="BX8" s="186"/>
      <c r="BY8" s="186"/>
      <c r="BZ8" s="186"/>
      <c r="CA8" s="186"/>
      <c r="CB8" s="186"/>
      <c r="CC8" s="186"/>
      <c r="CD8" s="186"/>
      <c r="CE8" s="186"/>
      <c r="CF8" s="186"/>
      <c r="CG8" s="186"/>
      <c r="CH8" s="186"/>
      <c r="CI8" s="186"/>
      <c r="CJ8" s="186"/>
      <c r="CK8" s="186"/>
      <c r="CL8" s="186"/>
      <c r="CM8" s="186"/>
      <c r="CN8" s="186"/>
      <c r="CO8" s="186"/>
      <c r="CP8" s="186"/>
      <c r="CQ8" s="186"/>
      <c r="CR8" s="186"/>
      <c r="CS8" s="186"/>
      <c r="CT8" s="186"/>
      <c r="CU8" s="186"/>
      <c r="CV8" s="186"/>
      <c r="CW8" s="186"/>
      <c r="CX8" s="186"/>
      <c r="CY8" s="186"/>
      <c r="CZ8" s="186"/>
      <c r="DA8" s="186"/>
      <c r="DB8" s="186"/>
      <c r="DC8" s="186"/>
      <c r="DD8" s="186"/>
      <c r="DE8" s="186"/>
      <c r="DF8" s="186"/>
      <c r="DG8" s="186"/>
      <c r="DH8" s="186"/>
      <c r="DI8" s="186"/>
      <c r="DJ8" s="186"/>
      <c r="DK8" s="186"/>
      <c r="DL8" s="186"/>
      <c r="DM8" s="186"/>
      <c r="DN8" s="186"/>
      <c r="DO8" s="186"/>
      <c r="DP8" s="186"/>
      <c r="DQ8" s="186"/>
      <c r="DR8" s="186"/>
      <c r="DS8" s="186"/>
      <c r="DT8" s="186"/>
      <c r="DU8" s="186"/>
      <c r="DV8" s="186"/>
      <c r="DW8" s="186"/>
      <c r="DX8" s="186"/>
      <c r="DY8" s="186"/>
      <c r="DZ8" s="186"/>
      <c r="EA8" s="186"/>
      <c r="EB8" s="186"/>
      <c r="EC8" s="186"/>
      <c r="ED8" s="186"/>
      <c r="EE8" s="186"/>
      <c r="EF8" s="186"/>
      <c r="EG8" s="186"/>
      <c r="EH8" s="186"/>
      <c r="EI8" s="186"/>
      <c r="EJ8" s="186"/>
      <c r="EK8" s="186"/>
      <c r="EL8" s="186"/>
      <c r="EM8" s="186"/>
      <c r="EN8" s="186"/>
      <c r="EO8" s="186"/>
      <c r="EP8" s="186"/>
      <c r="EQ8" s="186"/>
      <c r="ER8" s="186"/>
      <c r="ES8" s="186"/>
      <c r="ET8" s="186"/>
      <c r="EU8" s="186"/>
      <c r="EV8" s="186"/>
      <c r="EW8" s="186"/>
      <c r="EX8" s="186"/>
      <c r="EY8" s="186"/>
      <c r="EZ8" s="186"/>
      <c r="FA8" s="186"/>
      <c r="FB8" s="186"/>
      <c r="FC8" s="186"/>
      <c r="FD8" s="186"/>
      <c r="FE8" s="186"/>
      <c r="FF8" s="186"/>
      <c r="FG8" s="186"/>
      <c r="FH8" s="186"/>
      <c r="FI8" s="186"/>
      <c r="FJ8" s="186"/>
      <c r="FK8" s="186"/>
      <c r="FL8" s="186"/>
      <c r="FM8" s="186"/>
      <c r="FN8" s="186"/>
      <c r="FO8" s="186"/>
      <c r="FP8" s="186"/>
      <c r="FQ8" s="186"/>
      <c r="FR8" s="186"/>
      <c r="FS8" s="186"/>
      <c r="FT8" s="186"/>
      <c r="FU8" s="186"/>
      <c r="FV8" s="186"/>
      <c r="FW8" s="186"/>
      <c r="FX8" s="186"/>
      <c r="FY8" s="186"/>
      <c r="FZ8" s="186"/>
      <c r="GA8" s="186"/>
      <c r="GB8" s="186"/>
      <c r="GC8" s="186"/>
      <c r="GD8" s="186"/>
      <c r="GE8" s="186"/>
      <c r="GF8" s="186"/>
      <c r="GG8" s="186"/>
      <c r="GH8" s="186"/>
      <c r="GI8" s="186"/>
      <c r="GJ8" s="186"/>
      <c r="GK8" s="186"/>
      <c r="GL8" s="186"/>
      <c r="GM8" s="186"/>
      <c r="GN8" s="186"/>
      <c r="GO8" s="186"/>
      <c r="GP8" s="186"/>
      <c r="GQ8" s="186"/>
      <c r="GR8" s="186"/>
      <c r="GS8" s="186"/>
      <c r="GT8" s="186"/>
      <c r="GU8" s="186"/>
      <c r="GV8" s="186"/>
      <c r="GW8" s="186"/>
      <c r="GX8" s="186"/>
      <c r="GY8" s="186"/>
      <c r="GZ8" s="186"/>
      <c r="HA8" s="186"/>
      <c r="HB8" s="186"/>
      <c r="HC8" s="186"/>
      <c r="HD8" s="186"/>
      <c r="HE8" s="186"/>
      <c r="HF8" s="186"/>
      <c r="HG8" s="186"/>
      <c r="HH8" s="186"/>
      <c r="HI8" s="186"/>
      <c r="HJ8" s="186"/>
      <c r="HK8" s="186"/>
      <c r="HL8" s="186"/>
      <c r="HM8" s="186"/>
      <c r="HN8" s="186"/>
      <c r="HO8" s="186"/>
      <c r="HP8" s="186"/>
      <c r="HQ8" s="186"/>
      <c r="HR8" s="186"/>
      <c r="HS8" s="186"/>
      <c r="HT8" s="186"/>
      <c r="HU8" s="186"/>
      <c r="HV8" s="186"/>
      <c r="HW8" s="186"/>
      <c r="HX8" s="186"/>
      <c r="HY8" s="186"/>
      <c r="HZ8" s="186"/>
      <c r="IA8" s="186"/>
      <c r="IB8" s="186"/>
      <c r="IC8" s="186"/>
      <c r="ID8" s="186"/>
      <c r="IE8" s="186"/>
      <c r="IF8" s="186"/>
      <c r="IG8" s="186"/>
      <c r="IH8" s="186"/>
      <c r="II8" s="186"/>
      <c r="IJ8" s="186"/>
      <c r="IK8" s="186"/>
      <c r="IL8" s="186"/>
      <c r="IM8" s="186"/>
      <c r="IN8" s="186"/>
      <c r="IO8" s="186"/>
      <c r="IP8" s="186"/>
      <c r="IQ8" s="186"/>
      <c r="IR8" s="186"/>
      <c r="IS8" s="186"/>
      <c r="IT8" s="186"/>
      <c r="IU8" s="186"/>
      <c r="IV8" s="186"/>
      <c r="IW8" s="186"/>
      <c r="IX8" s="186"/>
      <c r="IY8" s="186"/>
      <c r="IZ8" s="186"/>
      <c r="JA8" s="186"/>
      <c r="JB8" s="186"/>
      <c r="JC8" s="186"/>
      <c r="JD8" s="186"/>
      <c r="JE8" s="186"/>
      <c r="JF8" s="186"/>
      <c r="JG8" s="186"/>
      <c r="JH8" s="186"/>
      <c r="JI8" s="186"/>
      <c r="JJ8" s="186"/>
      <c r="JK8" s="186"/>
      <c r="JL8" s="186"/>
      <c r="JM8" s="186"/>
      <c r="JN8" s="186"/>
      <c r="JO8" s="186"/>
      <c r="JP8" s="186"/>
      <c r="JQ8" s="186"/>
      <c r="JR8" s="186"/>
      <c r="JS8" s="186"/>
      <c r="JT8" s="186"/>
      <c r="JU8" s="186"/>
      <c r="JV8" s="186"/>
      <c r="JW8" s="186"/>
      <c r="JX8" s="186"/>
      <c r="JY8" s="186"/>
      <c r="JZ8" s="186"/>
      <c r="KA8" s="186"/>
      <c r="KB8" s="186"/>
      <c r="KC8" s="186"/>
      <c r="KD8" s="186"/>
      <c r="KE8" s="186"/>
      <c r="KF8" s="186"/>
      <c r="KG8" s="186"/>
      <c r="KH8" s="186"/>
      <c r="KI8" s="186"/>
      <c r="KJ8" s="186"/>
      <c r="KK8" s="186"/>
      <c r="KL8" s="186"/>
    </row>
    <row r="9" spans="1:298" s="189" customFormat="1" ht="94.5" customHeight="1" x14ac:dyDescent="0.3">
      <c r="A9" s="374"/>
      <c r="B9" s="374"/>
      <c r="C9" s="372"/>
      <c r="D9" s="370"/>
      <c r="E9" s="370"/>
      <c r="F9" s="372"/>
      <c r="G9" s="370"/>
      <c r="H9" s="370"/>
      <c r="I9" s="370"/>
      <c r="J9" s="372"/>
      <c r="K9" s="370"/>
      <c r="L9" s="370"/>
      <c r="M9" s="372"/>
      <c r="N9" s="370"/>
      <c r="O9" s="368"/>
      <c r="P9" s="370"/>
      <c r="Q9" s="370"/>
      <c r="R9" s="173" t="s">
        <v>31</v>
      </c>
      <c r="S9" s="173" t="s">
        <v>32</v>
      </c>
      <c r="T9" s="173" t="s">
        <v>33</v>
      </c>
      <c r="U9" s="173" t="s">
        <v>34</v>
      </c>
      <c r="V9" s="173" t="s">
        <v>35</v>
      </c>
      <c r="W9" s="173" t="s">
        <v>36</v>
      </c>
      <c r="X9" s="368"/>
      <c r="Y9" s="368"/>
      <c r="Z9" s="368"/>
      <c r="AA9" s="234" t="s">
        <v>329</v>
      </c>
      <c r="AB9" s="234" t="s">
        <v>15</v>
      </c>
      <c r="AC9" s="368"/>
      <c r="AD9" s="368"/>
      <c r="AE9" s="181" t="s">
        <v>23</v>
      </c>
      <c r="AF9" s="181" t="s">
        <v>15</v>
      </c>
      <c r="AG9" s="368"/>
      <c r="AH9" s="368"/>
      <c r="AI9" s="370"/>
      <c r="AJ9" s="370"/>
      <c r="AK9" s="370"/>
      <c r="AL9" s="370"/>
      <c r="AM9" s="370"/>
      <c r="AN9" s="381"/>
      <c r="AO9" s="188"/>
      <c r="AP9" s="188"/>
      <c r="AQ9" s="188"/>
      <c r="AR9" s="188"/>
      <c r="AS9" s="188"/>
      <c r="AT9" s="188"/>
      <c r="AU9" s="188"/>
      <c r="AV9" s="188"/>
      <c r="AW9" s="188"/>
      <c r="AX9" s="188"/>
      <c r="AY9" s="188"/>
      <c r="AZ9" s="188"/>
      <c r="BA9" s="188"/>
      <c r="BB9" s="188"/>
      <c r="BC9" s="188"/>
      <c r="BD9" s="188"/>
      <c r="BE9" s="188"/>
      <c r="BF9" s="188"/>
      <c r="BG9" s="188"/>
      <c r="BH9" s="188"/>
      <c r="BI9" s="188"/>
      <c r="BJ9" s="188"/>
      <c r="BK9" s="188"/>
      <c r="BL9" s="188"/>
      <c r="BM9" s="188"/>
      <c r="BN9" s="188"/>
      <c r="BO9" s="188"/>
      <c r="BP9" s="188"/>
      <c r="BQ9" s="188"/>
      <c r="BR9" s="188"/>
      <c r="BS9" s="188"/>
      <c r="BT9" s="188"/>
      <c r="BU9" s="188"/>
      <c r="BV9" s="188"/>
      <c r="BW9" s="188"/>
      <c r="BX9" s="188"/>
      <c r="BY9" s="188"/>
      <c r="BZ9" s="188"/>
      <c r="CA9" s="188"/>
      <c r="CB9" s="188"/>
      <c r="CC9" s="188"/>
      <c r="CD9" s="188"/>
      <c r="CE9" s="188"/>
      <c r="CF9" s="188"/>
      <c r="CG9" s="188"/>
      <c r="CH9" s="188"/>
      <c r="CI9" s="188"/>
      <c r="CJ9" s="188"/>
      <c r="CK9" s="188"/>
      <c r="CL9" s="188"/>
      <c r="CM9" s="188"/>
      <c r="CN9" s="188"/>
      <c r="CO9" s="188"/>
      <c r="CP9" s="188"/>
      <c r="CQ9" s="188"/>
      <c r="CR9" s="188"/>
      <c r="CS9" s="188"/>
      <c r="CT9" s="188"/>
      <c r="CU9" s="188"/>
      <c r="CV9" s="188"/>
      <c r="CW9" s="188"/>
      <c r="CX9" s="188"/>
      <c r="CY9" s="188"/>
      <c r="CZ9" s="188"/>
      <c r="DA9" s="188"/>
      <c r="DB9" s="188"/>
      <c r="DC9" s="188"/>
      <c r="DD9" s="188"/>
      <c r="DE9" s="188"/>
      <c r="DF9" s="188"/>
      <c r="DG9" s="188"/>
      <c r="DH9" s="188"/>
      <c r="DI9" s="188"/>
      <c r="DJ9" s="188"/>
      <c r="DK9" s="188"/>
      <c r="DL9" s="188"/>
      <c r="DM9" s="188"/>
      <c r="DN9" s="188"/>
      <c r="DO9" s="188"/>
      <c r="DP9" s="188"/>
      <c r="DQ9" s="188"/>
      <c r="DR9" s="188"/>
      <c r="DS9" s="188"/>
      <c r="DT9" s="188"/>
      <c r="DU9" s="188"/>
      <c r="DV9" s="188"/>
      <c r="DW9" s="188"/>
      <c r="DX9" s="188"/>
      <c r="DY9" s="188"/>
      <c r="DZ9" s="188"/>
      <c r="EA9" s="188"/>
      <c r="EB9" s="188"/>
      <c r="EC9" s="188"/>
      <c r="ED9" s="188"/>
      <c r="EE9" s="188"/>
      <c r="EF9" s="188"/>
      <c r="EG9" s="188"/>
      <c r="EH9" s="188"/>
      <c r="EI9" s="188"/>
      <c r="EJ9" s="188"/>
      <c r="EK9" s="188"/>
      <c r="EL9" s="188"/>
      <c r="EM9" s="188"/>
      <c r="EN9" s="188"/>
      <c r="EO9" s="188"/>
      <c r="EP9" s="188"/>
      <c r="EQ9" s="188"/>
      <c r="ER9" s="188"/>
      <c r="ES9" s="188"/>
      <c r="ET9" s="188"/>
      <c r="EU9" s="188"/>
      <c r="EV9" s="188"/>
      <c r="EW9" s="188"/>
      <c r="EX9" s="188"/>
      <c r="EY9" s="188"/>
      <c r="EZ9" s="188"/>
      <c r="FA9" s="188"/>
      <c r="FB9" s="188"/>
      <c r="FC9" s="188"/>
      <c r="FD9" s="188"/>
      <c r="FE9" s="188"/>
      <c r="FF9" s="188"/>
      <c r="FG9" s="188"/>
      <c r="FH9" s="188"/>
      <c r="FI9" s="188"/>
      <c r="FJ9" s="188"/>
      <c r="FK9" s="188"/>
      <c r="FL9" s="188"/>
      <c r="FM9" s="188"/>
      <c r="FN9" s="188"/>
      <c r="FO9" s="188"/>
      <c r="FP9" s="188"/>
      <c r="FQ9" s="188"/>
      <c r="FR9" s="188"/>
      <c r="FS9" s="188"/>
      <c r="FT9" s="188"/>
      <c r="FU9" s="188"/>
      <c r="FV9" s="188"/>
      <c r="FW9" s="188"/>
      <c r="FX9" s="188"/>
      <c r="FY9" s="188"/>
      <c r="FZ9" s="188"/>
      <c r="GA9" s="188"/>
      <c r="GB9" s="188"/>
      <c r="GC9" s="188"/>
      <c r="GD9" s="188"/>
      <c r="GE9" s="188"/>
      <c r="GF9" s="188"/>
      <c r="GG9" s="188"/>
      <c r="GH9" s="188"/>
      <c r="GI9" s="188"/>
      <c r="GJ9" s="188"/>
      <c r="GK9" s="188"/>
      <c r="GL9" s="188"/>
      <c r="GM9" s="188"/>
      <c r="GN9" s="188"/>
      <c r="GO9" s="188"/>
      <c r="GP9" s="188"/>
      <c r="GQ9" s="188"/>
      <c r="GR9" s="188"/>
      <c r="GS9" s="188"/>
      <c r="GT9" s="188"/>
      <c r="GU9" s="188"/>
      <c r="GV9" s="188"/>
      <c r="GW9" s="188"/>
      <c r="GX9" s="188"/>
      <c r="GY9" s="188"/>
      <c r="GZ9" s="188"/>
      <c r="HA9" s="188"/>
      <c r="HB9" s="188"/>
      <c r="HC9" s="188"/>
      <c r="HD9" s="188"/>
      <c r="HE9" s="188"/>
      <c r="HF9" s="188"/>
      <c r="HG9" s="188"/>
      <c r="HH9" s="188"/>
      <c r="HI9" s="188"/>
      <c r="HJ9" s="188"/>
      <c r="HK9" s="188"/>
      <c r="HL9" s="188"/>
      <c r="HM9" s="188"/>
      <c r="HN9" s="188"/>
      <c r="HO9" s="188"/>
      <c r="HP9" s="188"/>
      <c r="HQ9" s="188"/>
      <c r="HR9" s="188"/>
      <c r="HS9" s="188"/>
      <c r="HT9" s="188"/>
      <c r="HU9" s="188"/>
      <c r="HV9" s="188"/>
      <c r="HW9" s="188"/>
      <c r="HX9" s="188"/>
      <c r="HY9" s="188"/>
      <c r="HZ9" s="188"/>
      <c r="IA9" s="188"/>
      <c r="IB9" s="188"/>
      <c r="IC9" s="188"/>
      <c r="ID9" s="188"/>
      <c r="IE9" s="188"/>
      <c r="IF9" s="188"/>
      <c r="IG9" s="188"/>
      <c r="IH9" s="188"/>
      <c r="II9" s="188"/>
      <c r="IJ9" s="188"/>
      <c r="IK9" s="188"/>
      <c r="IL9" s="188"/>
      <c r="IM9" s="188"/>
      <c r="IN9" s="188"/>
      <c r="IO9" s="188"/>
      <c r="IP9" s="188"/>
      <c r="IQ9" s="188"/>
      <c r="IR9" s="188"/>
      <c r="IS9" s="188"/>
      <c r="IT9" s="188"/>
      <c r="IU9" s="188"/>
      <c r="IV9" s="188"/>
      <c r="IW9" s="188"/>
      <c r="IX9" s="188"/>
      <c r="IY9" s="188"/>
      <c r="IZ9" s="188"/>
      <c r="JA9" s="188"/>
      <c r="JB9" s="188"/>
      <c r="JC9" s="188"/>
      <c r="JD9" s="188"/>
      <c r="JE9" s="188"/>
      <c r="JF9" s="188"/>
      <c r="JG9" s="188"/>
      <c r="JH9" s="188"/>
      <c r="JI9" s="188"/>
      <c r="JJ9" s="188"/>
      <c r="JK9" s="188"/>
      <c r="JL9" s="188"/>
      <c r="JM9" s="188"/>
      <c r="JN9" s="188"/>
      <c r="JO9" s="188"/>
      <c r="JP9" s="188"/>
      <c r="JQ9" s="188"/>
      <c r="JR9" s="188"/>
      <c r="JS9" s="188"/>
      <c r="JT9" s="188"/>
      <c r="JU9" s="188"/>
      <c r="JV9" s="188"/>
      <c r="JW9" s="188"/>
      <c r="JX9" s="188"/>
      <c r="JY9" s="188"/>
      <c r="JZ9" s="188"/>
      <c r="KA9" s="188"/>
      <c r="KB9" s="188"/>
      <c r="KC9" s="188"/>
      <c r="KD9" s="188"/>
      <c r="KE9" s="188"/>
      <c r="KF9" s="188"/>
      <c r="KG9" s="188"/>
      <c r="KH9" s="188"/>
      <c r="KI9" s="188"/>
      <c r="KJ9" s="188"/>
      <c r="KK9" s="188"/>
      <c r="KL9" s="188"/>
    </row>
    <row r="10" spans="1:298" s="189" customFormat="1" ht="94.5" customHeight="1" x14ac:dyDescent="0.3">
      <c r="A10" s="351">
        <v>1</v>
      </c>
      <c r="B10" s="356" t="s">
        <v>566</v>
      </c>
      <c r="C10" s="351" t="s">
        <v>363</v>
      </c>
      <c r="D10" s="366" t="s">
        <v>667</v>
      </c>
      <c r="E10" s="351" t="s">
        <v>605</v>
      </c>
      <c r="F10" s="366" t="s">
        <v>606</v>
      </c>
      <c r="G10" s="351" t="s">
        <v>41</v>
      </c>
      <c r="H10" s="351">
        <v>4</v>
      </c>
      <c r="I10" s="354" t="str">
        <f>IF(H10&lt;=2,'Tabla probabilidad'!$B$5,IF(H10&lt;=24,'Tabla probabilidad'!$B$6,IF(H10&lt;=500,'Tabla probabilidad'!$B$7,IF(H10&lt;=5000,'Tabla probabilidad'!$B$8,IF(H10&gt;5000,'Tabla probabilidad'!$B$9)))))</f>
        <v>Baja</v>
      </c>
      <c r="J10" s="355">
        <f>IF(H10&lt;=2,'Tabla probabilidad'!$D$5,IF(H10&lt;=24,'Tabla probabilidad'!$D$6,IF(H10&lt;=500,'Tabla probabilidad'!$D$7,IF(H10&lt;=5000,'Tabla probabilidad'!$D$8,IF(H10&gt;5000,'Tabla probabilidad'!$D$9)))))</f>
        <v>0.4</v>
      </c>
      <c r="K10" s="351" t="s">
        <v>387</v>
      </c>
      <c r="L10" s="351" t="str">
        <f>IF(K10="El riesgo afecta la imagen de alguna área de la organización","Leve",IF(K10="El riesgo afecta la imagen de la entidad internamente, de conocimiento general, nivel interno, alta dirección, contratista y/o de provedores","Menor",IF(K10="El riesgo afecta la imagen de la entidad con algunos usuarios de relevancia frente al logro de los objetivos","Moderado",IF(K10="El riesgo afecta la imagen de de la entidad con efecto publicitario sostenido a nivel del sector justicia","Mayor",IF(K10="El riesgo afecta la imagen de la entidad a nivel nacional, con efecto publicitarios sostenible a nivel país","Catastrófico",IF(K10="Impacto que afecte la ejecución presupuestal en un valor ≥0,5%.","Leve",IF(K10="Impacto que afecte la ejecución presupuestal en un valor ≥1%.","Menor",IF(K10="Impacto que afecte la ejecución presupuestal en un valor ≥5%.","Moderado",IF(K10="Impacto que afecte la ejecución presupuestal en un valor ≥20%.","Mayor",IF(K10="Impacto que afecte la ejecución presupuestal en un valor ≥50%.","Catastrófico",IF(K10="Incumplimiento máximo del 5% de la meta planeada","Leve",IF(K10="Incumplimiento máximo del 15% de la meta planeada","Menor",IF(K10="Incumplimiento máximo del 20% de la meta planeada","Moderado",IF(K10="Incumplimiento máximo del 50% de la meta planeada","Mayor",IF(K10="Incumplimiento máximo del 80% de la meta planeada","Catastrófico",IF(K10="Cualquier afectación a la violacion de los derechos de los ciudadanos se considera con consecuencias altas","Mayor",IF(K10="Cualquier afectación a la violacion de los derechos de los ciudadanos se considera con consecuencias desastrosas","Catastrófico",IF(K10="Afecta la Prestación del Servicio de Administración de Justicia en 5%","Leve",IF(K10="Afecta la Prestación del Servicio de Administración de Justicia en 10%","Menor",IF(K10="Afecta la Prestación del Servicio de Administración de Justicia en 15%","Moderado",IF(K10="Afecta la Prestación del Servicio de Administración de Justicia en 20%","Mayor",IF(K10="Afecta la Prestación del Servicio de Administración de Justicia en más del 50%","Catastrófico",IF(K10="Cualquier acto indebido de los servidores judiciales genera altas consecuencias para la entidad","Mayor",IF(K10="Cualquier acto indebido de los servidores judiciales genera consecuencias desastrosas para la entidad","Catastrófico",IF(K10="Si el hecho llegara a presentarse, tendría consecuencias o efectos mínimos sobre la entidad","Leve",IF(K10="Si el hecho llegara a presentarse, tendría bajo impacto o efecto sobre la entidad","Menor",IF(K10="Si el hecho llegara a presentarse, tendría medianas consecuencias o efectos sobre la entidad","Moderado",IF(K10="Si el hecho llegara a presentarse, tendría altas consecuencias o efectos sobre la entidad","Mayor",IF(K10="Si el hecho llegara a presentarse, tendría desastrosas consecuencias o efectos sobre la entidad","Catastrófico")))))))))))))))))))))))))))))</f>
        <v>Moderado</v>
      </c>
      <c r="M10" s="351" t="str">
        <f>IF(K10="El riesgo afecta la imagen de alguna área de la organización","20%",IF(K10="El riesgo afecta la imagen de la entidad internamente, de conocimiento general, nivel interno, alta dirección, contratista y/o de provedores","40%",IF(K10="El riesgo afecta la imagen de la entidad con algunos usuarios de relevancia frente al logro de los objetivos","60%",IF(K10="El riesgo afecta la imagen de de la entidad con efecto publicitario sostenido a nivel del sector justicia","80%",IF(K10="El riesgo afecta la imagen de la entidad a nivel nacional, con efecto publicitarios sostenible a nivel país","100%",IF(K10="Impacto que afecte la ejecución presupuestal en un valor ≥0,5%.","20%",IF(K10="Impacto que afecte la ejecución presupuestal en un valor ≥1%.","40%",IF(K10="Impacto que afecte la ejecución presupuestal en un valor ≥5%.","60%",IF(K10="Impacto que afecte la ejecución presupuestal en un valor ≥20%.","80%",IF(K10="Impacto que afecte la ejecución presupuestal en un valor ≥50%.","100%",IF(K10="Incumplimiento máximo del 5% de la meta planeada","20%",IF(K10="Incumplimiento máximo del 15% de la meta planeada","40%",IF(K10="Incumplimiento máximo del 20% de la meta planeada","60%",IF(K10="Incumplimiento máximo del 50% de la meta planeada","80%",IF(K10="Incumplimiento máximo del 80% de la meta planeada","100%",IF(K10="Cualquier afectación a la violacion de los derechos de los ciudadanos se considera con consecuencias altas","80%",IF(K10="Cualquier afectación a la violacion de los derechos de los ciudadanos se considera con consecuencias desastrosas","100%",IF(K10="Afecta la Prestación del Servicio de Administración de Justicia en 5%","20%",IF(K10="Afecta la Prestación del Servicio de Administración de Justicia en 10%","40%",IF(K10="Afecta la Prestación del Servicio de Administración de Justicia en 15%","60%",IF(K10="Afecta la Prestación del Servicio de Administración de Justicia en 20%","80%",IF(K10="Afecta la Prestación del Servicio de Administración de Justicia en más del 50%","100%",IF(K10="Cualquier acto indebido de los servidores judiciales genera altas consecuencias para la entidad","80%",IF(K10="Cualquier acto indebido de los servidores judiciales genera consecuencias desastrosas para la entidad","100%",IF(K10="Si el hecho llegara a presentarse, tendría consecuencias o efectos mínimos sobre la entidad","20%",IF(K10="Si el hecho llegara a presentarse, tendría bajo impacto o efecto sobre la entidad","40%",IF(K10="Si el hecho llegara a presentarse, tendría medianas consecuencias o efectos sobre la entidad","60%",IF(K10="Si el hecho llegara a presentarse, tendría altas consecuencias o efectos sobre la entidad","80%",IF(K10="Si el hecho llegara a presentarse, tendría desastrosas consecuencias o efectos sobre la entidad","100%")))))))))))))))))))))))))))))</f>
        <v>60%</v>
      </c>
      <c r="N10" s="351" t="str">
        <f>VLOOKUP((I10&amp;L10),Hoja1!$B$4:$C$28,2,0)</f>
        <v>Moderado</v>
      </c>
      <c r="O10" s="255">
        <v>1</v>
      </c>
      <c r="P10" s="258" t="s">
        <v>579</v>
      </c>
      <c r="Q10" s="232" t="str">
        <f t="shared" ref="Q10:Q13" si="0">IF(R10="Preventivo","Probabilidad",IF(R10="Detectivo","Probabilidad", IF(R10="Correctivo","Impacto")))</f>
        <v>Probabilidad</v>
      </c>
      <c r="R10" s="232" t="s">
        <v>52</v>
      </c>
      <c r="S10" s="232" t="s">
        <v>57</v>
      </c>
      <c r="T10" s="233">
        <f>VLOOKUP(R10&amp;S10,Hoja1!$Q$4:$R$9,2,0)</f>
        <v>0.45</v>
      </c>
      <c r="U10" s="232" t="s">
        <v>59</v>
      </c>
      <c r="V10" s="232" t="s">
        <v>62</v>
      </c>
      <c r="W10" s="232" t="s">
        <v>65</v>
      </c>
      <c r="X10" s="260">
        <f>IF(Q10="Probabilidad",($J$10*T10),IF(Q10="Impacto"," "))</f>
        <v>0.18000000000000002</v>
      </c>
      <c r="Y10" s="233" t="str">
        <f>IF(Z10&lt;=20%,'Tabla probabilidad'!$B$5,IF(Z10&lt;=40%,'Tabla probabilidad'!$B$6,IF(Z10&lt;=60%,'Tabla probabilidad'!$B$7,IF(Z10&lt;=80%,'Tabla probabilidad'!$B$8,IF(Z10&lt;=100%,'Tabla probabilidad'!$B$9)))))</f>
        <v>Baja</v>
      </c>
      <c r="Z10" s="253">
        <f>IF(R10="Preventivo",($J$10-($J$10*T10)),IF(R10="Detectivo",($J$10-($J$10*T10)),IF(R10="Correctivo",($J$10))))</f>
        <v>0.22</v>
      </c>
      <c r="AA10" s="363" t="str">
        <f>IF(AB10&lt;=20%,'Tabla probabilidad'!$B$5,IF(AB10&lt;=40%,'Tabla probabilidad'!$B$6,IF(AB10&lt;=60%,'Tabla probabilidad'!$B$7,IF(AB10&lt;=80%,'Tabla probabilidad'!$B$8,IF(AB10&lt;=100%,'Tabla probabilidad'!$B$9)))))</f>
        <v>Baja</v>
      </c>
      <c r="AB10" s="363">
        <f>AVERAGE(Z10:Z13)</f>
        <v>0.23</v>
      </c>
      <c r="AC10" s="253" t="str">
        <f t="shared" ref="AC10:AC13" si="1">IF(AD10&lt;=20%,"Leve",IF(AD10&lt;=40%,"Menor",IF(AD10&lt;=60%,"Moderado",IF(AD10&lt;=80%,"Mayor",IF(AD10&lt;=100%,"Catastrófico")))))</f>
        <v>Moderado</v>
      </c>
      <c r="AD10" s="253">
        <f>IF(Q10="Probabilidad",(($M$10-0)),IF(Q10="Impacto",($M$10-($M$10*T10))))</f>
        <v>0.6</v>
      </c>
      <c r="AE10" s="363" t="str">
        <f>IF(AF10&lt;=20%,"Leve",IF(AF10&lt;=40%,"Menor",IF(AF10&lt;=60%,"Moderado",IF(AF10&lt;=80%,"Mayor",IF(AF10&lt;=100%,"Catastrófico")))))</f>
        <v>Moderado</v>
      </c>
      <c r="AF10" s="363">
        <f>AVERAGE(AD10:AD13)</f>
        <v>0.6</v>
      </c>
      <c r="AG10" s="356" t="str">
        <f>VLOOKUP(AA10&amp;AE10,Hoja1!$B$4:$C$28,2,0)</f>
        <v>Moderado</v>
      </c>
      <c r="AH10" s="356" t="s">
        <v>344</v>
      </c>
      <c r="AI10" s="351"/>
      <c r="AJ10" s="351"/>
      <c r="AK10" s="351"/>
      <c r="AL10" s="351"/>
      <c r="AM10" s="351"/>
      <c r="AN10" s="351"/>
      <c r="AO10" s="188"/>
      <c r="AP10" s="188"/>
      <c r="AQ10" s="188"/>
      <c r="AR10" s="188"/>
      <c r="AS10" s="188"/>
      <c r="AT10" s="188"/>
      <c r="AU10" s="188"/>
      <c r="AV10" s="188"/>
      <c r="AW10" s="188"/>
      <c r="AX10" s="188"/>
      <c r="AY10" s="188"/>
      <c r="AZ10" s="188"/>
      <c r="BA10" s="188"/>
      <c r="BB10" s="188"/>
      <c r="BC10" s="188"/>
      <c r="BD10" s="188"/>
      <c r="BE10" s="188"/>
      <c r="BF10" s="188"/>
      <c r="BG10" s="188"/>
      <c r="BH10" s="188"/>
      <c r="BI10" s="188"/>
      <c r="BJ10" s="188"/>
      <c r="BK10" s="188"/>
      <c r="BL10" s="188"/>
      <c r="BM10" s="188"/>
      <c r="BN10" s="188"/>
      <c r="BO10" s="188"/>
      <c r="BP10" s="188"/>
      <c r="BQ10" s="188"/>
      <c r="BR10" s="188"/>
      <c r="BS10" s="188"/>
      <c r="BT10" s="188"/>
      <c r="BU10" s="188"/>
      <c r="BV10" s="188"/>
      <c r="BW10" s="188"/>
      <c r="BX10" s="188"/>
      <c r="BY10" s="188"/>
      <c r="BZ10" s="188"/>
      <c r="CA10" s="188"/>
      <c r="CB10" s="188"/>
      <c r="CC10" s="188"/>
      <c r="CD10" s="188"/>
      <c r="CE10" s="188"/>
      <c r="CF10" s="188"/>
      <c r="CG10" s="188"/>
      <c r="CH10" s="188"/>
      <c r="CI10" s="188"/>
      <c r="CJ10" s="188"/>
      <c r="CK10" s="188"/>
      <c r="CL10" s="188"/>
      <c r="CM10" s="188"/>
      <c r="CN10" s="188"/>
      <c r="CO10" s="188"/>
      <c r="CP10" s="188"/>
      <c r="CQ10" s="188"/>
      <c r="CR10" s="188"/>
      <c r="CS10" s="188"/>
      <c r="CT10" s="188"/>
      <c r="CU10" s="188"/>
      <c r="CV10" s="188"/>
      <c r="CW10" s="188"/>
      <c r="CX10" s="188"/>
      <c r="CY10" s="188"/>
      <c r="CZ10" s="188"/>
      <c r="DA10" s="188"/>
      <c r="DB10" s="188"/>
      <c r="DC10" s="188"/>
      <c r="DD10" s="188"/>
      <c r="DE10" s="188"/>
      <c r="DF10" s="188"/>
      <c r="DG10" s="188"/>
      <c r="DH10" s="188"/>
      <c r="DI10" s="188"/>
      <c r="DJ10" s="188"/>
      <c r="DK10" s="188"/>
      <c r="DL10" s="188"/>
      <c r="DM10" s="188"/>
      <c r="DN10" s="188"/>
      <c r="DO10" s="188"/>
      <c r="DP10" s="188"/>
      <c r="DQ10" s="188"/>
      <c r="DR10" s="188"/>
      <c r="DS10" s="188"/>
      <c r="DT10" s="188"/>
      <c r="DU10" s="188"/>
      <c r="DV10" s="188"/>
      <c r="DW10" s="188"/>
      <c r="DX10" s="188"/>
      <c r="DY10" s="188"/>
      <c r="DZ10" s="188"/>
      <c r="EA10" s="188"/>
      <c r="EB10" s="188"/>
      <c r="EC10" s="188"/>
      <c r="ED10" s="188"/>
      <c r="EE10" s="188"/>
      <c r="EF10" s="188"/>
      <c r="EG10" s="188"/>
      <c r="EH10" s="188"/>
      <c r="EI10" s="188"/>
      <c r="EJ10" s="188"/>
      <c r="EK10" s="188"/>
      <c r="EL10" s="188"/>
      <c r="EM10" s="188"/>
      <c r="EN10" s="188"/>
      <c r="EO10" s="188"/>
      <c r="EP10" s="188"/>
      <c r="EQ10" s="188"/>
      <c r="ER10" s="188"/>
      <c r="ES10" s="188"/>
      <c r="ET10" s="188"/>
      <c r="EU10" s="188"/>
      <c r="EV10" s="188"/>
      <c r="EW10" s="188"/>
      <c r="EX10" s="188"/>
      <c r="EY10" s="188"/>
      <c r="EZ10" s="188"/>
      <c r="FA10" s="188"/>
      <c r="FB10" s="188"/>
      <c r="FC10" s="188"/>
      <c r="FD10" s="188"/>
      <c r="FE10" s="188"/>
      <c r="FF10" s="188"/>
      <c r="FG10" s="188"/>
      <c r="FH10" s="188"/>
      <c r="FI10" s="188"/>
      <c r="FJ10" s="188"/>
      <c r="FK10" s="188"/>
      <c r="FL10" s="188"/>
      <c r="FM10" s="188"/>
      <c r="FN10" s="188"/>
      <c r="FO10" s="188"/>
      <c r="FP10" s="188"/>
      <c r="FQ10" s="188"/>
      <c r="FR10" s="188"/>
      <c r="FS10" s="188"/>
      <c r="FT10" s="188"/>
      <c r="FU10" s="188"/>
      <c r="FV10" s="188"/>
      <c r="FW10" s="188"/>
      <c r="FX10" s="188"/>
      <c r="FY10" s="188"/>
      <c r="FZ10" s="188"/>
      <c r="GA10" s="188"/>
      <c r="GB10" s="188"/>
      <c r="GC10" s="188"/>
      <c r="GD10" s="188"/>
      <c r="GE10" s="188"/>
      <c r="GF10" s="188"/>
      <c r="GG10" s="188"/>
      <c r="GH10" s="188"/>
      <c r="GI10" s="188"/>
      <c r="GJ10" s="188"/>
      <c r="GK10" s="188"/>
      <c r="GL10" s="188"/>
      <c r="GM10" s="188"/>
      <c r="GN10" s="188"/>
      <c r="GO10" s="188"/>
      <c r="GP10" s="188"/>
      <c r="GQ10" s="188"/>
      <c r="GR10" s="188"/>
      <c r="GS10" s="188"/>
      <c r="GT10" s="188"/>
      <c r="GU10" s="188"/>
      <c r="GV10" s="188"/>
      <c r="GW10" s="188"/>
      <c r="GX10" s="188"/>
      <c r="GY10" s="188"/>
      <c r="GZ10" s="188"/>
      <c r="HA10" s="188"/>
      <c r="HB10" s="188"/>
      <c r="HC10" s="188"/>
      <c r="HD10" s="188"/>
      <c r="HE10" s="188"/>
      <c r="HF10" s="188"/>
      <c r="HG10" s="188"/>
      <c r="HH10" s="188"/>
      <c r="HI10" s="188"/>
      <c r="HJ10" s="188"/>
      <c r="HK10" s="188"/>
      <c r="HL10" s="188"/>
      <c r="HM10" s="188"/>
      <c r="HN10" s="188"/>
      <c r="HO10" s="188"/>
      <c r="HP10" s="188"/>
      <c r="HQ10" s="188"/>
      <c r="HR10" s="188"/>
      <c r="HS10" s="188"/>
      <c r="HT10" s="188"/>
      <c r="HU10" s="188"/>
      <c r="HV10" s="188"/>
      <c r="HW10" s="188"/>
      <c r="HX10" s="188"/>
      <c r="HY10" s="188"/>
      <c r="HZ10" s="188"/>
      <c r="IA10" s="188"/>
      <c r="IB10" s="188"/>
      <c r="IC10" s="188"/>
      <c r="ID10" s="188"/>
      <c r="IE10" s="188"/>
      <c r="IF10" s="188"/>
      <c r="IG10" s="188"/>
      <c r="IH10" s="188"/>
      <c r="II10" s="188"/>
      <c r="IJ10" s="188"/>
      <c r="IK10" s="188"/>
      <c r="IL10" s="188"/>
      <c r="IM10" s="188"/>
      <c r="IN10" s="188"/>
      <c r="IO10" s="188"/>
      <c r="IP10" s="188"/>
      <c r="IQ10" s="188"/>
      <c r="IR10" s="188"/>
      <c r="IS10" s="188"/>
      <c r="IT10" s="188"/>
      <c r="IU10" s="188"/>
      <c r="IV10" s="188"/>
      <c r="IW10" s="188"/>
      <c r="IX10" s="188"/>
      <c r="IY10" s="188"/>
      <c r="IZ10" s="188"/>
      <c r="JA10" s="188"/>
      <c r="JB10" s="188"/>
      <c r="JC10" s="188"/>
      <c r="JD10" s="188"/>
      <c r="JE10" s="188"/>
      <c r="JF10" s="188"/>
      <c r="JG10" s="188"/>
      <c r="JH10" s="188"/>
      <c r="JI10" s="188"/>
      <c r="JJ10" s="188"/>
      <c r="JK10" s="188"/>
      <c r="JL10" s="188"/>
      <c r="JM10" s="188"/>
      <c r="JN10" s="188"/>
      <c r="JO10" s="188"/>
      <c r="JP10" s="188"/>
      <c r="JQ10" s="188"/>
      <c r="JR10" s="188"/>
      <c r="JS10" s="188"/>
      <c r="JT10" s="188"/>
      <c r="JU10" s="188"/>
      <c r="JV10" s="188"/>
      <c r="JW10" s="188"/>
      <c r="JX10" s="188"/>
      <c r="JY10" s="188"/>
      <c r="JZ10" s="188"/>
      <c r="KA10" s="188"/>
      <c r="KB10" s="188"/>
      <c r="KC10" s="188"/>
      <c r="KD10" s="188"/>
      <c r="KE10" s="188"/>
      <c r="KF10" s="188"/>
      <c r="KG10" s="188"/>
      <c r="KH10" s="188"/>
      <c r="KI10" s="188"/>
      <c r="KJ10" s="188"/>
      <c r="KK10" s="188"/>
      <c r="KL10" s="188"/>
    </row>
    <row r="11" spans="1:298" s="189" customFormat="1" ht="94.5" customHeight="1" x14ac:dyDescent="0.3">
      <c r="A11" s="351"/>
      <c r="B11" s="357"/>
      <c r="C11" s="351"/>
      <c r="D11" s="366"/>
      <c r="E11" s="351"/>
      <c r="F11" s="366"/>
      <c r="G11" s="351"/>
      <c r="H11" s="351"/>
      <c r="I11" s="354"/>
      <c r="J11" s="355"/>
      <c r="K11" s="351"/>
      <c r="L11" s="376"/>
      <c r="M11" s="376"/>
      <c r="N11" s="351"/>
      <c r="O11" s="255">
        <v>2</v>
      </c>
      <c r="P11" s="258" t="s">
        <v>580</v>
      </c>
      <c r="Q11" s="232" t="str">
        <f t="shared" si="0"/>
        <v>Probabilidad</v>
      </c>
      <c r="R11" s="232" t="s">
        <v>52</v>
      </c>
      <c r="S11" s="232" t="s">
        <v>57</v>
      </c>
      <c r="T11" s="233">
        <f>VLOOKUP(R11&amp;S11,Hoja1!$Q$4:$R$9,2,0)</f>
        <v>0.45</v>
      </c>
      <c r="U11" s="232" t="s">
        <v>59</v>
      </c>
      <c r="V11" s="232" t="s">
        <v>62</v>
      </c>
      <c r="W11" s="232" t="s">
        <v>65</v>
      </c>
      <c r="X11" s="260">
        <f>IF(Q11="Probabilidad",($J$10*T11),IF(Q11="Impacto"," "))</f>
        <v>0.18000000000000002</v>
      </c>
      <c r="Y11" s="233" t="str">
        <f>IF(Z11&lt;=20%,'Tabla probabilidad'!$B$5,IF(Z11&lt;=40%,'Tabla probabilidad'!$B$6,IF(Z11&lt;=60%,'Tabla probabilidad'!$B$7,IF(Z11&lt;=80%,'Tabla probabilidad'!$B$8,IF(Z11&lt;=100%,'Tabla probabilidad'!$B$9)))))</f>
        <v>Baja</v>
      </c>
      <c r="Z11" s="253">
        <f t="shared" ref="Z11:Z13" si="2">IF(R11="Preventivo",($J$10-($J$10*T11)),IF(R11="Detectivo",($J$10-($J$10*T11)),IF(R11="Correctivo",($J$10))))</f>
        <v>0.22</v>
      </c>
      <c r="AA11" s="364"/>
      <c r="AB11" s="364"/>
      <c r="AC11" s="253" t="str">
        <f t="shared" si="1"/>
        <v>Moderado</v>
      </c>
      <c r="AD11" s="253">
        <f>IF(Q11="Probabilidad",(($M$10-0)),IF(Q11="Impacto",($M$10-($M$10*T11))))</f>
        <v>0.6</v>
      </c>
      <c r="AE11" s="364"/>
      <c r="AF11" s="364"/>
      <c r="AG11" s="357"/>
      <c r="AH11" s="357"/>
      <c r="AI11" s="351"/>
      <c r="AJ11" s="351"/>
      <c r="AK11" s="351"/>
      <c r="AL11" s="351"/>
      <c r="AM11" s="351"/>
      <c r="AN11" s="351"/>
      <c r="AO11" s="188"/>
      <c r="AP11" s="188"/>
      <c r="AQ11" s="188"/>
      <c r="AR11" s="188"/>
      <c r="AS11" s="188"/>
      <c r="AT11" s="188"/>
      <c r="AU11" s="188"/>
      <c r="AV11" s="188"/>
      <c r="AW11" s="188"/>
      <c r="AX11" s="188"/>
      <c r="AY11" s="188"/>
      <c r="AZ11" s="188"/>
      <c r="BA11" s="188"/>
      <c r="BB11" s="188"/>
      <c r="BC11" s="188"/>
      <c r="BD11" s="188"/>
      <c r="BE11" s="188"/>
      <c r="BF11" s="188"/>
      <c r="BG11" s="188"/>
      <c r="BH11" s="188"/>
      <c r="BI11" s="188"/>
      <c r="BJ11" s="188"/>
      <c r="BK11" s="188"/>
      <c r="BL11" s="188"/>
      <c r="BM11" s="188"/>
      <c r="BN11" s="188"/>
      <c r="BO11" s="188"/>
      <c r="BP11" s="188"/>
      <c r="BQ11" s="188"/>
      <c r="BR11" s="188"/>
      <c r="BS11" s="188"/>
      <c r="BT11" s="188"/>
      <c r="BU11" s="188"/>
      <c r="BV11" s="188"/>
      <c r="BW11" s="188"/>
      <c r="BX11" s="188"/>
      <c r="BY11" s="188"/>
      <c r="BZ11" s="188"/>
      <c r="CA11" s="188"/>
      <c r="CB11" s="188"/>
      <c r="CC11" s="188"/>
      <c r="CD11" s="188"/>
      <c r="CE11" s="188"/>
      <c r="CF11" s="188"/>
      <c r="CG11" s="188"/>
      <c r="CH11" s="188"/>
      <c r="CI11" s="188"/>
      <c r="CJ11" s="188"/>
      <c r="CK11" s="188"/>
      <c r="CL11" s="188"/>
      <c r="CM11" s="188"/>
      <c r="CN11" s="188"/>
      <c r="CO11" s="188"/>
      <c r="CP11" s="188"/>
      <c r="CQ11" s="188"/>
      <c r="CR11" s="188"/>
      <c r="CS11" s="188"/>
      <c r="CT11" s="188"/>
      <c r="CU11" s="188"/>
      <c r="CV11" s="188"/>
      <c r="CW11" s="188"/>
      <c r="CX11" s="188"/>
      <c r="CY11" s="188"/>
      <c r="CZ11" s="188"/>
      <c r="DA11" s="188"/>
      <c r="DB11" s="188"/>
      <c r="DC11" s="188"/>
      <c r="DD11" s="188"/>
      <c r="DE11" s="188"/>
      <c r="DF11" s="188"/>
      <c r="DG11" s="188"/>
      <c r="DH11" s="188"/>
      <c r="DI11" s="188"/>
      <c r="DJ11" s="188"/>
      <c r="DK11" s="188"/>
      <c r="DL11" s="188"/>
      <c r="DM11" s="188"/>
      <c r="DN11" s="188"/>
      <c r="DO11" s="188"/>
      <c r="DP11" s="188"/>
      <c r="DQ11" s="188"/>
      <c r="DR11" s="188"/>
      <c r="DS11" s="188"/>
      <c r="DT11" s="188"/>
      <c r="DU11" s="188"/>
      <c r="DV11" s="188"/>
      <c r="DW11" s="188"/>
      <c r="DX11" s="188"/>
      <c r="DY11" s="188"/>
      <c r="DZ11" s="188"/>
      <c r="EA11" s="188"/>
      <c r="EB11" s="188"/>
      <c r="EC11" s="188"/>
      <c r="ED11" s="188"/>
      <c r="EE11" s="188"/>
      <c r="EF11" s="188"/>
      <c r="EG11" s="188"/>
      <c r="EH11" s="188"/>
      <c r="EI11" s="188"/>
      <c r="EJ11" s="188"/>
      <c r="EK11" s="188"/>
      <c r="EL11" s="188"/>
      <c r="EM11" s="188"/>
      <c r="EN11" s="188"/>
      <c r="EO11" s="188"/>
      <c r="EP11" s="188"/>
      <c r="EQ11" s="188"/>
      <c r="ER11" s="188"/>
      <c r="ES11" s="188"/>
      <c r="ET11" s="188"/>
      <c r="EU11" s="188"/>
      <c r="EV11" s="188"/>
      <c r="EW11" s="188"/>
      <c r="EX11" s="188"/>
      <c r="EY11" s="188"/>
      <c r="EZ11" s="188"/>
      <c r="FA11" s="188"/>
      <c r="FB11" s="188"/>
      <c r="FC11" s="188"/>
      <c r="FD11" s="188"/>
      <c r="FE11" s="188"/>
      <c r="FF11" s="188"/>
      <c r="FG11" s="188"/>
      <c r="FH11" s="188"/>
      <c r="FI11" s="188"/>
      <c r="FJ11" s="188"/>
      <c r="FK11" s="188"/>
      <c r="FL11" s="188"/>
      <c r="FM11" s="188"/>
      <c r="FN11" s="188"/>
      <c r="FO11" s="188"/>
      <c r="FP11" s="188"/>
      <c r="FQ11" s="188"/>
      <c r="FR11" s="188"/>
      <c r="FS11" s="188"/>
      <c r="FT11" s="188"/>
      <c r="FU11" s="188"/>
      <c r="FV11" s="188"/>
      <c r="FW11" s="188"/>
      <c r="FX11" s="188"/>
      <c r="FY11" s="188"/>
      <c r="FZ11" s="188"/>
      <c r="GA11" s="188"/>
      <c r="GB11" s="188"/>
      <c r="GC11" s="188"/>
      <c r="GD11" s="188"/>
      <c r="GE11" s="188"/>
      <c r="GF11" s="188"/>
      <c r="GG11" s="188"/>
      <c r="GH11" s="188"/>
      <c r="GI11" s="188"/>
      <c r="GJ11" s="188"/>
      <c r="GK11" s="188"/>
      <c r="GL11" s="188"/>
      <c r="GM11" s="188"/>
      <c r="GN11" s="188"/>
      <c r="GO11" s="188"/>
      <c r="GP11" s="188"/>
      <c r="GQ11" s="188"/>
      <c r="GR11" s="188"/>
      <c r="GS11" s="188"/>
      <c r="GT11" s="188"/>
      <c r="GU11" s="188"/>
      <c r="GV11" s="188"/>
      <c r="GW11" s="188"/>
      <c r="GX11" s="188"/>
      <c r="GY11" s="188"/>
      <c r="GZ11" s="188"/>
      <c r="HA11" s="188"/>
      <c r="HB11" s="188"/>
      <c r="HC11" s="188"/>
      <c r="HD11" s="188"/>
      <c r="HE11" s="188"/>
      <c r="HF11" s="188"/>
      <c r="HG11" s="188"/>
      <c r="HH11" s="188"/>
      <c r="HI11" s="188"/>
      <c r="HJ11" s="188"/>
      <c r="HK11" s="188"/>
      <c r="HL11" s="188"/>
      <c r="HM11" s="188"/>
      <c r="HN11" s="188"/>
      <c r="HO11" s="188"/>
      <c r="HP11" s="188"/>
      <c r="HQ11" s="188"/>
      <c r="HR11" s="188"/>
      <c r="HS11" s="188"/>
      <c r="HT11" s="188"/>
      <c r="HU11" s="188"/>
      <c r="HV11" s="188"/>
      <c r="HW11" s="188"/>
      <c r="HX11" s="188"/>
      <c r="HY11" s="188"/>
      <c r="HZ11" s="188"/>
      <c r="IA11" s="188"/>
      <c r="IB11" s="188"/>
      <c r="IC11" s="188"/>
      <c r="ID11" s="188"/>
      <c r="IE11" s="188"/>
      <c r="IF11" s="188"/>
      <c r="IG11" s="188"/>
      <c r="IH11" s="188"/>
      <c r="II11" s="188"/>
      <c r="IJ11" s="188"/>
      <c r="IK11" s="188"/>
      <c r="IL11" s="188"/>
      <c r="IM11" s="188"/>
      <c r="IN11" s="188"/>
      <c r="IO11" s="188"/>
      <c r="IP11" s="188"/>
      <c r="IQ11" s="188"/>
      <c r="IR11" s="188"/>
      <c r="IS11" s="188"/>
      <c r="IT11" s="188"/>
      <c r="IU11" s="188"/>
      <c r="IV11" s="188"/>
      <c r="IW11" s="188"/>
      <c r="IX11" s="188"/>
      <c r="IY11" s="188"/>
      <c r="IZ11" s="188"/>
      <c r="JA11" s="188"/>
      <c r="JB11" s="188"/>
      <c r="JC11" s="188"/>
      <c r="JD11" s="188"/>
      <c r="JE11" s="188"/>
      <c r="JF11" s="188"/>
      <c r="JG11" s="188"/>
      <c r="JH11" s="188"/>
      <c r="JI11" s="188"/>
      <c r="JJ11" s="188"/>
      <c r="JK11" s="188"/>
      <c r="JL11" s="188"/>
      <c r="JM11" s="188"/>
      <c r="JN11" s="188"/>
      <c r="JO11" s="188"/>
      <c r="JP11" s="188"/>
      <c r="JQ11" s="188"/>
      <c r="JR11" s="188"/>
      <c r="JS11" s="188"/>
      <c r="JT11" s="188"/>
      <c r="JU11" s="188"/>
      <c r="JV11" s="188"/>
      <c r="JW11" s="188"/>
      <c r="JX11" s="188"/>
      <c r="JY11" s="188"/>
      <c r="JZ11" s="188"/>
      <c r="KA11" s="188"/>
      <c r="KB11" s="188"/>
      <c r="KC11" s="188"/>
      <c r="KD11" s="188"/>
      <c r="KE11" s="188"/>
      <c r="KF11" s="188"/>
      <c r="KG11" s="188"/>
      <c r="KH11" s="188"/>
      <c r="KI11" s="188"/>
      <c r="KJ11" s="188"/>
      <c r="KK11" s="188"/>
      <c r="KL11" s="188"/>
    </row>
    <row r="12" spans="1:298" s="189" customFormat="1" ht="94.5" customHeight="1" x14ac:dyDescent="0.3">
      <c r="A12" s="351"/>
      <c r="B12" s="357"/>
      <c r="C12" s="351"/>
      <c r="D12" s="366"/>
      <c r="E12" s="351"/>
      <c r="F12" s="366"/>
      <c r="G12" s="351"/>
      <c r="H12" s="351"/>
      <c r="I12" s="354"/>
      <c r="J12" s="355"/>
      <c r="K12" s="351"/>
      <c r="L12" s="376"/>
      <c r="M12" s="376"/>
      <c r="N12" s="351"/>
      <c r="O12" s="255">
        <v>3</v>
      </c>
      <c r="P12" s="258" t="s">
        <v>581</v>
      </c>
      <c r="Q12" s="232" t="str">
        <f t="shared" si="0"/>
        <v>Probabilidad</v>
      </c>
      <c r="R12" s="232" t="s">
        <v>52</v>
      </c>
      <c r="S12" s="232" t="s">
        <v>57</v>
      </c>
      <c r="T12" s="233">
        <f>VLOOKUP(R12&amp;S12,Hoja1!$Q$4:$R$9,2,0)</f>
        <v>0.45</v>
      </c>
      <c r="U12" s="232" t="s">
        <v>59</v>
      </c>
      <c r="V12" s="232" t="s">
        <v>62</v>
      </c>
      <c r="W12" s="232" t="s">
        <v>65</v>
      </c>
      <c r="X12" s="260">
        <f>IF(Q12="Probabilidad",($J$10*T12),IF(Q12="Impacto"," "))</f>
        <v>0.18000000000000002</v>
      </c>
      <c r="Y12" s="233" t="str">
        <f>IF(Z12&lt;=20%,'Tabla probabilidad'!$B$5,IF(Z12&lt;=40%,'Tabla probabilidad'!$B$6,IF(Z12&lt;=60%,'Tabla probabilidad'!$B$7,IF(Z12&lt;=80%,'Tabla probabilidad'!$B$8,IF(Z12&lt;=100%,'Tabla probabilidad'!$B$9)))))</f>
        <v>Baja</v>
      </c>
      <c r="Z12" s="253">
        <f t="shared" si="2"/>
        <v>0.22</v>
      </c>
      <c r="AA12" s="364"/>
      <c r="AB12" s="364"/>
      <c r="AC12" s="253" t="str">
        <f t="shared" si="1"/>
        <v>Moderado</v>
      </c>
      <c r="AD12" s="253">
        <f>IF(Q12="Probabilidad",(($M$10-0)),IF(Q12="Impacto",($M$10-($M$10*T12))))</f>
        <v>0.6</v>
      </c>
      <c r="AE12" s="364"/>
      <c r="AF12" s="364"/>
      <c r="AG12" s="357"/>
      <c r="AH12" s="357"/>
      <c r="AI12" s="351"/>
      <c r="AJ12" s="351"/>
      <c r="AK12" s="351"/>
      <c r="AL12" s="351"/>
      <c r="AM12" s="351"/>
      <c r="AN12" s="351"/>
      <c r="AO12" s="188"/>
      <c r="AP12" s="188"/>
      <c r="AQ12" s="188"/>
      <c r="AR12" s="188"/>
      <c r="AS12" s="188"/>
      <c r="AT12" s="188"/>
      <c r="AU12" s="188"/>
      <c r="AV12" s="188"/>
      <c r="AW12" s="188"/>
      <c r="AX12" s="188"/>
      <c r="AY12" s="188"/>
      <c r="AZ12" s="188"/>
      <c r="BA12" s="188"/>
      <c r="BB12" s="188"/>
      <c r="BC12" s="188"/>
      <c r="BD12" s="188"/>
      <c r="BE12" s="188"/>
      <c r="BF12" s="188"/>
      <c r="BG12" s="188"/>
      <c r="BH12" s="188"/>
      <c r="BI12" s="188"/>
      <c r="BJ12" s="188"/>
      <c r="BK12" s="188"/>
      <c r="BL12" s="188"/>
      <c r="BM12" s="188"/>
      <c r="BN12" s="188"/>
      <c r="BO12" s="188"/>
      <c r="BP12" s="188"/>
      <c r="BQ12" s="188"/>
      <c r="BR12" s="188"/>
      <c r="BS12" s="188"/>
      <c r="BT12" s="188"/>
      <c r="BU12" s="188"/>
      <c r="BV12" s="188"/>
      <c r="BW12" s="188"/>
      <c r="BX12" s="188"/>
      <c r="BY12" s="188"/>
      <c r="BZ12" s="188"/>
      <c r="CA12" s="188"/>
      <c r="CB12" s="188"/>
      <c r="CC12" s="188"/>
      <c r="CD12" s="188"/>
      <c r="CE12" s="188"/>
      <c r="CF12" s="188"/>
      <c r="CG12" s="188"/>
      <c r="CH12" s="188"/>
      <c r="CI12" s="188"/>
      <c r="CJ12" s="188"/>
      <c r="CK12" s="188"/>
      <c r="CL12" s="188"/>
      <c r="CM12" s="188"/>
      <c r="CN12" s="188"/>
      <c r="CO12" s="188"/>
      <c r="CP12" s="188"/>
      <c r="CQ12" s="188"/>
      <c r="CR12" s="188"/>
      <c r="CS12" s="188"/>
      <c r="CT12" s="188"/>
      <c r="CU12" s="188"/>
      <c r="CV12" s="188"/>
      <c r="CW12" s="188"/>
      <c r="CX12" s="188"/>
      <c r="CY12" s="188"/>
      <c r="CZ12" s="188"/>
      <c r="DA12" s="188"/>
      <c r="DB12" s="188"/>
      <c r="DC12" s="188"/>
      <c r="DD12" s="188"/>
      <c r="DE12" s="188"/>
      <c r="DF12" s="188"/>
      <c r="DG12" s="188"/>
      <c r="DH12" s="188"/>
      <c r="DI12" s="188"/>
      <c r="DJ12" s="188"/>
      <c r="DK12" s="188"/>
      <c r="DL12" s="188"/>
      <c r="DM12" s="188"/>
      <c r="DN12" s="188"/>
      <c r="DO12" s="188"/>
      <c r="DP12" s="188"/>
      <c r="DQ12" s="188"/>
      <c r="DR12" s="188"/>
      <c r="DS12" s="188"/>
      <c r="DT12" s="188"/>
      <c r="DU12" s="188"/>
      <c r="DV12" s="188"/>
      <c r="DW12" s="188"/>
      <c r="DX12" s="188"/>
      <c r="DY12" s="188"/>
      <c r="DZ12" s="188"/>
      <c r="EA12" s="188"/>
      <c r="EB12" s="188"/>
      <c r="EC12" s="188"/>
      <c r="ED12" s="188"/>
      <c r="EE12" s="188"/>
      <c r="EF12" s="188"/>
      <c r="EG12" s="188"/>
      <c r="EH12" s="188"/>
      <c r="EI12" s="188"/>
      <c r="EJ12" s="188"/>
      <c r="EK12" s="188"/>
      <c r="EL12" s="188"/>
      <c r="EM12" s="188"/>
      <c r="EN12" s="188"/>
      <c r="EO12" s="188"/>
      <c r="EP12" s="188"/>
      <c r="EQ12" s="188"/>
      <c r="ER12" s="188"/>
      <c r="ES12" s="188"/>
      <c r="ET12" s="188"/>
      <c r="EU12" s="188"/>
      <c r="EV12" s="188"/>
      <c r="EW12" s="188"/>
      <c r="EX12" s="188"/>
      <c r="EY12" s="188"/>
      <c r="EZ12" s="188"/>
      <c r="FA12" s="188"/>
      <c r="FB12" s="188"/>
      <c r="FC12" s="188"/>
      <c r="FD12" s="188"/>
      <c r="FE12" s="188"/>
      <c r="FF12" s="188"/>
      <c r="FG12" s="188"/>
      <c r="FH12" s="188"/>
      <c r="FI12" s="188"/>
      <c r="FJ12" s="188"/>
      <c r="FK12" s="188"/>
      <c r="FL12" s="188"/>
      <c r="FM12" s="188"/>
      <c r="FN12" s="188"/>
      <c r="FO12" s="188"/>
      <c r="FP12" s="188"/>
      <c r="FQ12" s="188"/>
      <c r="FR12" s="188"/>
      <c r="FS12" s="188"/>
      <c r="FT12" s="188"/>
      <c r="FU12" s="188"/>
      <c r="FV12" s="188"/>
      <c r="FW12" s="188"/>
      <c r="FX12" s="188"/>
      <c r="FY12" s="188"/>
      <c r="FZ12" s="188"/>
      <c r="GA12" s="188"/>
      <c r="GB12" s="188"/>
      <c r="GC12" s="188"/>
      <c r="GD12" s="188"/>
      <c r="GE12" s="188"/>
      <c r="GF12" s="188"/>
      <c r="GG12" s="188"/>
      <c r="GH12" s="188"/>
      <c r="GI12" s="188"/>
      <c r="GJ12" s="188"/>
      <c r="GK12" s="188"/>
      <c r="GL12" s="188"/>
      <c r="GM12" s="188"/>
      <c r="GN12" s="188"/>
      <c r="GO12" s="188"/>
      <c r="GP12" s="188"/>
      <c r="GQ12" s="188"/>
      <c r="GR12" s="188"/>
      <c r="GS12" s="188"/>
      <c r="GT12" s="188"/>
      <c r="GU12" s="188"/>
      <c r="GV12" s="188"/>
      <c r="GW12" s="188"/>
      <c r="GX12" s="188"/>
      <c r="GY12" s="188"/>
      <c r="GZ12" s="188"/>
      <c r="HA12" s="188"/>
      <c r="HB12" s="188"/>
      <c r="HC12" s="188"/>
      <c r="HD12" s="188"/>
      <c r="HE12" s="188"/>
      <c r="HF12" s="188"/>
      <c r="HG12" s="188"/>
      <c r="HH12" s="188"/>
      <c r="HI12" s="188"/>
      <c r="HJ12" s="188"/>
      <c r="HK12" s="188"/>
      <c r="HL12" s="188"/>
      <c r="HM12" s="188"/>
      <c r="HN12" s="188"/>
      <c r="HO12" s="188"/>
      <c r="HP12" s="188"/>
      <c r="HQ12" s="188"/>
      <c r="HR12" s="188"/>
      <c r="HS12" s="188"/>
      <c r="HT12" s="188"/>
      <c r="HU12" s="188"/>
      <c r="HV12" s="188"/>
      <c r="HW12" s="188"/>
      <c r="HX12" s="188"/>
      <c r="HY12" s="188"/>
      <c r="HZ12" s="188"/>
      <c r="IA12" s="188"/>
      <c r="IB12" s="188"/>
      <c r="IC12" s="188"/>
      <c r="ID12" s="188"/>
      <c r="IE12" s="188"/>
      <c r="IF12" s="188"/>
      <c r="IG12" s="188"/>
      <c r="IH12" s="188"/>
      <c r="II12" s="188"/>
      <c r="IJ12" s="188"/>
      <c r="IK12" s="188"/>
      <c r="IL12" s="188"/>
      <c r="IM12" s="188"/>
      <c r="IN12" s="188"/>
      <c r="IO12" s="188"/>
      <c r="IP12" s="188"/>
      <c r="IQ12" s="188"/>
      <c r="IR12" s="188"/>
      <c r="IS12" s="188"/>
      <c r="IT12" s="188"/>
      <c r="IU12" s="188"/>
      <c r="IV12" s="188"/>
      <c r="IW12" s="188"/>
      <c r="IX12" s="188"/>
      <c r="IY12" s="188"/>
      <c r="IZ12" s="188"/>
      <c r="JA12" s="188"/>
      <c r="JB12" s="188"/>
      <c r="JC12" s="188"/>
      <c r="JD12" s="188"/>
      <c r="JE12" s="188"/>
      <c r="JF12" s="188"/>
      <c r="JG12" s="188"/>
      <c r="JH12" s="188"/>
      <c r="JI12" s="188"/>
      <c r="JJ12" s="188"/>
      <c r="JK12" s="188"/>
      <c r="JL12" s="188"/>
      <c r="JM12" s="188"/>
      <c r="JN12" s="188"/>
      <c r="JO12" s="188"/>
      <c r="JP12" s="188"/>
      <c r="JQ12" s="188"/>
      <c r="JR12" s="188"/>
      <c r="JS12" s="188"/>
      <c r="JT12" s="188"/>
      <c r="JU12" s="188"/>
      <c r="JV12" s="188"/>
      <c r="JW12" s="188"/>
      <c r="JX12" s="188"/>
      <c r="JY12" s="188"/>
      <c r="JZ12" s="188"/>
      <c r="KA12" s="188"/>
      <c r="KB12" s="188"/>
      <c r="KC12" s="188"/>
      <c r="KD12" s="188"/>
      <c r="KE12" s="188"/>
      <c r="KF12" s="188"/>
      <c r="KG12" s="188"/>
      <c r="KH12" s="188"/>
      <c r="KI12" s="188"/>
      <c r="KJ12" s="188"/>
      <c r="KK12" s="188"/>
      <c r="KL12" s="188"/>
    </row>
    <row r="13" spans="1:298" s="189" customFormat="1" ht="94.5" customHeight="1" x14ac:dyDescent="0.3">
      <c r="A13" s="351"/>
      <c r="B13" s="357"/>
      <c r="C13" s="351"/>
      <c r="D13" s="366"/>
      <c r="E13" s="351"/>
      <c r="F13" s="366"/>
      <c r="G13" s="351"/>
      <c r="H13" s="351"/>
      <c r="I13" s="354"/>
      <c r="J13" s="355"/>
      <c r="K13" s="351"/>
      <c r="L13" s="376"/>
      <c r="M13" s="376"/>
      <c r="N13" s="351"/>
      <c r="O13" s="255">
        <v>4</v>
      </c>
      <c r="P13" s="258" t="s">
        <v>582</v>
      </c>
      <c r="Q13" s="232" t="str">
        <f t="shared" si="0"/>
        <v>Probabilidad</v>
      </c>
      <c r="R13" s="232" t="s">
        <v>53</v>
      </c>
      <c r="S13" s="232" t="s">
        <v>57</v>
      </c>
      <c r="T13" s="264">
        <f>VLOOKUP(R13&amp;S13,Hoja1!$Q$4:$R$9,2,0)</f>
        <v>0.35</v>
      </c>
      <c r="U13" s="232" t="s">
        <v>59</v>
      </c>
      <c r="V13" s="232" t="s">
        <v>62</v>
      </c>
      <c r="W13" s="232" t="s">
        <v>65</v>
      </c>
      <c r="X13" s="260">
        <f>IF(Q13="Probabilidad",($J$10*T13),IF(Q13="Impacto"," "))</f>
        <v>0.13999999999999999</v>
      </c>
      <c r="Y13" s="233" t="str">
        <f>IF(Z13&lt;=20%,'Tabla probabilidad'!$B$5,IF(Z13&lt;=40%,'Tabla probabilidad'!$B$6,IF(Z13&lt;=60%,'Tabla probabilidad'!$B$7,IF(Z13&lt;=80%,'Tabla probabilidad'!$B$8,IF(Z13&lt;=100%,'Tabla probabilidad'!$B$9)))))</f>
        <v>Baja</v>
      </c>
      <c r="Z13" s="253">
        <f t="shared" si="2"/>
        <v>0.26</v>
      </c>
      <c r="AA13" s="364"/>
      <c r="AB13" s="364"/>
      <c r="AC13" s="253" t="str">
        <f t="shared" si="1"/>
        <v>Moderado</v>
      </c>
      <c r="AD13" s="253">
        <f>IF(Q13="Probabilidad",(($M$10-0)),IF(Q13="Impacto",($M$10-($M$10*T13))))</f>
        <v>0.6</v>
      </c>
      <c r="AE13" s="364"/>
      <c r="AF13" s="364"/>
      <c r="AG13" s="357"/>
      <c r="AH13" s="357"/>
      <c r="AI13" s="351"/>
      <c r="AJ13" s="351"/>
      <c r="AK13" s="351"/>
      <c r="AL13" s="351"/>
      <c r="AM13" s="351"/>
      <c r="AN13" s="351"/>
      <c r="AO13" s="188"/>
      <c r="AP13" s="188"/>
      <c r="AQ13" s="188"/>
      <c r="AR13" s="188"/>
      <c r="AS13" s="188"/>
      <c r="AT13" s="188"/>
      <c r="AU13" s="188"/>
      <c r="AV13" s="188"/>
      <c r="AW13" s="188"/>
      <c r="AX13" s="188"/>
      <c r="AY13" s="188"/>
      <c r="AZ13" s="188"/>
      <c r="BA13" s="188"/>
      <c r="BB13" s="188"/>
      <c r="BC13" s="188"/>
      <c r="BD13" s="188"/>
      <c r="BE13" s="188"/>
      <c r="BF13" s="188"/>
      <c r="BG13" s="188"/>
      <c r="BH13" s="188"/>
      <c r="BI13" s="188"/>
      <c r="BJ13" s="188"/>
      <c r="BK13" s="188"/>
      <c r="BL13" s="188"/>
      <c r="BM13" s="188"/>
      <c r="BN13" s="188"/>
      <c r="BO13" s="188"/>
      <c r="BP13" s="188"/>
      <c r="BQ13" s="188"/>
      <c r="BR13" s="188"/>
      <c r="BS13" s="188"/>
      <c r="BT13" s="188"/>
      <c r="BU13" s="188"/>
      <c r="BV13" s="188"/>
      <c r="BW13" s="188"/>
      <c r="BX13" s="188"/>
      <c r="BY13" s="188"/>
      <c r="BZ13" s="188"/>
      <c r="CA13" s="188"/>
      <c r="CB13" s="188"/>
      <c r="CC13" s="188"/>
      <c r="CD13" s="188"/>
      <c r="CE13" s="188"/>
      <c r="CF13" s="188"/>
      <c r="CG13" s="188"/>
      <c r="CH13" s="188"/>
      <c r="CI13" s="188"/>
      <c r="CJ13" s="188"/>
      <c r="CK13" s="188"/>
      <c r="CL13" s="188"/>
      <c r="CM13" s="188"/>
      <c r="CN13" s="188"/>
      <c r="CO13" s="188"/>
      <c r="CP13" s="188"/>
      <c r="CQ13" s="188"/>
      <c r="CR13" s="188"/>
      <c r="CS13" s="188"/>
      <c r="CT13" s="188"/>
      <c r="CU13" s="188"/>
      <c r="CV13" s="188"/>
      <c r="CW13" s="188"/>
      <c r="CX13" s="188"/>
      <c r="CY13" s="188"/>
      <c r="CZ13" s="188"/>
      <c r="DA13" s="188"/>
      <c r="DB13" s="188"/>
      <c r="DC13" s="188"/>
      <c r="DD13" s="188"/>
      <c r="DE13" s="188"/>
      <c r="DF13" s="188"/>
      <c r="DG13" s="188"/>
      <c r="DH13" s="188"/>
      <c r="DI13" s="188"/>
      <c r="DJ13" s="188"/>
      <c r="DK13" s="188"/>
      <c r="DL13" s="188"/>
      <c r="DM13" s="188"/>
      <c r="DN13" s="188"/>
      <c r="DO13" s="188"/>
      <c r="DP13" s="188"/>
      <c r="DQ13" s="188"/>
      <c r="DR13" s="188"/>
      <c r="DS13" s="188"/>
      <c r="DT13" s="188"/>
      <c r="DU13" s="188"/>
      <c r="DV13" s="188"/>
      <c r="DW13" s="188"/>
      <c r="DX13" s="188"/>
      <c r="DY13" s="188"/>
      <c r="DZ13" s="188"/>
      <c r="EA13" s="188"/>
      <c r="EB13" s="188"/>
      <c r="EC13" s="188"/>
      <c r="ED13" s="188"/>
      <c r="EE13" s="188"/>
      <c r="EF13" s="188"/>
      <c r="EG13" s="188"/>
      <c r="EH13" s="188"/>
      <c r="EI13" s="188"/>
      <c r="EJ13" s="188"/>
      <c r="EK13" s="188"/>
      <c r="EL13" s="188"/>
      <c r="EM13" s="188"/>
      <c r="EN13" s="188"/>
      <c r="EO13" s="188"/>
      <c r="EP13" s="188"/>
      <c r="EQ13" s="188"/>
      <c r="ER13" s="188"/>
      <c r="ES13" s="188"/>
      <c r="ET13" s="188"/>
      <c r="EU13" s="188"/>
      <c r="EV13" s="188"/>
      <c r="EW13" s="188"/>
      <c r="EX13" s="188"/>
      <c r="EY13" s="188"/>
      <c r="EZ13" s="188"/>
      <c r="FA13" s="188"/>
      <c r="FB13" s="188"/>
      <c r="FC13" s="188"/>
      <c r="FD13" s="188"/>
      <c r="FE13" s="188"/>
      <c r="FF13" s="188"/>
      <c r="FG13" s="188"/>
      <c r="FH13" s="188"/>
      <c r="FI13" s="188"/>
      <c r="FJ13" s="188"/>
      <c r="FK13" s="188"/>
      <c r="FL13" s="188"/>
      <c r="FM13" s="188"/>
      <c r="FN13" s="188"/>
      <c r="FO13" s="188"/>
      <c r="FP13" s="188"/>
      <c r="FQ13" s="188"/>
      <c r="FR13" s="188"/>
      <c r="FS13" s="188"/>
      <c r="FT13" s="188"/>
      <c r="FU13" s="188"/>
      <c r="FV13" s="188"/>
      <c r="FW13" s="188"/>
      <c r="FX13" s="188"/>
      <c r="FY13" s="188"/>
      <c r="FZ13" s="188"/>
      <c r="GA13" s="188"/>
      <c r="GB13" s="188"/>
      <c r="GC13" s="188"/>
      <c r="GD13" s="188"/>
      <c r="GE13" s="188"/>
      <c r="GF13" s="188"/>
      <c r="GG13" s="188"/>
      <c r="GH13" s="188"/>
      <c r="GI13" s="188"/>
      <c r="GJ13" s="188"/>
      <c r="GK13" s="188"/>
      <c r="GL13" s="188"/>
      <c r="GM13" s="188"/>
      <c r="GN13" s="188"/>
      <c r="GO13" s="188"/>
      <c r="GP13" s="188"/>
      <c r="GQ13" s="188"/>
      <c r="GR13" s="188"/>
      <c r="GS13" s="188"/>
      <c r="GT13" s="188"/>
      <c r="GU13" s="188"/>
      <c r="GV13" s="188"/>
      <c r="GW13" s="188"/>
      <c r="GX13" s="188"/>
      <c r="GY13" s="188"/>
      <c r="GZ13" s="188"/>
      <c r="HA13" s="188"/>
      <c r="HB13" s="188"/>
      <c r="HC13" s="188"/>
      <c r="HD13" s="188"/>
      <c r="HE13" s="188"/>
      <c r="HF13" s="188"/>
      <c r="HG13" s="188"/>
      <c r="HH13" s="188"/>
      <c r="HI13" s="188"/>
      <c r="HJ13" s="188"/>
      <c r="HK13" s="188"/>
      <c r="HL13" s="188"/>
      <c r="HM13" s="188"/>
      <c r="HN13" s="188"/>
      <c r="HO13" s="188"/>
      <c r="HP13" s="188"/>
      <c r="HQ13" s="188"/>
      <c r="HR13" s="188"/>
      <c r="HS13" s="188"/>
      <c r="HT13" s="188"/>
      <c r="HU13" s="188"/>
      <c r="HV13" s="188"/>
      <c r="HW13" s="188"/>
      <c r="HX13" s="188"/>
      <c r="HY13" s="188"/>
      <c r="HZ13" s="188"/>
      <c r="IA13" s="188"/>
      <c r="IB13" s="188"/>
      <c r="IC13" s="188"/>
      <c r="ID13" s="188"/>
      <c r="IE13" s="188"/>
      <c r="IF13" s="188"/>
      <c r="IG13" s="188"/>
      <c r="IH13" s="188"/>
      <c r="II13" s="188"/>
      <c r="IJ13" s="188"/>
      <c r="IK13" s="188"/>
      <c r="IL13" s="188"/>
      <c r="IM13" s="188"/>
      <c r="IN13" s="188"/>
      <c r="IO13" s="188"/>
      <c r="IP13" s="188"/>
      <c r="IQ13" s="188"/>
      <c r="IR13" s="188"/>
      <c r="IS13" s="188"/>
      <c r="IT13" s="188"/>
      <c r="IU13" s="188"/>
      <c r="IV13" s="188"/>
      <c r="IW13" s="188"/>
      <c r="IX13" s="188"/>
      <c r="IY13" s="188"/>
      <c r="IZ13" s="188"/>
      <c r="JA13" s="188"/>
      <c r="JB13" s="188"/>
      <c r="JC13" s="188"/>
      <c r="JD13" s="188"/>
      <c r="JE13" s="188"/>
      <c r="JF13" s="188"/>
      <c r="JG13" s="188"/>
      <c r="JH13" s="188"/>
      <c r="JI13" s="188"/>
      <c r="JJ13" s="188"/>
      <c r="JK13" s="188"/>
      <c r="JL13" s="188"/>
      <c r="JM13" s="188"/>
      <c r="JN13" s="188"/>
      <c r="JO13" s="188"/>
      <c r="JP13" s="188"/>
      <c r="JQ13" s="188"/>
      <c r="JR13" s="188"/>
      <c r="JS13" s="188"/>
      <c r="JT13" s="188"/>
      <c r="JU13" s="188"/>
      <c r="JV13" s="188"/>
      <c r="JW13" s="188"/>
      <c r="JX13" s="188"/>
      <c r="JY13" s="188"/>
      <c r="JZ13" s="188"/>
      <c r="KA13" s="188"/>
      <c r="KB13" s="188"/>
      <c r="KC13" s="188"/>
      <c r="KD13" s="188"/>
      <c r="KE13" s="188"/>
      <c r="KF13" s="188"/>
      <c r="KG13" s="188"/>
      <c r="KH13" s="188"/>
      <c r="KI13" s="188"/>
      <c r="KJ13" s="188"/>
      <c r="KK13" s="188"/>
      <c r="KL13" s="188"/>
    </row>
    <row r="14" spans="1:298" s="189" customFormat="1" ht="94.5" customHeight="1" x14ac:dyDescent="0.3">
      <c r="A14" s="351">
        <v>2</v>
      </c>
      <c r="B14" s="356" t="s">
        <v>604</v>
      </c>
      <c r="C14" s="351" t="s">
        <v>40</v>
      </c>
      <c r="D14" s="352" t="s">
        <v>669</v>
      </c>
      <c r="E14" s="356" t="s">
        <v>607</v>
      </c>
      <c r="F14" s="356" t="s">
        <v>608</v>
      </c>
      <c r="G14" s="351" t="s">
        <v>364</v>
      </c>
      <c r="H14" s="351">
        <v>7344</v>
      </c>
      <c r="I14" s="354" t="str">
        <f>IF(H14&lt;=2,'Tabla probabilidad'!$B$5,IF(H14&lt;=24,'Tabla probabilidad'!$B$6,IF(H14&lt;=500,'Tabla probabilidad'!$B$7,IF(H14&lt;=5000,'Tabla probabilidad'!$B$8,IF(H14&gt;5000,'Tabla probabilidad'!$B$9)))))</f>
        <v>Muy Alta</v>
      </c>
      <c r="J14" s="355">
        <f>IF(H14&lt;=2,'Tabla probabilidad'!$D$5,IF(H14&lt;=24,'Tabla probabilidad'!$D$6,IF(H14&lt;=500,'Tabla probabilidad'!$D$7,IF(H14&lt;=5000,'Tabla probabilidad'!$D$8,IF(H14&gt;5000,'Tabla probabilidad'!$D$9)))))</f>
        <v>1</v>
      </c>
      <c r="K14" s="351" t="s">
        <v>452</v>
      </c>
      <c r="L14" s="351" t="str">
        <f>IF(K14="El riesgo afecta la imagen de alguna área de la organización","Leve",IF(K14="El riesgo afecta la imagen de la entidad internamente, de conocimiento general, nivel interno, alta dirección, contratista y/o de provedores","Menor",IF(K14="El riesgo afecta la imagen de la entidad con algunos usuarios de relevancia frente al logro de los objetivos","Moderado",IF(K14="El riesgo afecta la imagen de de la entidad con efecto publicitario sostenido a nivel del sector justicia","Mayor",IF(K14="El riesgo afecta la imagen de la entidad a nivel nacional, con efecto publicitarios sostenible a nivel país","Catastrófico",IF(K14="Impacto que afecte la ejecución presupuestal en un valor ≥0,5%.","Leve",IF(K14="Impacto que afecte la ejecución presupuestal en un valor ≥1%.","Menor",IF(K14="Impacto que afecte la ejecución presupuestal en un valor ≥5%.","Moderado",IF(K14="Impacto que afecte la ejecución presupuestal en un valor ≥20%.","Mayor",IF(K14="Impacto que afecte la ejecución presupuestal en un valor ≥50%.","Catastrófico",IF(K14="Incumplimiento máximo del 5% de la meta planeada","Leve",IF(K14="Incumplimiento máximo del 15% de la meta planeada","Menor",IF(K14="Incumplimiento máximo del 20% de la meta planeada","Moderado",IF(K14="Incumplimiento máximo del 50% de la meta planeada","Mayor",IF(K14="Incumplimiento máximo del 80% de la meta planeada","Catastrófico",IF(K14="Cualquier afectación a la violacion de los derechos de los ciudadanos se considera con consecuencias altas","Mayor",IF(K14="Cualquier afectación a la violacion de los derechos de los ciudadanos se considera con consecuencias desastrosas","Catastrófico",IF(K14="Afecta la Prestación del Servicio de Administración de Justicia en 5%","Leve",IF(K14="Afecta la Prestación del Servicio de Administración de Justicia en 10%","Menor",IF(K14="Afecta la Prestación del Servicio de Administración de Justicia en 15%","Moderado",IF(K14="Afecta la Prestación del Servicio de Administración de Justicia en 20%","Mayor",IF(K14="Afecta la Prestación del Servicio de Administración de Justicia en más del 50%","Catastrófico",IF(K14="Cualquier acto indebido de los servidores judiciales genera altas consecuencias para la entidad","Mayor",IF(K14="Cualquier acto indebido de los servidores judiciales genera consecuencias desastrosas para la entidad","Catastrófico",IF(K14="Si el hecho llegara a presentarse, tendría consecuencias o efectos mínimos sobre la entidad","Leve",IF(K14="Si el hecho llegara a presentarse, tendría bajo impacto o efecto sobre la entidad","Menor",IF(K14="Si el hecho llegara a presentarse, tendría medianas consecuencias o efectos sobre la entidad","Moderado",IF(K14="Si el hecho llegara a presentarse, tendría altas consecuencias o efectos sobre la entidad","Mayor",IF(K14="Si el hecho llegara a presentarse, tendría desastrosas consecuencias o efectos sobre la entidad","Catastrófico")))))))))))))))))))))))))))))</f>
        <v>Mayor</v>
      </c>
      <c r="M14" s="351" t="str">
        <f>IF(K14="El riesgo afecta la imagen de alguna área de la organización","20%",IF(K14="El riesgo afecta la imagen de la entidad internamente, de conocimiento general, nivel interno, alta dirección, contratista y/o de provedores","40%",IF(K14="El riesgo afecta la imagen de la entidad con algunos usuarios de relevancia frente al logro de los objetivos","60%",IF(K14="El riesgo afecta la imagen de de la entidad con efecto publicitario sostenido a nivel del sector justicia","80%",IF(K14="El riesgo afecta la imagen de la entidad a nivel nacional, con efecto publicitarios sostenible a nivel país","100%",IF(K14="Impacto que afecte la ejecución presupuestal en un valor ≥0,5%.","20%",IF(K14="Impacto que afecte la ejecución presupuestal en un valor ≥1%.","40%",IF(K14="Impacto que afecte la ejecución presupuestal en un valor ≥5%.","60%",IF(K14="Impacto que afecte la ejecución presupuestal en un valor ≥20%.","80%",IF(K14="Impacto que afecte la ejecución presupuestal en un valor ≥50%.","100%",IF(K14="Incumplimiento máximo del 5% de la meta planeada","20%",IF(K14="Incumplimiento máximo del 15% de la meta planeada","40%",IF(K14="Incumplimiento máximo del 20% de la meta planeada","60%",IF(K14="Incumplimiento máximo del 50% de la meta planeada","80%",IF(K14="Incumplimiento máximo del 80% de la meta planeada","100%",IF(K14="Cualquier afectación a la violacion de los derechos de los ciudadanos se considera con consecuencias altas","80%",IF(K14="Cualquier afectación a la violacion de los derechos de los ciudadanos se considera con consecuencias desastrosas","100%",IF(K14="Afecta la Prestación del Servicio de Administración de Justicia en 5%","20%",IF(K14="Afecta la Prestación del Servicio de Administración de Justicia en 10%","40%",IF(K14="Afecta la Prestación del Servicio de Administración de Justicia en 15%","60%",IF(K14="Afecta la Prestación del Servicio de Administración de Justicia en 20%","80%",IF(K14="Afecta la Prestación del Servicio de Administración de Justicia en más del 50%","100%",IF(K14="Cualquier acto indebido de los servidores judiciales genera altas consecuencias para la entidad","80%",IF(K14="Cualquier acto indebido de los servidores judiciales genera consecuencias desastrosas para la entidad","100%",IF(K14="Si el hecho llegara a presentarse, tendría consecuencias o efectos mínimos sobre la entidad","20%",IF(K14="Si el hecho llegara a presentarse, tendría bajo impacto o efecto sobre la entidad","40%",IF(K14="Si el hecho llegara a presentarse, tendría medianas consecuencias o efectos sobre la entidad","60%",IF(K14="Si el hecho llegara a presentarse, tendría altas consecuencias o efectos sobre la entidad","80%",IF(K14="Si el hecho llegara a presentarse, tendría desastrosas consecuencias o efectos sobre la entidad","100%")))))))))))))))))))))))))))))</f>
        <v>80%</v>
      </c>
      <c r="N14" s="351" t="str">
        <f>VLOOKUP((I14&amp;L14),Hoja1!$B$4:$C$28,2,0)</f>
        <v xml:space="preserve">Alto </v>
      </c>
      <c r="O14" s="255">
        <v>1</v>
      </c>
      <c r="P14" s="254" t="s">
        <v>609</v>
      </c>
      <c r="Q14" s="232" t="str">
        <f t="shared" ref="Q14:Q50" si="3">IF(R14="Preventivo","Probabilidad",IF(R14="Detectivo","Probabilidad", IF(R14="Correctivo","Impacto")))</f>
        <v>Probabilidad</v>
      </c>
      <c r="R14" s="232" t="s">
        <v>52</v>
      </c>
      <c r="S14" s="232" t="s">
        <v>57</v>
      </c>
      <c r="T14" s="264">
        <f>VLOOKUP(R14&amp;S14,Hoja1!$Q$4:$R$9,2,0)</f>
        <v>0.45</v>
      </c>
      <c r="U14" s="232" t="s">
        <v>59</v>
      </c>
      <c r="V14" s="232" t="s">
        <v>62</v>
      </c>
      <c r="W14" s="232" t="s">
        <v>65</v>
      </c>
      <c r="X14" s="260">
        <f>IF(Q14="Probabilidad",($J$14*T14),IF(Q14="Impacto"," "))</f>
        <v>0.45</v>
      </c>
      <c r="Y14" s="233" t="str">
        <f>IF(Z14&lt;=20%,'Tabla probabilidad'!$B$5,IF(Z14&lt;=40%,'Tabla probabilidad'!$B$6,IF(Z14&lt;=60%,'Tabla probabilidad'!$B$7,IF(Z14&lt;=80%,'Tabla probabilidad'!$B$8,IF(Z14&lt;=100%,'Tabla probabilidad'!$B$9)))))</f>
        <v>Media</v>
      </c>
      <c r="Z14" s="253">
        <f>IF(R14="Preventivo",($J$14-($J$14*T14)),IF(R14="Detectivo",($J$14-($J$14*T14)),IF(R14="Correctivo",($J$14))))</f>
        <v>0.55000000000000004</v>
      </c>
      <c r="AA14" s="363" t="str">
        <f>IF(AB14&lt;=20%,'Tabla probabilidad'!$B$5,IF(AB14&lt;=40%,'Tabla probabilidad'!$B$6,IF(AB14&lt;=60%,'Tabla probabilidad'!$B$7,IF(AB14&lt;=80%,'Tabla probabilidad'!$B$8,IF(AB14&lt;=100%,'Tabla probabilidad'!$B$9)))))</f>
        <v>Media</v>
      </c>
      <c r="AB14" s="363">
        <f>AVERAGE(Z14:Z17)</f>
        <v>0.53750000000000009</v>
      </c>
      <c r="AC14" s="233" t="str">
        <f t="shared" ref="AC14:AC56" si="4">IF(AD14&lt;=20%,"Leve",IF(AD14&lt;=40%,"Menor",IF(AD14&lt;=60%,"Moderado",IF(AD14&lt;=80%,"Mayor",IF(AD14&lt;=100%,"Catastrófico")))))</f>
        <v>Mayor</v>
      </c>
      <c r="AD14" s="253">
        <f>IF(Q14="Probabilidad",(($M$14-0)),IF(Q14="Impacto",($M$14-($M$14*T14))))</f>
        <v>0.8</v>
      </c>
      <c r="AE14" s="363" t="str">
        <f>IF(AF14&lt;=20%,"Leve",IF(AF14&lt;=40%,"Menor",IF(AF14&lt;=60%,"Moderado",IF(AF14&lt;=80%,"Mayor",IF(AF14&lt;=100%,"Catastrófico")))))</f>
        <v>Mayor</v>
      </c>
      <c r="AF14" s="363">
        <f>AVERAGE(AD14:AD17)</f>
        <v>0.8</v>
      </c>
      <c r="AG14" s="356" t="str">
        <f>VLOOKUP(AA14&amp;AE14,Hoja1!$B$4:$C$28,2,0)</f>
        <v xml:space="preserve">Alto </v>
      </c>
      <c r="AH14" s="351" t="s">
        <v>343</v>
      </c>
      <c r="AI14" s="351"/>
      <c r="AJ14" s="351"/>
      <c r="AK14" s="351"/>
      <c r="AL14" s="351"/>
      <c r="AM14" s="351"/>
      <c r="AN14" s="351"/>
      <c r="AO14" s="188"/>
      <c r="AP14" s="188"/>
      <c r="AQ14" s="188"/>
      <c r="AR14" s="188"/>
      <c r="AS14" s="188"/>
      <c r="AT14" s="188"/>
      <c r="AU14" s="188"/>
      <c r="AV14" s="188"/>
      <c r="AW14" s="188"/>
      <c r="AX14" s="188"/>
      <c r="AY14" s="188"/>
      <c r="AZ14" s="188"/>
      <c r="BA14" s="188"/>
      <c r="BB14" s="188"/>
      <c r="BC14" s="188"/>
      <c r="BD14" s="188"/>
      <c r="BE14" s="188"/>
      <c r="BF14" s="188"/>
      <c r="BG14" s="188"/>
      <c r="BH14" s="188"/>
      <c r="BI14" s="188"/>
      <c r="BJ14" s="188"/>
      <c r="BK14" s="188"/>
      <c r="BL14" s="188"/>
      <c r="BM14" s="188"/>
      <c r="BN14" s="188"/>
      <c r="BO14" s="188"/>
      <c r="BP14" s="188"/>
      <c r="BQ14" s="188"/>
      <c r="BR14" s="188"/>
      <c r="BS14" s="188"/>
      <c r="BT14" s="188"/>
      <c r="BU14" s="188"/>
      <c r="BV14" s="188"/>
      <c r="BW14" s="188"/>
      <c r="BX14" s="188"/>
      <c r="BY14" s="188"/>
      <c r="BZ14" s="188"/>
      <c r="CA14" s="188"/>
      <c r="CB14" s="188"/>
      <c r="CC14" s="188"/>
      <c r="CD14" s="188"/>
      <c r="CE14" s="188"/>
      <c r="CF14" s="188"/>
      <c r="CG14" s="188"/>
      <c r="CH14" s="188"/>
      <c r="CI14" s="188"/>
      <c r="CJ14" s="188"/>
      <c r="CK14" s="188"/>
      <c r="CL14" s="188"/>
      <c r="CM14" s="188"/>
      <c r="CN14" s="188"/>
      <c r="CO14" s="188"/>
      <c r="CP14" s="188"/>
      <c r="CQ14" s="188"/>
      <c r="CR14" s="188"/>
      <c r="CS14" s="188"/>
      <c r="CT14" s="188"/>
      <c r="CU14" s="188"/>
      <c r="CV14" s="188"/>
      <c r="CW14" s="188"/>
      <c r="CX14" s="188"/>
      <c r="CY14" s="188"/>
      <c r="CZ14" s="188"/>
      <c r="DA14" s="188"/>
      <c r="DB14" s="188"/>
      <c r="DC14" s="188"/>
      <c r="DD14" s="188"/>
      <c r="DE14" s="188"/>
      <c r="DF14" s="188"/>
      <c r="DG14" s="188"/>
      <c r="DH14" s="188"/>
      <c r="DI14" s="188"/>
      <c r="DJ14" s="188"/>
      <c r="DK14" s="188"/>
      <c r="DL14" s="188"/>
      <c r="DM14" s="188"/>
      <c r="DN14" s="188"/>
      <c r="DO14" s="188"/>
      <c r="DP14" s="188"/>
      <c r="DQ14" s="188"/>
      <c r="DR14" s="188"/>
      <c r="DS14" s="188"/>
      <c r="DT14" s="188"/>
      <c r="DU14" s="188"/>
      <c r="DV14" s="188"/>
      <c r="DW14" s="188"/>
      <c r="DX14" s="188"/>
      <c r="DY14" s="188"/>
      <c r="DZ14" s="188"/>
      <c r="EA14" s="188"/>
      <c r="EB14" s="188"/>
      <c r="EC14" s="188"/>
      <c r="ED14" s="188"/>
      <c r="EE14" s="188"/>
      <c r="EF14" s="188"/>
      <c r="EG14" s="188"/>
      <c r="EH14" s="188"/>
      <c r="EI14" s="188"/>
      <c r="EJ14" s="188"/>
      <c r="EK14" s="188"/>
      <c r="EL14" s="188"/>
      <c r="EM14" s="188"/>
      <c r="EN14" s="188"/>
      <c r="EO14" s="188"/>
      <c r="EP14" s="188"/>
      <c r="EQ14" s="188"/>
      <c r="ER14" s="188"/>
      <c r="ES14" s="188"/>
      <c r="ET14" s="188"/>
      <c r="EU14" s="188"/>
      <c r="EV14" s="188"/>
      <c r="EW14" s="188"/>
      <c r="EX14" s="188"/>
      <c r="EY14" s="188"/>
      <c r="EZ14" s="188"/>
      <c r="FA14" s="188"/>
      <c r="FB14" s="188"/>
      <c r="FC14" s="188"/>
      <c r="FD14" s="188"/>
      <c r="FE14" s="188"/>
      <c r="FF14" s="188"/>
      <c r="FG14" s="188"/>
      <c r="FH14" s="188"/>
      <c r="FI14" s="188"/>
      <c r="FJ14" s="188"/>
      <c r="FK14" s="188"/>
      <c r="FL14" s="188"/>
      <c r="FM14" s="188"/>
      <c r="FN14" s="188"/>
      <c r="FO14" s="188"/>
      <c r="FP14" s="188"/>
      <c r="FQ14" s="188"/>
      <c r="FR14" s="188"/>
      <c r="FS14" s="188"/>
      <c r="FT14" s="188"/>
      <c r="FU14" s="188"/>
      <c r="FV14" s="188"/>
      <c r="FW14" s="188"/>
      <c r="FX14" s="188"/>
      <c r="FY14" s="188"/>
      <c r="FZ14" s="188"/>
      <c r="GA14" s="188"/>
      <c r="GB14" s="188"/>
      <c r="GC14" s="188"/>
      <c r="GD14" s="188"/>
      <c r="GE14" s="188"/>
      <c r="GF14" s="188"/>
      <c r="GG14" s="188"/>
      <c r="GH14" s="188"/>
      <c r="GI14" s="188"/>
      <c r="GJ14" s="188"/>
      <c r="GK14" s="188"/>
      <c r="GL14" s="188"/>
      <c r="GM14" s="188"/>
      <c r="GN14" s="188"/>
      <c r="GO14" s="188"/>
      <c r="GP14" s="188"/>
      <c r="GQ14" s="188"/>
      <c r="GR14" s="188"/>
      <c r="GS14" s="188"/>
      <c r="GT14" s="188"/>
      <c r="GU14" s="188"/>
      <c r="GV14" s="188"/>
      <c r="GW14" s="188"/>
      <c r="GX14" s="188"/>
      <c r="GY14" s="188"/>
      <c r="GZ14" s="188"/>
      <c r="HA14" s="188"/>
      <c r="HB14" s="188"/>
      <c r="HC14" s="188"/>
      <c r="HD14" s="188"/>
      <c r="HE14" s="188"/>
      <c r="HF14" s="188"/>
      <c r="HG14" s="188"/>
      <c r="HH14" s="188"/>
      <c r="HI14" s="188"/>
      <c r="HJ14" s="188"/>
      <c r="HK14" s="188"/>
      <c r="HL14" s="188"/>
      <c r="HM14" s="188"/>
      <c r="HN14" s="188"/>
      <c r="HO14" s="188"/>
      <c r="HP14" s="188"/>
      <c r="HQ14" s="188"/>
      <c r="HR14" s="188"/>
      <c r="HS14" s="188"/>
      <c r="HT14" s="188"/>
      <c r="HU14" s="188"/>
      <c r="HV14" s="188"/>
      <c r="HW14" s="188"/>
      <c r="HX14" s="188"/>
      <c r="HY14" s="188"/>
      <c r="HZ14" s="188"/>
      <c r="IA14" s="188"/>
      <c r="IB14" s="188"/>
      <c r="IC14" s="188"/>
      <c r="ID14" s="188"/>
      <c r="IE14" s="188"/>
      <c r="IF14" s="188"/>
      <c r="IG14" s="188"/>
      <c r="IH14" s="188"/>
      <c r="II14" s="188"/>
      <c r="IJ14" s="188"/>
      <c r="IK14" s="188"/>
      <c r="IL14" s="188"/>
      <c r="IM14" s="188"/>
      <c r="IN14" s="188"/>
      <c r="IO14" s="188"/>
      <c r="IP14" s="188"/>
      <c r="IQ14" s="188"/>
      <c r="IR14" s="188"/>
      <c r="IS14" s="188"/>
      <c r="IT14" s="188"/>
      <c r="IU14" s="188"/>
      <c r="IV14" s="188"/>
      <c r="IW14" s="188"/>
      <c r="IX14" s="188"/>
      <c r="IY14" s="188"/>
      <c r="IZ14" s="188"/>
      <c r="JA14" s="188"/>
      <c r="JB14" s="188"/>
      <c r="JC14" s="188"/>
      <c r="JD14" s="188"/>
      <c r="JE14" s="188"/>
      <c r="JF14" s="188"/>
      <c r="JG14" s="188"/>
      <c r="JH14" s="188"/>
      <c r="JI14" s="188"/>
      <c r="JJ14" s="188"/>
      <c r="JK14" s="188"/>
      <c r="JL14" s="188"/>
      <c r="JM14" s="188"/>
      <c r="JN14" s="188"/>
      <c r="JO14" s="188"/>
      <c r="JP14" s="188"/>
      <c r="JQ14" s="188"/>
      <c r="JR14" s="188"/>
      <c r="JS14" s="188"/>
      <c r="JT14" s="188"/>
      <c r="JU14" s="188"/>
      <c r="JV14" s="188"/>
      <c r="JW14" s="188"/>
      <c r="JX14" s="188"/>
      <c r="JY14" s="188"/>
      <c r="JZ14" s="188"/>
      <c r="KA14" s="188"/>
      <c r="KB14" s="188"/>
      <c r="KC14" s="188"/>
      <c r="KD14" s="188"/>
      <c r="KE14" s="188"/>
      <c r="KF14" s="188"/>
      <c r="KG14" s="188"/>
      <c r="KH14" s="188"/>
      <c r="KI14" s="188"/>
      <c r="KJ14" s="188"/>
      <c r="KK14" s="188"/>
      <c r="KL14" s="188"/>
    </row>
    <row r="15" spans="1:298" s="189" customFormat="1" ht="94.5" customHeight="1" x14ac:dyDescent="0.3">
      <c r="A15" s="351"/>
      <c r="B15" s="357"/>
      <c r="C15" s="351"/>
      <c r="D15" s="353"/>
      <c r="E15" s="357"/>
      <c r="F15" s="357"/>
      <c r="G15" s="351"/>
      <c r="H15" s="351"/>
      <c r="I15" s="354"/>
      <c r="J15" s="355"/>
      <c r="K15" s="351"/>
      <c r="L15" s="376"/>
      <c r="M15" s="376"/>
      <c r="N15" s="351"/>
      <c r="O15" s="255">
        <v>2</v>
      </c>
      <c r="P15" s="254" t="s">
        <v>583</v>
      </c>
      <c r="Q15" s="232" t="str">
        <f t="shared" si="3"/>
        <v>Probabilidad</v>
      </c>
      <c r="R15" s="232" t="s">
        <v>52</v>
      </c>
      <c r="S15" s="232" t="s">
        <v>57</v>
      </c>
      <c r="T15" s="233">
        <f>VLOOKUP(R15&amp;S15,Hoja1!$Q$4:$R$9,2,0)</f>
        <v>0.45</v>
      </c>
      <c r="U15" s="232" t="s">
        <v>59</v>
      </c>
      <c r="V15" s="232" t="s">
        <v>62</v>
      </c>
      <c r="W15" s="232" t="s">
        <v>65</v>
      </c>
      <c r="X15" s="260">
        <f>IF(Q15="Probabilidad",($J$14*T15),IF(Q15="Impacto"," "))</f>
        <v>0.45</v>
      </c>
      <c r="Y15" s="233" t="str">
        <f>IF(Z15&lt;=20%,'Tabla probabilidad'!$B$5,IF(Z15&lt;=40%,'Tabla probabilidad'!$B$6,IF(Z15&lt;=60%,'Tabla probabilidad'!$B$7,IF(Z15&lt;=80%,'Tabla probabilidad'!$B$8,IF(Z15&lt;=100%,'Tabla probabilidad'!$B$9)))))</f>
        <v>Media</v>
      </c>
      <c r="Z15" s="253">
        <f t="shared" ref="Z15:Z17" si="5">IF(R15="Preventivo",($J$14-($J$14*T15)),IF(R15="Detectivo",($J$14-($J$14*T15)),IF(R15="Correctivo",($J$14))))</f>
        <v>0.55000000000000004</v>
      </c>
      <c r="AA15" s="364"/>
      <c r="AB15" s="364"/>
      <c r="AC15" s="233" t="str">
        <f t="shared" si="4"/>
        <v>Mayor</v>
      </c>
      <c r="AD15" s="253">
        <f t="shared" ref="AD15:AD17" si="6">IF(Q15="Probabilidad",(($M$14-0)),IF(Q15="Impacto",($M$14-($M$14*T15))))</f>
        <v>0.8</v>
      </c>
      <c r="AE15" s="364"/>
      <c r="AF15" s="364"/>
      <c r="AG15" s="357"/>
      <c r="AH15" s="351"/>
      <c r="AI15" s="351"/>
      <c r="AJ15" s="351"/>
      <c r="AK15" s="351"/>
      <c r="AL15" s="351"/>
      <c r="AM15" s="351"/>
      <c r="AN15" s="351"/>
      <c r="AO15" s="188"/>
      <c r="AP15" s="188"/>
      <c r="AQ15" s="188"/>
      <c r="AR15" s="188"/>
      <c r="AS15" s="188"/>
      <c r="AT15" s="188"/>
      <c r="AU15" s="188"/>
      <c r="AV15" s="188"/>
      <c r="AW15" s="188"/>
      <c r="AX15" s="188"/>
      <c r="AY15" s="188"/>
      <c r="AZ15" s="188"/>
      <c r="BA15" s="188"/>
      <c r="BB15" s="188"/>
      <c r="BC15" s="188"/>
      <c r="BD15" s="188"/>
      <c r="BE15" s="188"/>
      <c r="BF15" s="188"/>
      <c r="BG15" s="188"/>
      <c r="BH15" s="188"/>
      <c r="BI15" s="188"/>
      <c r="BJ15" s="188"/>
      <c r="BK15" s="188"/>
      <c r="BL15" s="188"/>
      <c r="BM15" s="188"/>
      <c r="BN15" s="188"/>
      <c r="BO15" s="188"/>
      <c r="BP15" s="188"/>
      <c r="BQ15" s="188"/>
      <c r="BR15" s="188"/>
      <c r="BS15" s="188"/>
      <c r="BT15" s="188"/>
      <c r="BU15" s="188"/>
      <c r="BV15" s="188"/>
      <c r="BW15" s="188"/>
      <c r="BX15" s="188"/>
      <c r="BY15" s="188"/>
      <c r="BZ15" s="188"/>
      <c r="CA15" s="188"/>
      <c r="CB15" s="188"/>
      <c r="CC15" s="188"/>
      <c r="CD15" s="188"/>
      <c r="CE15" s="188"/>
      <c r="CF15" s="188"/>
      <c r="CG15" s="188"/>
      <c r="CH15" s="188"/>
      <c r="CI15" s="188"/>
      <c r="CJ15" s="188"/>
      <c r="CK15" s="188"/>
      <c r="CL15" s="188"/>
      <c r="CM15" s="188"/>
      <c r="CN15" s="188"/>
      <c r="CO15" s="188"/>
      <c r="CP15" s="188"/>
      <c r="CQ15" s="188"/>
      <c r="CR15" s="188"/>
      <c r="CS15" s="188"/>
      <c r="CT15" s="188"/>
      <c r="CU15" s="188"/>
      <c r="CV15" s="188"/>
      <c r="CW15" s="188"/>
      <c r="CX15" s="188"/>
      <c r="CY15" s="188"/>
      <c r="CZ15" s="188"/>
      <c r="DA15" s="188"/>
      <c r="DB15" s="188"/>
      <c r="DC15" s="188"/>
      <c r="DD15" s="188"/>
      <c r="DE15" s="188"/>
      <c r="DF15" s="188"/>
      <c r="DG15" s="188"/>
      <c r="DH15" s="188"/>
      <c r="DI15" s="188"/>
      <c r="DJ15" s="188"/>
      <c r="DK15" s="188"/>
      <c r="DL15" s="188"/>
      <c r="DM15" s="188"/>
      <c r="DN15" s="188"/>
      <c r="DO15" s="188"/>
      <c r="DP15" s="188"/>
      <c r="DQ15" s="188"/>
      <c r="DR15" s="188"/>
      <c r="DS15" s="188"/>
      <c r="DT15" s="188"/>
      <c r="DU15" s="188"/>
      <c r="DV15" s="188"/>
      <c r="DW15" s="188"/>
      <c r="DX15" s="188"/>
      <c r="DY15" s="188"/>
      <c r="DZ15" s="188"/>
      <c r="EA15" s="188"/>
      <c r="EB15" s="188"/>
      <c r="EC15" s="188"/>
      <c r="ED15" s="188"/>
      <c r="EE15" s="188"/>
      <c r="EF15" s="188"/>
      <c r="EG15" s="188"/>
      <c r="EH15" s="188"/>
      <c r="EI15" s="188"/>
      <c r="EJ15" s="188"/>
      <c r="EK15" s="188"/>
      <c r="EL15" s="188"/>
      <c r="EM15" s="188"/>
      <c r="EN15" s="188"/>
      <c r="EO15" s="188"/>
      <c r="EP15" s="188"/>
      <c r="EQ15" s="188"/>
      <c r="ER15" s="188"/>
      <c r="ES15" s="188"/>
      <c r="ET15" s="188"/>
      <c r="EU15" s="188"/>
      <c r="EV15" s="188"/>
      <c r="EW15" s="188"/>
      <c r="EX15" s="188"/>
      <c r="EY15" s="188"/>
      <c r="EZ15" s="188"/>
      <c r="FA15" s="188"/>
      <c r="FB15" s="188"/>
      <c r="FC15" s="188"/>
      <c r="FD15" s="188"/>
      <c r="FE15" s="188"/>
      <c r="FF15" s="188"/>
      <c r="FG15" s="188"/>
      <c r="FH15" s="188"/>
      <c r="FI15" s="188"/>
      <c r="FJ15" s="188"/>
      <c r="FK15" s="188"/>
      <c r="FL15" s="188"/>
      <c r="FM15" s="188"/>
      <c r="FN15" s="188"/>
      <c r="FO15" s="188"/>
      <c r="FP15" s="188"/>
      <c r="FQ15" s="188"/>
      <c r="FR15" s="188"/>
      <c r="FS15" s="188"/>
      <c r="FT15" s="188"/>
      <c r="FU15" s="188"/>
      <c r="FV15" s="188"/>
      <c r="FW15" s="188"/>
      <c r="FX15" s="188"/>
      <c r="FY15" s="188"/>
      <c r="FZ15" s="188"/>
      <c r="GA15" s="188"/>
      <c r="GB15" s="188"/>
      <c r="GC15" s="188"/>
      <c r="GD15" s="188"/>
      <c r="GE15" s="188"/>
      <c r="GF15" s="188"/>
      <c r="GG15" s="188"/>
      <c r="GH15" s="188"/>
      <c r="GI15" s="188"/>
      <c r="GJ15" s="188"/>
      <c r="GK15" s="188"/>
      <c r="GL15" s="188"/>
      <c r="GM15" s="188"/>
      <c r="GN15" s="188"/>
      <c r="GO15" s="188"/>
      <c r="GP15" s="188"/>
      <c r="GQ15" s="188"/>
      <c r="GR15" s="188"/>
      <c r="GS15" s="188"/>
      <c r="GT15" s="188"/>
      <c r="GU15" s="188"/>
      <c r="GV15" s="188"/>
      <c r="GW15" s="188"/>
      <c r="GX15" s="188"/>
      <c r="GY15" s="188"/>
      <c r="GZ15" s="188"/>
      <c r="HA15" s="188"/>
      <c r="HB15" s="188"/>
      <c r="HC15" s="188"/>
      <c r="HD15" s="188"/>
      <c r="HE15" s="188"/>
      <c r="HF15" s="188"/>
      <c r="HG15" s="188"/>
      <c r="HH15" s="188"/>
      <c r="HI15" s="188"/>
      <c r="HJ15" s="188"/>
      <c r="HK15" s="188"/>
      <c r="HL15" s="188"/>
      <c r="HM15" s="188"/>
      <c r="HN15" s="188"/>
      <c r="HO15" s="188"/>
      <c r="HP15" s="188"/>
      <c r="HQ15" s="188"/>
      <c r="HR15" s="188"/>
      <c r="HS15" s="188"/>
      <c r="HT15" s="188"/>
      <c r="HU15" s="188"/>
      <c r="HV15" s="188"/>
      <c r="HW15" s="188"/>
      <c r="HX15" s="188"/>
      <c r="HY15" s="188"/>
      <c r="HZ15" s="188"/>
      <c r="IA15" s="188"/>
      <c r="IB15" s="188"/>
      <c r="IC15" s="188"/>
      <c r="ID15" s="188"/>
      <c r="IE15" s="188"/>
      <c r="IF15" s="188"/>
      <c r="IG15" s="188"/>
      <c r="IH15" s="188"/>
      <c r="II15" s="188"/>
      <c r="IJ15" s="188"/>
      <c r="IK15" s="188"/>
      <c r="IL15" s="188"/>
      <c r="IM15" s="188"/>
      <c r="IN15" s="188"/>
      <c r="IO15" s="188"/>
      <c r="IP15" s="188"/>
      <c r="IQ15" s="188"/>
      <c r="IR15" s="188"/>
      <c r="IS15" s="188"/>
      <c r="IT15" s="188"/>
      <c r="IU15" s="188"/>
      <c r="IV15" s="188"/>
      <c r="IW15" s="188"/>
      <c r="IX15" s="188"/>
      <c r="IY15" s="188"/>
      <c r="IZ15" s="188"/>
      <c r="JA15" s="188"/>
      <c r="JB15" s="188"/>
      <c r="JC15" s="188"/>
      <c r="JD15" s="188"/>
      <c r="JE15" s="188"/>
      <c r="JF15" s="188"/>
      <c r="JG15" s="188"/>
      <c r="JH15" s="188"/>
      <c r="JI15" s="188"/>
      <c r="JJ15" s="188"/>
      <c r="JK15" s="188"/>
      <c r="JL15" s="188"/>
      <c r="JM15" s="188"/>
      <c r="JN15" s="188"/>
      <c r="JO15" s="188"/>
      <c r="JP15" s="188"/>
      <c r="JQ15" s="188"/>
      <c r="JR15" s="188"/>
      <c r="JS15" s="188"/>
      <c r="JT15" s="188"/>
      <c r="JU15" s="188"/>
      <c r="JV15" s="188"/>
      <c r="JW15" s="188"/>
      <c r="JX15" s="188"/>
      <c r="JY15" s="188"/>
      <c r="JZ15" s="188"/>
      <c r="KA15" s="188"/>
      <c r="KB15" s="188"/>
      <c r="KC15" s="188"/>
      <c r="KD15" s="188"/>
      <c r="KE15" s="188"/>
      <c r="KF15" s="188"/>
      <c r="KG15" s="188"/>
      <c r="KH15" s="188"/>
      <c r="KI15" s="188"/>
      <c r="KJ15" s="188"/>
      <c r="KK15" s="188"/>
      <c r="KL15" s="188"/>
    </row>
    <row r="16" spans="1:298" s="189" customFormat="1" ht="94.5" customHeight="1" x14ac:dyDescent="0.3">
      <c r="A16" s="351"/>
      <c r="B16" s="357"/>
      <c r="C16" s="351"/>
      <c r="D16" s="353"/>
      <c r="E16" s="357"/>
      <c r="F16" s="357"/>
      <c r="G16" s="351"/>
      <c r="H16" s="351"/>
      <c r="I16" s="354"/>
      <c r="J16" s="355"/>
      <c r="K16" s="351"/>
      <c r="L16" s="376"/>
      <c r="M16" s="376"/>
      <c r="N16" s="351"/>
      <c r="O16" s="255">
        <v>3</v>
      </c>
      <c r="P16" s="254" t="s">
        <v>584</v>
      </c>
      <c r="Q16" s="232" t="str">
        <f t="shared" si="3"/>
        <v>Probabilidad</v>
      </c>
      <c r="R16" s="232" t="s">
        <v>52</v>
      </c>
      <c r="S16" s="232" t="s">
        <v>57</v>
      </c>
      <c r="T16" s="233">
        <f>VLOOKUP(R16&amp;S16,Hoja1!$Q$4:$R$9,2,0)</f>
        <v>0.45</v>
      </c>
      <c r="U16" s="232" t="s">
        <v>59</v>
      </c>
      <c r="V16" s="232" t="s">
        <v>62</v>
      </c>
      <c r="W16" s="232" t="s">
        <v>65</v>
      </c>
      <c r="X16" s="260">
        <f>IF(Q16="Probabilidad",($J$14*T16),IF(Q16="Impacto"," "))</f>
        <v>0.45</v>
      </c>
      <c r="Y16" s="233" t="str">
        <f>IF(Z16&lt;=20%,'Tabla probabilidad'!$B$5,IF(Z16&lt;=40%,'Tabla probabilidad'!$B$6,IF(Z16&lt;=60%,'Tabla probabilidad'!$B$7,IF(Z16&lt;=80%,'Tabla probabilidad'!$B$8,IF(Z16&lt;=100%,'Tabla probabilidad'!$B$9)))))</f>
        <v>Media</v>
      </c>
      <c r="Z16" s="253">
        <f t="shared" si="5"/>
        <v>0.55000000000000004</v>
      </c>
      <c r="AA16" s="364"/>
      <c r="AB16" s="364"/>
      <c r="AC16" s="233" t="str">
        <f t="shared" si="4"/>
        <v>Mayor</v>
      </c>
      <c r="AD16" s="253">
        <f t="shared" si="6"/>
        <v>0.8</v>
      </c>
      <c r="AE16" s="364"/>
      <c r="AF16" s="364"/>
      <c r="AG16" s="357"/>
      <c r="AH16" s="351"/>
      <c r="AI16" s="351"/>
      <c r="AJ16" s="351"/>
      <c r="AK16" s="351"/>
      <c r="AL16" s="351"/>
      <c r="AM16" s="351"/>
      <c r="AN16" s="351"/>
      <c r="AO16" s="188"/>
      <c r="AP16" s="188"/>
      <c r="AQ16" s="188"/>
      <c r="AR16" s="188"/>
      <c r="AS16" s="188"/>
      <c r="AT16" s="188"/>
      <c r="AU16" s="188"/>
      <c r="AV16" s="188"/>
      <c r="AW16" s="188"/>
      <c r="AX16" s="188"/>
      <c r="AY16" s="188"/>
      <c r="AZ16" s="188"/>
      <c r="BA16" s="188"/>
      <c r="BB16" s="188"/>
      <c r="BC16" s="188"/>
      <c r="BD16" s="188"/>
      <c r="BE16" s="188"/>
      <c r="BF16" s="188"/>
      <c r="BG16" s="188"/>
      <c r="BH16" s="188"/>
      <c r="BI16" s="188"/>
      <c r="BJ16" s="188"/>
      <c r="BK16" s="188"/>
      <c r="BL16" s="188"/>
      <c r="BM16" s="188"/>
      <c r="BN16" s="188"/>
      <c r="BO16" s="188"/>
      <c r="BP16" s="188"/>
      <c r="BQ16" s="188"/>
      <c r="BR16" s="188"/>
      <c r="BS16" s="188"/>
      <c r="BT16" s="188"/>
      <c r="BU16" s="188"/>
      <c r="BV16" s="188"/>
      <c r="BW16" s="188"/>
      <c r="BX16" s="188"/>
      <c r="BY16" s="188"/>
      <c r="BZ16" s="188"/>
      <c r="CA16" s="188"/>
      <c r="CB16" s="188"/>
      <c r="CC16" s="188"/>
      <c r="CD16" s="188"/>
      <c r="CE16" s="188"/>
      <c r="CF16" s="188"/>
      <c r="CG16" s="188"/>
      <c r="CH16" s="188"/>
      <c r="CI16" s="188"/>
      <c r="CJ16" s="188"/>
      <c r="CK16" s="188"/>
      <c r="CL16" s="188"/>
      <c r="CM16" s="188"/>
      <c r="CN16" s="188"/>
      <c r="CO16" s="188"/>
      <c r="CP16" s="188"/>
      <c r="CQ16" s="188"/>
      <c r="CR16" s="188"/>
      <c r="CS16" s="188"/>
      <c r="CT16" s="188"/>
      <c r="CU16" s="188"/>
      <c r="CV16" s="188"/>
      <c r="CW16" s="188"/>
      <c r="CX16" s="188"/>
      <c r="CY16" s="188"/>
      <c r="CZ16" s="188"/>
      <c r="DA16" s="188"/>
      <c r="DB16" s="188"/>
      <c r="DC16" s="188"/>
      <c r="DD16" s="188"/>
      <c r="DE16" s="188"/>
      <c r="DF16" s="188"/>
      <c r="DG16" s="188"/>
      <c r="DH16" s="188"/>
      <c r="DI16" s="188"/>
      <c r="DJ16" s="188"/>
      <c r="DK16" s="188"/>
      <c r="DL16" s="188"/>
      <c r="DM16" s="188"/>
      <c r="DN16" s="188"/>
      <c r="DO16" s="188"/>
      <c r="DP16" s="188"/>
      <c r="DQ16" s="188"/>
      <c r="DR16" s="188"/>
      <c r="DS16" s="188"/>
      <c r="DT16" s="188"/>
      <c r="DU16" s="188"/>
      <c r="DV16" s="188"/>
      <c r="DW16" s="188"/>
      <c r="DX16" s="188"/>
      <c r="DY16" s="188"/>
      <c r="DZ16" s="188"/>
      <c r="EA16" s="188"/>
      <c r="EB16" s="188"/>
      <c r="EC16" s="188"/>
      <c r="ED16" s="188"/>
      <c r="EE16" s="188"/>
      <c r="EF16" s="188"/>
      <c r="EG16" s="188"/>
      <c r="EH16" s="188"/>
      <c r="EI16" s="188"/>
      <c r="EJ16" s="188"/>
      <c r="EK16" s="188"/>
      <c r="EL16" s="188"/>
      <c r="EM16" s="188"/>
      <c r="EN16" s="188"/>
      <c r="EO16" s="188"/>
      <c r="EP16" s="188"/>
      <c r="EQ16" s="188"/>
      <c r="ER16" s="188"/>
      <c r="ES16" s="188"/>
      <c r="ET16" s="188"/>
      <c r="EU16" s="188"/>
      <c r="EV16" s="188"/>
      <c r="EW16" s="188"/>
      <c r="EX16" s="188"/>
      <c r="EY16" s="188"/>
      <c r="EZ16" s="188"/>
      <c r="FA16" s="188"/>
      <c r="FB16" s="188"/>
      <c r="FC16" s="188"/>
      <c r="FD16" s="188"/>
      <c r="FE16" s="188"/>
      <c r="FF16" s="188"/>
      <c r="FG16" s="188"/>
      <c r="FH16" s="188"/>
      <c r="FI16" s="188"/>
      <c r="FJ16" s="188"/>
      <c r="FK16" s="188"/>
      <c r="FL16" s="188"/>
      <c r="FM16" s="188"/>
      <c r="FN16" s="188"/>
      <c r="FO16" s="188"/>
      <c r="FP16" s="188"/>
      <c r="FQ16" s="188"/>
      <c r="FR16" s="188"/>
      <c r="FS16" s="188"/>
      <c r="FT16" s="188"/>
      <c r="FU16" s="188"/>
      <c r="FV16" s="188"/>
      <c r="FW16" s="188"/>
      <c r="FX16" s="188"/>
      <c r="FY16" s="188"/>
      <c r="FZ16" s="188"/>
      <c r="GA16" s="188"/>
      <c r="GB16" s="188"/>
      <c r="GC16" s="188"/>
      <c r="GD16" s="188"/>
      <c r="GE16" s="188"/>
      <c r="GF16" s="188"/>
      <c r="GG16" s="188"/>
      <c r="GH16" s="188"/>
      <c r="GI16" s="188"/>
      <c r="GJ16" s="188"/>
      <c r="GK16" s="188"/>
      <c r="GL16" s="188"/>
      <c r="GM16" s="188"/>
      <c r="GN16" s="188"/>
      <c r="GO16" s="188"/>
      <c r="GP16" s="188"/>
      <c r="GQ16" s="188"/>
      <c r="GR16" s="188"/>
      <c r="GS16" s="188"/>
      <c r="GT16" s="188"/>
      <c r="GU16" s="188"/>
      <c r="GV16" s="188"/>
      <c r="GW16" s="188"/>
      <c r="GX16" s="188"/>
      <c r="GY16" s="188"/>
      <c r="GZ16" s="188"/>
      <c r="HA16" s="188"/>
      <c r="HB16" s="188"/>
      <c r="HC16" s="188"/>
      <c r="HD16" s="188"/>
      <c r="HE16" s="188"/>
      <c r="HF16" s="188"/>
      <c r="HG16" s="188"/>
      <c r="HH16" s="188"/>
      <c r="HI16" s="188"/>
      <c r="HJ16" s="188"/>
      <c r="HK16" s="188"/>
      <c r="HL16" s="188"/>
      <c r="HM16" s="188"/>
      <c r="HN16" s="188"/>
      <c r="HO16" s="188"/>
      <c r="HP16" s="188"/>
      <c r="HQ16" s="188"/>
      <c r="HR16" s="188"/>
      <c r="HS16" s="188"/>
      <c r="HT16" s="188"/>
      <c r="HU16" s="188"/>
      <c r="HV16" s="188"/>
      <c r="HW16" s="188"/>
      <c r="HX16" s="188"/>
      <c r="HY16" s="188"/>
      <c r="HZ16" s="188"/>
      <c r="IA16" s="188"/>
      <c r="IB16" s="188"/>
      <c r="IC16" s="188"/>
      <c r="ID16" s="188"/>
      <c r="IE16" s="188"/>
      <c r="IF16" s="188"/>
      <c r="IG16" s="188"/>
      <c r="IH16" s="188"/>
      <c r="II16" s="188"/>
      <c r="IJ16" s="188"/>
      <c r="IK16" s="188"/>
      <c r="IL16" s="188"/>
      <c r="IM16" s="188"/>
      <c r="IN16" s="188"/>
      <c r="IO16" s="188"/>
      <c r="IP16" s="188"/>
      <c r="IQ16" s="188"/>
      <c r="IR16" s="188"/>
      <c r="IS16" s="188"/>
      <c r="IT16" s="188"/>
      <c r="IU16" s="188"/>
      <c r="IV16" s="188"/>
      <c r="IW16" s="188"/>
      <c r="IX16" s="188"/>
      <c r="IY16" s="188"/>
      <c r="IZ16" s="188"/>
      <c r="JA16" s="188"/>
      <c r="JB16" s="188"/>
      <c r="JC16" s="188"/>
      <c r="JD16" s="188"/>
      <c r="JE16" s="188"/>
      <c r="JF16" s="188"/>
      <c r="JG16" s="188"/>
      <c r="JH16" s="188"/>
      <c r="JI16" s="188"/>
      <c r="JJ16" s="188"/>
      <c r="JK16" s="188"/>
      <c r="JL16" s="188"/>
      <c r="JM16" s="188"/>
      <c r="JN16" s="188"/>
      <c r="JO16" s="188"/>
      <c r="JP16" s="188"/>
      <c r="JQ16" s="188"/>
      <c r="JR16" s="188"/>
      <c r="JS16" s="188"/>
      <c r="JT16" s="188"/>
      <c r="JU16" s="188"/>
      <c r="JV16" s="188"/>
      <c r="JW16" s="188"/>
      <c r="JX16" s="188"/>
      <c r="JY16" s="188"/>
      <c r="JZ16" s="188"/>
      <c r="KA16" s="188"/>
      <c r="KB16" s="188"/>
      <c r="KC16" s="188"/>
      <c r="KD16" s="188"/>
      <c r="KE16" s="188"/>
      <c r="KF16" s="188"/>
      <c r="KG16" s="188"/>
      <c r="KH16" s="188"/>
      <c r="KI16" s="188"/>
      <c r="KJ16" s="188"/>
      <c r="KK16" s="188"/>
      <c r="KL16" s="188"/>
    </row>
    <row r="17" spans="1:298" s="189" customFormat="1" ht="94.5" customHeight="1" x14ac:dyDescent="0.3">
      <c r="A17" s="351"/>
      <c r="B17" s="357"/>
      <c r="C17" s="351"/>
      <c r="D17" s="353"/>
      <c r="E17" s="357"/>
      <c r="F17" s="357"/>
      <c r="G17" s="351"/>
      <c r="H17" s="351"/>
      <c r="I17" s="354"/>
      <c r="J17" s="355"/>
      <c r="K17" s="351"/>
      <c r="L17" s="376"/>
      <c r="M17" s="376"/>
      <c r="N17" s="351"/>
      <c r="O17" s="255">
        <v>4</v>
      </c>
      <c r="P17" s="258" t="s">
        <v>610</v>
      </c>
      <c r="Q17" s="232" t="str">
        <f t="shared" si="3"/>
        <v>Probabilidad</v>
      </c>
      <c r="R17" s="232" t="s">
        <v>52</v>
      </c>
      <c r="S17" s="232" t="s">
        <v>56</v>
      </c>
      <c r="T17" s="233">
        <f>VLOOKUP(R17&amp;S17,Hoja1!$Q$4:$R$9,2,0)</f>
        <v>0.5</v>
      </c>
      <c r="U17" s="232" t="s">
        <v>59</v>
      </c>
      <c r="V17" s="232" t="s">
        <v>62</v>
      </c>
      <c r="W17" s="232" t="s">
        <v>65</v>
      </c>
      <c r="X17" s="260">
        <f>IF(Q17="Probabilidad",($J$14*T17),IF(Q17="Impacto"," "))</f>
        <v>0.5</v>
      </c>
      <c r="Y17" s="233" t="str">
        <f>IF(Z17&lt;=20%,'Tabla probabilidad'!$B$5,IF(Z17&lt;=40%,'Tabla probabilidad'!$B$6,IF(Z17&lt;=60%,'Tabla probabilidad'!$B$7,IF(Z17&lt;=80%,'Tabla probabilidad'!$B$8,IF(Z17&lt;=100%,'Tabla probabilidad'!$B$9)))))</f>
        <v>Media</v>
      </c>
      <c r="Z17" s="253">
        <f t="shared" si="5"/>
        <v>0.5</v>
      </c>
      <c r="AA17" s="364"/>
      <c r="AB17" s="364"/>
      <c r="AC17" s="233" t="str">
        <f t="shared" si="4"/>
        <v>Mayor</v>
      </c>
      <c r="AD17" s="253">
        <f t="shared" si="6"/>
        <v>0.8</v>
      </c>
      <c r="AE17" s="364"/>
      <c r="AF17" s="364"/>
      <c r="AG17" s="357"/>
      <c r="AH17" s="351"/>
      <c r="AI17" s="351"/>
      <c r="AJ17" s="351"/>
      <c r="AK17" s="351"/>
      <c r="AL17" s="351"/>
      <c r="AM17" s="351"/>
      <c r="AN17" s="351"/>
      <c r="AO17" s="188"/>
      <c r="AP17" s="188"/>
      <c r="AQ17" s="188"/>
      <c r="AR17" s="188"/>
      <c r="AS17" s="188"/>
      <c r="AT17" s="188"/>
      <c r="AU17" s="188"/>
      <c r="AV17" s="188"/>
      <c r="AW17" s="188"/>
      <c r="AX17" s="188"/>
      <c r="AY17" s="188"/>
      <c r="AZ17" s="188"/>
      <c r="BA17" s="188"/>
      <c r="BB17" s="188"/>
      <c r="BC17" s="188"/>
      <c r="BD17" s="188"/>
      <c r="BE17" s="188"/>
      <c r="BF17" s="188"/>
      <c r="BG17" s="188"/>
      <c r="BH17" s="188"/>
      <c r="BI17" s="188"/>
      <c r="BJ17" s="188"/>
      <c r="BK17" s="188"/>
      <c r="BL17" s="188"/>
      <c r="BM17" s="188"/>
      <c r="BN17" s="188"/>
      <c r="BO17" s="188"/>
      <c r="BP17" s="188"/>
      <c r="BQ17" s="188"/>
      <c r="BR17" s="188"/>
      <c r="BS17" s="188"/>
      <c r="BT17" s="188"/>
      <c r="BU17" s="188"/>
      <c r="BV17" s="188"/>
      <c r="BW17" s="188"/>
      <c r="BX17" s="188"/>
      <c r="BY17" s="188"/>
      <c r="BZ17" s="188"/>
      <c r="CA17" s="188"/>
      <c r="CB17" s="188"/>
      <c r="CC17" s="188"/>
      <c r="CD17" s="188"/>
      <c r="CE17" s="188"/>
      <c r="CF17" s="188"/>
      <c r="CG17" s="188"/>
      <c r="CH17" s="188"/>
      <c r="CI17" s="188"/>
      <c r="CJ17" s="188"/>
      <c r="CK17" s="188"/>
      <c r="CL17" s="188"/>
      <c r="CM17" s="188"/>
      <c r="CN17" s="188"/>
      <c r="CO17" s="188"/>
      <c r="CP17" s="188"/>
      <c r="CQ17" s="188"/>
      <c r="CR17" s="188"/>
      <c r="CS17" s="188"/>
      <c r="CT17" s="188"/>
      <c r="CU17" s="188"/>
      <c r="CV17" s="188"/>
      <c r="CW17" s="188"/>
      <c r="CX17" s="188"/>
      <c r="CY17" s="188"/>
      <c r="CZ17" s="188"/>
      <c r="DA17" s="188"/>
      <c r="DB17" s="188"/>
      <c r="DC17" s="188"/>
      <c r="DD17" s="188"/>
      <c r="DE17" s="188"/>
      <c r="DF17" s="188"/>
      <c r="DG17" s="188"/>
      <c r="DH17" s="188"/>
      <c r="DI17" s="188"/>
      <c r="DJ17" s="188"/>
      <c r="DK17" s="188"/>
      <c r="DL17" s="188"/>
      <c r="DM17" s="188"/>
      <c r="DN17" s="188"/>
      <c r="DO17" s="188"/>
      <c r="DP17" s="188"/>
      <c r="DQ17" s="188"/>
      <c r="DR17" s="188"/>
      <c r="DS17" s="188"/>
      <c r="DT17" s="188"/>
      <c r="DU17" s="188"/>
      <c r="DV17" s="188"/>
      <c r="DW17" s="188"/>
      <c r="DX17" s="188"/>
      <c r="DY17" s="188"/>
      <c r="DZ17" s="188"/>
      <c r="EA17" s="188"/>
      <c r="EB17" s="188"/>
      <c r="EC17" s="188"/>
      <c r="ED17" s="188"/>
      <c r="EE17" s="188"/>
      <c r="EF17" s="188"/>
      <c r="EG17" s="188"/>
      <c r="EH17" s="188"/>
      <c r="EI17" s="188"/>
      <c r="EJ17" s="188"/>
      <c r="EK17" s="188"/>
      <c r="EL17" s="188"/>
      <c r="EM17" s="188"/>
      <c r="EN17" s="188"/>
      <c r="EO17" s="188"/>
      <c r="EP17" s="188"/>
      <c r="EQ17" s="188"/>
      <c r="ER17" s="188"/>
      <c r="ES17" s="188"/>
      <c r="ET17" s="188"/>
      <c r="EU17" s="188"/>
      <c r="EV17" s="188"/>
      <c r="EW17" s="188"/>
      <c r="EX17" s="188"/>
      <c r="EY17" s="188"/>
      <c r="EZ17" s="188"/>
      <c r="FA17" s="188"/>
      <c r="FB17" s="188"/>
      <c r="FC17" s="188"/>
      <c r="FD17" s="188"/>
      <c r="FE17" s="188"/>
      <c r="FF17" s="188"/>
      <c r="FG17" s="188"/>
      <c r="FH17" s="188"/>
      <c r="FI17" s="188"/>
      <c r="FJ17" s="188"/>
      <c r="FK17" s="188"/>
      <c r="FL17" s="188"/>
      <c r="FM17" s="188"/>
      <c r="FN17" s="188"/>
      <c r="FO17" s="188"/>
      <c r="FP17" s="188"/>
      <c r="FQ17" s="188"/>
      <c r="FR17" s="188"/>
      <c r="FS17" s="188"/>
      <c r="FT17" s="188"/>
      <c r="FU17" s="188"/>
      <c r="FV17" s="188"/>
      <c r="FW17" s="188"/>
      <c r="FX17" s="188"/>
      <c r="FY17" s="188"/>
      <c r="FZ17" s="188"/>
      <c r="GA17" s="188"/>
      <c r="GB17" s="188"/>
      <c r="GC17" s="188"/>
      <c r="GD17" s="188"/>
      <c r="GE17" s="188"/>
      <c r="GF17" s="188"/>
      <c r="GG17" s="188"/>
      <c r="GH17" s="188"/>
      <c r="GI17" s="188"/>
      <c r="GJ17" s="188"/>
      <c r="GK17" s="188"/>
      <c r="GL17" s="188"/>
      <c r="GM17" s="188"/>
      <c r="GN17" s="188"/>
      <c r="GO17" s="188"/>
      <c r="GP17" s="188"/>
      <c r="GQ17" s="188"/>
      <c r="GR17" s="188"/>
      <c r="GS17" s="188"/>
      <c r="GT17" s="188"/>
      <c r="GU17" s="188"/>
      <c r="GV17" s="188"/>
      <c r="GW17" s="188"/>
      <c r="GX17" s="188"/>
      <c r="GY17" s="188"/>
      <c r="GZ17" s="188"/>
      <c r="HA17" s="188"/>
      <c r="HB17" s="188"/>
      <c r="HC17" s="188"/>
      <c r="HD17" s="188"/>
      <c r="HE17" s="188"/>
      <c r="HF17" s="188"/>
      <c r="HG17" s="188"/>
      <c r="HH17" s="188"/>
      <c r="HI17" s="188"/>
      <c r="HJ17" s="188"/>
      <c r="HK17" s="188"/>
      <c r="HL17" s="188"/>
      <c r="HM17" s="188"/>
      <c r="HN17" s="188"/>
      <c r="HO17" s="188"/>
      <c r="HP17" s="188"/>
      <c r="HQ17" s="188"/>
      <c r="HR17" s="188"/>
      <c r="HS17" s="188"/>
      <c r="HT17" s="188"/>
      <c r="HU17" s="188"/>
      <c r="HV17" s="188"/>
      <c r="HW17" s="188"/>
      <c r="HX17" s="188"/>
      <c r="HY17" s="188"/>
      <c r="HZ17" s="188"/>
      <c r="IA17" s="188"/>
      <c r="IB17" s="188"/>
      <c r="IC17" s="188"/>
      <c r="ID17" s="188"/>
      <c r="IE17" s="188"/>
      <c r="IF17" s="188"/>
      <c r="IG17" s="188"/>
      <c r="IH17" s="188"/>
      <c r="II17" s="188"/>
      <c r="IJ17" s="188"/>
      <c r="IK17" s="188"/>
      <c r="IL17" s="188"/>
      <c r="IM17" s="188"/>
      <c r="IN17" s="188"/>
      <c r="IO17" s="188"/>
      <c r="IP17" s="188"/>
      <c r="IQ17" s="188"/>
      <c r="IR17" s="188"/>
      <c r="IS17" s="188"/>
      <c r="IT17" s="188"/>
      <c r="IU17" s="188"/>
      <c r="IV17" s="188"/>
      <c r="IW17" s="188"/>
      <c r="IX17" s="188"/>
      <c r="IY17" s="188"/>
      <c r="IZ17" s="188"/>
      <c r="JA17" s="188"/>
      <c r="JB17" s="188"/>
      <c r="JC17" s="188"/>
      <c r="JD17" s="188"/>
      <c r="JE17" s="188"/>
      <c r="JF17" s="188"/>
      <c r="JG17" s="188"/>
      <c r="JH17" s="188"/>
      <c r="JI17" s="188"/>
      <c r="JJ17" s="188"/>
      <c r="JK17" s="188"/>
      <c r="JL17" s="188"/>
      <c r="JM17" s="188"/>
      <c r="JN17" s="188"/>
      <c r="JO17" s="188"/>
      <c r="JP17" s="188"/>
      <c r="JQ17" s="188"/>
      <c r="JR17" s="188"/>
      <c r="JS17" s="188"/>
      <c r="JT17" s="188"/>
      <c r="JU17" s="188"/>
      <c r="JV17" s="188"/>
      <c r="JW17" s="188"/>
      <c r="JX17" s="188"/>
      <c r="JY17" s="188"/>
      <c r="JZ17" s="188"/>
      <c r="KA17" s="188"/>
      <c r="KB17" s="188"/>
      <c r="KC17" s="188"/>
      <c r="KD17" s="188"/>
      <c r="KE17" s="188"/>
      <c r="KF17" s="188"/>
      <c r="KG17" s="188"/>
      <c r="KH17" s="188"/>
      <c r="KI17" s="188"/>
      <c r="KJ17" s="188"/>
      <c r="KK17" s="188"/>
      <c r="KL17" s="188"/>
    </row>
    <row r="18" spans="1:298" s="189" customFormat="1" ht="94.5" customHeight="1" x14ac:dyDescent="0.3">
      <c r="A18" s="351">
        <v>3</v>
      </c>
      <c r="B18" s="356" t="s">
        <v>670</v>
      </c>
      <c r="C18" s="351" t="s">
        <v>377</v>
      </c>
      <c r="D18" s="352" t="s">
        <v>673</v>
      </c>
      <c r="E18" s="351" t="s">
        <v>585</v>
      </c>
      <c r="F18" s="351" t="s">
        <v>586</v>
      </c>
      <c r="G18" s="351" t="s">
        <v>364</v>
      </c>
      <c r="H18" s="351">
        <v>7344</v>
      </c>
      <c r="I18" s="354" t="str">
        <f>IF(H18&lt;=2,'Tabla probabilidad'!$B$5,IF(H18&lt;=24,'Tabla probabilidad'!$B$6,IF(H18&lt;=500,'Tabla probabilidad'!$B$7,IF(H18&lt;=5000,'Tabla probabilidad'!$B$8,IF(H18&gt;5000,'Tabla probabilidad'!$B$9)))))</f>
        <v>Muy Alta</v>
      </c>
      <c r="J18" s="355">
        <f>IF(H18&lt;=2,'Tabla probabilidad'!$D$5,IF(H18&lt;=24,'Tabla probabilidad'!$D$6,IF(H18&lt;=500,'Tabla probabilidad'!$D$7,IF(H18&lt;=5000,'Tabla probabilidad'!$D$8,IF(H18&gt;5000,'Tabla probabilidad'!$D$9)))))</f>
        <v>1</v>
      </c>
      <c r="K18" s="351" t="s">
        <v>386</v>
      </c>
      <c r="L18" s="351" t="str">
        <f>IF(K18="El riesgo afecta la imagen de alguna área de la organización","Leve",IF(K18="El riesgo afecta la imagen de la entidad internamente, de conocimiento general, nivel interno, alta dirección, contratista y/o de provedores","Menor",IF(K18="El riesgo afecta la imagen de la entidad con algunos usuarios de relevancia frente al logro de los objetivos","Moderado",IF(K18="El riesgo afecta la imagen de de la entidad con efecto publicitario sostenido a nivel del sector justicia","Mayor",IF(K18="El riesgo afecta la imagen de la entidad a nivel nacional, con efecto publicitarios sostenible a nivel país","Catastrófico",IF(K18="Impacto que afecte la ejecución presupuestal en un valor ≥0,5%.","Leve",IF(K18="Impacto que afecte la ejecución presupuestal en un valor ≥1%.","Menor",IF(K18="Impacto que afecte la ejecución presupuestal en un valor ≥5%.","Moderado",IF(K18="Impacto que afecte la ejecución presupuestal en un valor ≥20%.","Mayor",IF(K18="Impacto que afecte la ejecución presupuestal en un valor ≥50%.","Catastrófico",IF(K18="Incumplimiento máximo del 5% de la meta planeada","Leve",IF(K18="Incumplimiento máximo del 15% de la meta planeada","Menor",IF(K18="Incumplimiento máximo del 20% de la meta planeada","Moderado",IF(K18="Incumplimiento máximo del 50% de la meta planeada","Mayor",IF(K18="Incumplimiento máximo del 80% de la meta planeada","Catastrófico",IF(K18="Cualquier afectación a la violacion de los derechos de los ciudadanos se considera con consecuencias altas","Mayor",IF(K18="Cualquier afectación a la violacion de los derechos de los ciudadanos se considera con consecuencias desastrosas","Catastrófico",IF(K18="Afecta la Prestación del Servicio de Administración de Justicia en 5%","Leve",IF(K18="Afecta la Prestación del Servicio de Administración de Justicia en 10%","Menor",IF(K18="Afecta la Prestación del Servicio de Administración de Justicia en 15%","Moderado",IF(K18="Afecta la Prestación del Servicio de Administración de Justicia en 20%","Mayor",IF(K18="Afecta la Prestación del Servicio de Administración de Justicia en más del 50%","Catastrófico",IF(K18="Cualquier acto indebido de los servidores judiciales genera altas consecuencias para la entidad","Mayor",IF(K18="Cualquier acto indebido de los servidores judiciales genera consecuencias desastrosas para la entidad","Catastrófico",IF(K18="Si el hecho llegara a presentarse, tendría consecuencias o efectos mínimos sobre la entidad","Leve",IF(K18="Si el hecho llegara a presentarse, tendría bajo impacto o efecto sobre la entidad","Menor",IF(K18="Si el hecho llegara a presentarse, tendría medianas consecuencias o efectos sobre la entidad","Moderado",IF(K18="Si el hecho llegara a presentarse, tendría altas consecuencias o efectos sobre la entidad","Mayor",IF(K18="Si el hecho llegara a presentarse, tendría desastrosas consecuencias o efectos sobre la entidad","Catastrófico")))))))))))))))))))))))))))))</f>
        <v>Menor</v>
      </c>
      <c r="M18" s="351" t="str">
        <f>IF(K18="El riesgo afecta la imagen de alguna área de la organización","20%",IF(K18="El riesgo afecta la imagen de la entidad internamente, de conocimiento general, nivel interno, alta dirección, contratista y/o de provedores","40%",IF(K18="El riesgo afecta la imagen de la entidad con algunos usuarios de relevancia frente al logro de los objetivos","60%",IF(K18="El riesgo afecta la imagen de de la entidad con efecto publicitario sostenido a nivel del sector justicia","80%",IF(K18="El riesgo afecta la imagen de la entidad a nivel nacional, con efecto publicitarios sostenible a nivel país","100%",IF(K18="Impacto que afecte la ejecución presupuestal en un valor ≥0,5%.","20%",IF(K18="Impacto que afecte la ejecución presupuestal en un valor ≥1%.","40%",IF(K18="Impacto que afecte la ejecución presupuestal en un valor ≥5%.","60%",IF(K18="Impacto que afecte la ejecución presupuestal en un valor ≥20%.","80%",IF(K18="Impacto que afecte la ejecución presupuestal en un valor ≥50%.","100%",IF(K18="Incumplimiento máximo del 5% de la meta planeada","20%",IF(K18="Incumplimiento máximo del 15% de la meta planeada","40%",IF(K18="Incumplimiento máximo del 20% de la meta planeada","60%",IF(K18="Incumplimiento máximo del 50% de la meta planeada","80%",IF(K18="Incumplimiento máximo del 80% de la meta planeada","100%",IF(K18="Cualquier afectación a la violacion de los derechos de los ciudadanos se considera con consecuencias altas","80%",IF(K18="Cualquier afectación a la violacion de los derechos de los ciudadanos se considera con consecuencias desastrosas","100%",IF(K18="Afecta la Prestación del Servicio de Administración de Justicia en 5%","20%",IF(K18="Afecta la Prestación del Servicio de Administración de Justicia en 10%","40%",IF(K18="Afecta la Prestación del Servicio de Administración de Justicia en 15%","60%",IF(K18="Afecta la Prestación del Servicio de Administración de Justicia en 20%","80%",IF(K18="Afecta la Prestación del Servicio de Administración de Justicia en más del 50%","100%",IF(K18="Cualquier acto indebido de los servidores judiciales genera altas consecuencias para la entidad","80%",IF(K18="Cualquier acto indebido de los servidores judiciales genera consecuencias desastrosas para la entidad","100%",IF(K18="Si el hecho llegara a presentarse, tendría consecuencias o efectos mínimos sobre la entidad","20%",IF(K18="Si el hecho llegara a presentarse, tendría bajo impacto o efecto sobre la entidad","40%",IF(K18="Si el hecho llegara a presentarse, tendría medianas consecuencias o efectos sobre la entidad","60%",IF(K18="Si el hecho llegara a presentarse, tendría altas consecuencias o efectos sobre la entidad","80%",IF(K18="Si el hecho llegara a presentarse, tendría desastrosas consecuencias o efectos sobre la entidad","100%")))))))))))))))))))))))))))))</f>
        <v>40%</v>
      </c>
      <c r="N18" s="351" t="str">
        <f>VLOOKUP((I18&amp;L18),Hoja1!$B$4:$C$28,2,0)</f>
        <v xml:space="preserve">Alto </v>
      </c>
      <c r="O18" s="255">
        <v>1</v>
      </c>
      <c r="P18" s="254" t="s">
        <v>587</v>
      </c>
      <c r="Q18" s="232" t="str">
        <f t="shared" si="3"/>
        <v>Probabilidad</v>
      </c>
      <c r="R18" s="232" t="s">
        <v>52</v>
      </c>
      <c r="S18" s="232" t="s">
        <v>57</v>
      </c>
      <c r="T18" s="233">
        <f>VLOOKUP(R18&amp;S18,Hoja1!$Q$4:$R$9,2,0)</f>
        <v>0.45</v>
      </c>
      <c r="U18" s="232" t="s">
        <v>59</v>
      </c>
      <c r="V18" s="232" t="s">
        <v>62</v>
      </c>
      <c r="W18" s="232" t="s">
        <v>65</v>
      </c>
      <c r="X18" s="260">
        <f>IF(Q18="Probabilidad",($J$18*T18),IF(Q18="Impacto"," "))</f>
        <v>0.45</v>
      </c>
      <c r="Y18" s="233" t="str">
        <f>IF(Z18&lt;=20%,'Tabla probabilidad'!$B$5,IF(Z18&lt;=40%,'Tabla probabilidad'!$B$6,IF(Z18&lt;=60%,'Tabla probabilidad'!$B$7,IF(Z18&lt;=80%,'Tabla probabilidad'!$B$8,IF(Z18&lt;=100%,'Tabla probabilidad'!$B$9)))))</f>
        <v>Media</v>
      </c>
      <c r="Z18" s="253">
        <f>IF(R18="Preventivo",($J$18-($J$18*T18)),IF(R18="Detectivo",($J$18-($J$18*T18)),IF(R18="Correctivo",($J$18))))</f>
        <v>0.55000000000000004</v>
      </c>
      <c r="AA18" s="363" t="str">
        <f>IF(AB18&lt;=20%,'Tabla probabilidad'!$B$5,IF(AB18&lt;=40%,'Tabla probabilidad'!$B$6,IF(AB18&lt;=60%,'Tabla probabilidad'!$B$7,IF(AB18&lt;=80%,'Tabla probabilidad'!$B$8,IF(AB18&lt;=100%,'Tabla probabilidad'!$B$9)))))</f>
        <v>Media</v>
      </c>
      <c r="AB18" s="363">
        <f>AVERAGE(Z18:Z20)</f>
        <v>0.55000000000000004</v>
      </c>
      <c r="AC18" s="233" t="str">
        <f t="shared" si="4"/>
        <v>Menor</v>
      </c>
      <c r="AD18" s="253">
        <f>IF(Q18="Probabilidad",(($M$18-0)),IF(Q18="Impacto",($M$18-($M$18*T18))))</f>
        <v>0.4</v>
      </c>
      <c r="AE18" s="363" t="str">
        <f>IF(AF18&lt;=20%,"Leve",IF(AF18&lt;=40%,"Menor",IF(AF18&lt;=60%,"Moderado",IF(AF18&lt;=80%,"Mayor",IF(AF18&lt;=100%,"Catastrófico")))))</f>
        <v>Menor</v>
      </c>
      <c r="AF18" s="363">
        <f>AVERAGE(AD18:AD20)</f>
        <v>0.40000000000000008</v>
      </c>
      <c r="AG18" s="356" t="str">
        <f>VLOOKUP(AA18&amp;AE18,Hoja1!$B$4:$C$28,2,0)</f>
        <v>Moderado</v>
      </c>
      <c r="AH18" s="351" t="s">
        <v>345</v>
      </c>
      <c r="AI18" s="351"/>
      <c r="AJ18" s="351"/>
      <c r="AK18" s="351"/>
      <c r="AL18" s="351"/>
      <c r="AM18" s="351"/>
      <c r="AN18" s="351"/>
      <c r="AO18" s="188"/>
      <c r="AP18" s="188"/>
      <c r="AQ18" s="188"/>
      <c r="AR18" s="188"/>
      <c r="AS18" s="188"/>
      <c r="AT18" s="188"/>
      <c r="AU18" s="188"/>
      <c r="AV18" s="188"/>
      <c r="AW18" s="188"/>
      <c r="AX18" s="188"/>
      <c r="AY18" s="188"/>
      <c r="AZ18" s="188"/>
      <c r="BA18" s="188"/>
      <c r="BB18" s="188"/>
      <c r="BC18" s="188"/>
      <c r="BD18" s="188"/>
      <c r="BE18" s="188"/>
      <c r="BF18" s="188"/>
      <c r="BG18" s="188"/>
      <c r="BH18" s="188"/>
      <c r="BI18" s="188"/>
      <c r="BJ18" s="188"/>
      <c r="BK18" s="188"/>
      <c r="BL18" s="188"/>
      <c r="BM18" s="188"/>
      <c r="BN18" s="188"/>
      <c r="BO18" s="188"/>
      <c r="BP18" s="188"/>
      <c r="BQ18" s="188"/>
      <c r="BR18" s="188"/>
      <c r="BS18" s="188"/>
      <c r="BT18" s="188"/>
      <c r="BU18" s="188"/>
      <c r="BV18" s="188"/>
      <c r="BW18" s="188"/>
      <c r="BX18" s="188"/>
      <c r="BY18" s="188"/>
      <c r="BZ18" s="188"/>
      <c r="CA18" s="188"/>
      <c r="CB18" s="188"/>
      <c r="CC18" s="188"/>
      <c r="CD18" s="188"/>
      <c r="CE18" s="188"/>
      <c r="CF18" s="188"/>
      <c r="CG18" s="188"/>
      <c r="CH18" s="188"/>
      <c r="CI18" s="188"/>
      <c r="CJ18" s="188"/>
      <c r="CK18" s="188"/>
      <c r="CL18" s="188"/>
      <c r="CM18" s="188"/>
      <c r="CN18" s="188"/>
      <c r="CO18" s="188"/>
      <c r="CP18" s="188"/>
      <c r="CQ18" s="188"/>
      <c r="CR18" s="188"/>
      <c r="CS18" s="188"/>
      <c r="CT18" s="188"/>
      <c r="CU18" s="188"/>
      <c r="CV18" s="188"/>
      <c r="CW18" s="188"/>
      <c r="CX18" s="188"/>
      <c r="CY18" s="188"/>
      <c r="CZ18" s="188"/>
      <c r="DA18" s="188"/>
      <c r="DB18" s="188"/>
      <c r="DC18" s="188"/>
      <c r="DD18" s="188"/>
      <c r="DE18" s="188"/>
      <c r="DF18" s="188"/>
      <c r="DG18" s="188"/>
      <c r="DH18" s="188"/>
      <c r="DI18" s="188"/>
      <c r="DJ18" s="188"/>
      <c r="DK18" s="188"/>
      <c r="DL18" s="188"/>
      <c r="DM18" s="188"/>
      <c r="DN18" s="188"/>
      <c r="DO18" s="188"/>
      <c r="DP18" s="188"/>
      <c r="DQ18" s="188"/>
      <c r="DR18" s="188"/>
      <c r="DS18" s="188"/>
      <c r="DT18" s="188"/>
      <c r="DU18" s="188"/>
      <c r="DV18" s="188"/>
      <c r="DW18" s="188"/>
      <c r="DX18" s="188"/>
      <c r="DY18" s="188"/>
      <c r="DZ18" s="188"/>
      <c r="EA18" s="188"/>
      <c r="EB18" s="188"/>
      <c r="EC18" s="188"/>
      <c r="ED18" s="188"/>
      <c r="EE18" s="188"/>
      <c r="EF18" s="188"/>
      <c r="EG18" s="188"/>
      <c r="EH18" s="188"/>
      <c r="EI18" s="188"/>
      <c r="EJ18" s="188"/>
      <c r="EK18" s="188"/>
      <c r="EL18" s="188"/>
      <c r="EM18" s="188"/>
      <c r="EN18" s="188"/>
      <c r="EO18" s="188"/>
      <c r="EP18" s="188"/>
      <c r="EQ18" s="188"/>
      <c r="ER18" s="188"/>
      <c r="ES18" s="188"/>
      <c r="ET18" s="188"/>
      <c r="EU18" s="188"/>
      <c r="EV18" s="188"/>
      <c r="EW18" s="188"/>
      <c r="EX18" s="188"/>
      <c r="EY18" s="188"/>
      <c r="EZ18" s="188"/>
      <c r="FA18" s="188"/>
      <c r="FB18" s="188"/>
      <c r="FC18" s="188"/>
      <c r="FD18" s="188"/>
      <c r="FE18" s="188"/>
      <c r="FF18" s="188"/>
      <c r="FG18" s="188"/>
      <c r="FH18" s="188"/>
      <c r="FI18" s="188"/>
      <c r="FJ18" s="188"/>
      <c r="FK18" s="188"/>
      <c r="FL18" s="188"/>
      <c r="FM18" s="188"/>
      <c r="FN18" s="188"/>
      <c r="FO18" s="188"/>
      <c r="FP18" s="188"/>
      <c r="FQ18" s="188"/>
      <c r="FR18" s="188"/>
      <c r="FS18" s="188"/>
      <c r="FT18" s="188"/>
      <c r="FU18" s="188"/>
      <c r="FV18" s="188"/>
      <c r="FW18" s="188"/>
      <c r="FX18" s="188"/>
      <c r="FY18" s="188"/>
      <c r="FZ18" s="188"/>
      <c r="GA18" s="188"/>
      <c r="GB18" s="188"/>
      <c r="GC18" s="188"/>
      <c r="GD18" s="188"/>
      <c r="GE18" s="188"/>
      <c r="GF18" s="188"/>
      <c r="GG18" s="188"/>
      <c r="GH18" s="188"/>
      <c r="GI18" s="188"/>
      <c r="GJ18" s="188"/>
      <c r="GK18" s="188"/>
      <c r="GL18" s="188"/>
      <c r="GM18" s="188"/>
      <c r="GN18" s="188"/>
      <c r="GO18" s="188"/>
      <c r="GP18" s="188"/>
      <c r="GQ18" s="188"/>
      <c r="GR18" s="188"/>
      <c r="GS18" s="188"/>
      <c r="GT18" s="188"/>
      <c r="GU18" s="188"/>
      <c r="GV18" s="188"/>
      <c r="GW18" s="188"/>
      <c r="GX18" s="188"/>
      <c r="GY18" s="188"/>
      <c r="GZ18" s="188"/>
      <c r="HA18" s="188"/>
      <c r="HB18" s="188"/>
      <c r="HC18" s="188"/>
      <c r="HD18" s="188"/>
      <c r="HE18" s="188"/>
      <c r="HF18" s="188"/>
      <c r="HG18" s="188"/>
      <c r="HH18" s="188"/>
      <c r="HI18" s="188"/>
      <c r="HJ18" s="188"/>
      <c r="HK18" s="188"/>
      <c r="HL18" s="188"/>
      <c r="HM18" s="188"/>
      <c r="HN18" s="188"/>
      <c r="HO18" s="188"/>
      <c r="HP18" s="188"/>
      <c r="HQ18" s="188"/>
      <c r="HR18" s="188"/>
      <c r="HS18" s="188"/>
      <c r="HT18" s="188"/>
      <c r="HU18" s="188"/>
      <c r="HV18" s="188"/>
      <c r="HW18" s="188"/>
      <c r="HX18" s="188"/>
      <c r="HY18" s="188"/>
      <c r="HZ18" s="188"/>
      <c r="IA18" s="188"/>
      <c r="IB18" s="188"/>
      <c r="IC18" s="188"/>
      <c r="ID18" s="188"/>
      <c r="IE18" s="188"/>
      <c r="IF18" s="188"/>
      <c r="IG18" s="188"/>
      <c r="IH18" s="188"/>
      <c r="II18" s="188"/>
      <c r="IJ18" s="188"/>
      <c r="IK18" s="188"/>
      <c r="IL18" s="188"/>
      <c r="IM18" s="188"/>
      <c r="IN18" s="188"/>
      <c r="IO18" s="188"/>
      <c r="IP18" s="188"/>
      <c r="IQ18" s="188"/>
      <c r="IR18" s="188"/>
      <c r="IS18" s="188"/>
      <c r="IT18" s="188"/>
      <c r="IU18" s="188"/>
      <c r="IV18" s="188"/>
      <c r="IW18" s="188"/>
      <c r="IX18" s="188"/>
      <c r="IY18" s="188"/>
      <c r="IZ18" s="188"/>
      <c r="JA18" s="188"/>
      <c r="JB18" s="188"/>
      <c r="JC18" s="188"/>
      <c r="JD18" s="188"/>
      <c r="JE18" s="188"/>
      <c r="JF18" s="188"/>
      <c r="JG18" s="188"/>
      <c r="JH18" s="188"/>
      <c r="JI18" s="188"/>
      <c r="JJ18" s="188"/>
      <c r="JK18" s="188"/>
      <c r="JL18" s="188"/>
      <c r="JM18" s="188"/>
      <c r="JN18" s="188"/>
      <c r="JO18" s="188"/>
      <c r="JP18" s="188"/>
      <c r="JQ18" s="188"/>
      <c r="JR18" s="188"/>
      <c r="JS18" s="188"/>
      <c r="JT18" s="188"/>
      <c r="JU18" s="188"/>
      <c r="JV18" s="188"/>
      <c r="JW18" s="188"/>
      <c r="JX18" s="188"/>
      <c r="JY18" s="188"/>
      <c r="JZ18" s="188"/>
      <c r="KA18" s="188"/>
      <c r="KB18" s="188"/>
      <c r="KC18" s="188"/>
      <c r="KD18" s="188"/>
      <c r="KE18" s="188"/>
      <c r="KF18" s="188"/>
      <c r="KG18" s="188"/>
      <c r="KH18" s="188"/>
      <c r="KI18" s="188"/>
      <c r="KJ18" s="188"/>
      <c r="KK18" s="188"/>
      <c r="KL18" s="188"/>
    </row>
    <row r="19" spans="1:298" s="189" customFormat="1" ht="94.5" customHeight="1" x14ac:dyDescent="0.3">
      <c r="A19" s="351"/>
      <c r="B19" s="357"/>
      <c r="C19" s="351"/>
      <c r="D19" s="353"/>
      <c r="E19" s="351"/>
      <c r="F19" s="351"/>
      <c r="G19" s="351"/>
      <c r="H19" s="351"/>
      <c r="I19" s="354"/>
      <c r="J19" s="355"/>
      <c r="K19" s="351"/>
      <c r="L19" s="376"/>
      <c r="M19" s="376"/>
      <c r="N19" s="351"/>
      <c r="O19" s="255">
        <v>2</v>
      </c>
      <c r="P19" s="254" t="s">
        <v>588</v>
      </c>
      <c r="Q19" s="232" t="str">
        <f t="shared" si="3"/>
        <v>Probabilidad</v>
      </c>
      <c r="R19" s="232" t="s">
        <v>52</v>
      </c>
      <c r="S19" s="232" t="s">
        <v>57</v>
      </c>
      <c r="T19" s="233">
        <f>VLOOKUP(R19&amp;S19,Hoja1!$Q$4:$R$9,2,0)</f>
        <v>0.45</v>
      </c>
      <c r="U19" s="232" t="s">
        <v>59</v>
      </c>
      <c r="V19" s="232" t="s">
        <v>62</v>
      </c>
      <c r="W19" s="232" t="s">
        <v>65</v>
      </c>
      <c r="X19" s="260">
        <f>IF(Q19="Probabilidad",($J$18*T19),IF(Q19="Impacto"," "))</f>
        <v>0.45</v>
      </c>
      <c r="Y19" s="233" t="str">
        <f>IF(Z19&lt;=20%,'Tabla probabilidad'!$B$5,IF(Z19&lt;=40%,'Tabla probabilidad'!$B$6,IF(Z19&lt;=60%,'Tabla probabilidad'!$B$7,IF(Z19&lt;=80%,'Tabla probabilidad'!$B$8,IF(Z19&lt;=100%,'Tabla probabilidad'!$B$9)))))</f>
        <v>Media</v>
      </c>
      <c r="Z19" s="253">
        <f t="shared" ref="Z19:Z20" si="7">IF(R19="Preventivo",($J$18-($J$18*T19)),IF(R19="Detectivo",($J$18-($J$18*T19)),IF(R19="Correctivo",($J$18))))</f>
        <v>0.55000000000000004</v>
      </c>
      <c r="AA19" s="364"/>
      <c r="AB19" s="364"/>
      <c r="AC19" s="233" t="str">
        <f t="shared" si="4"/>
        <v>Menor</v>
      </c>
      <c r="AD19" s="253">
        <f t="shared" ref="AD19:AD20" si="8">IF(Q19="Probabilidad",(($M$18-0)),IF(Q19="Impacto",($M$18-($M$18*T19))))</f>
        <v>0.4</v>
      </c>
      <c r="AE19" s="364"/>
      <c r="AF19" s="364"/>
      <c r="AG19" s="357"/>
      <c r="AH19" s="351"/>
      <c r="AI19" s="351"/>
      <c r="AJ19" s="351"/>
      <c r="AK19" s="351"/>
      <c r="AL19" s="351"/>
      <c r="AM19" s="351"/>
      <c r="AN19" s="351"/>
      <c r="AO19" s="188"/>
      <c r="AP19" s="188"/>
      <c r="AQ19" s="188"/>
      <c r="AR19" s="188"/>
      <c r="AS19" s="188"/>
      <c r="AT19" s="188"/>
      <c r="AU19" s="188"/>
      <c r="AV19" s="188"/>
      <c r="AW19" s="188"/>
      <c r="AX19" s="188"/>
      <c r="AY19" s="188"/>
      <c r="AZ19" s="188"/>
      <c r="BA19" s="188"/>
      <c r="BB19" s="188"/>
      <c r="BC19" s="188"/>
      <c r="BD19" s="188"/>
      <c r="BE19" s="188"/>
      <c r="BF19" s="188"/>
      <c r="BG19" s="188"/>
      <c r="BH19" s="188"/>
      <c r="BI19" s="188"/>
      <c r="BJ19" s="188"/>
      <c r="BK19" s="188"/>
      <c r="BL19" s="188"/>
      <c r="BM19" s="188"/>
      <c r="BN19" s="188"/>
      <c r="BO19" s="188"/>
      <c r="BP19" s="188"/>
      <c r="BQ19" s="188"/>
      <c r="BR19" s="188"/>
      <c r="BS19" s="188"/>
      <c r="BT19" s="188"/>
      <c r="BU19" s="188"/>
      <c r="BV19" s="188"/>
      <c r="BW19" s="188"/>
      <c r="BX19" s="188"/>
      <c r="BY19" s="188"/>
      <c r="BZ19" s="188"/>
      <c r="CA19" s="188"/>
      <c r="CB19" s="188"/>
      <c r="CC19" s="188"/>
      <c r="CD19" s="188"/>
      <c r="CE19" s="188"/>
      <c r="CF19" s="188"/>
      <c r="CG19" s="188"/>
      <c r="CH19" s="188"/>
      <c r="CI19" s="188"/>
      <c r="CJ19" s="188"/>
      <c r="CK19" s="188"/>
      <c r="CL19" s="188"/>
      <c r="CM19" s="188"/>
      <c r="CN19" s="188"/>
      <c r="CO19" s="188"/>
      <c r="CP19" s="188"/>
      <c r="CQ19" s="188"/>
      <c r="CR19" s="188"/>
      <c r="CS19" s="188"/>
      <c r="CT19" s="188"/>
      <c r="CU19" s="188"/>
      <c r="CV19" s="188"/>
      <c r="CW19" s="188"/>
      <c r="CX19" s="188"/>
      <c r="CY19" s="188"/>
      <c r="CZ19" s="188"/>
      <c r="DA19" s="188"/>
      <c r="DB19" s="188"/>
      <c r="DC19" s="188"/>
      <c r="DD19" s="188"/>
      <c r="DE19" s="188"/>
      <c r="DF19" s="188"/>
      <c r="DG19" s="188"/>
      <c r="DH19" s="188"/>
      <c r="DI19" s="188"/>
      <c r="DJ19" s="188"/>
      <c r="DK19" s="188"/>
      <c r="DL19" s="188"/>
      <c r="DM19" s="188"/>
      <c r="DN19" s="188"/>
      <c r="DO19" s="188"/>
      <c r="DP19" s="188"/>
      <c r="DQ19" s="188"/>
      <c r="DR19" s="188"/>
      <c r="DS19" s="188"/>
      <c r="DT19" s="188"/>
      <c r="DU19" s="188"/>
      <c r="DV19" s="188"/>
      <c r="DW19" s="188"/>
      <c r="DX19" s="188"/>
      <c r="DY19" s="188"/>
      <c r="DZ19" s="188"/>
      <c r="EA19" s="188"/>
      <c r="EB19" s="188"/>
      <c r="EC19" s="188"/>
      <c r="ED19" s="188"/>
      <c r="EE19" s="188"/>
      <c r="EF19" s="188"/>
      <c r="EG19" s="188"/>
      <c r="EH19" s="188"/>
      <c r="EI19" s="188"/>
      <c r="EJ19" s="188"/>
      <c r="EK19" s="188"/>
      <c r="EL19" s="188"/>
      <c r="EM19" s="188"/>
      <c r="EN19" s="188"/>
      <c r="EO19" s="188"/>
      <c r="EP19" s="188"/>
      <c r="EQ19" s="188"/>
      <c r="ER19" s="188"/>
      <c r="ES19" s="188"/>
      <c r="ET19" s="188"/>
      <c r="EU19" s="188"/>
      <c r="EV19" s="188"/>
      <c r="EW19" s="188"/>
      <c r="EX19" s="188"/>
      <c r="EY19" s="188"/>
      <c r="EZ19" s="188"/>
      <c r="FA19" s="188"/>
      <c r="FB19" s="188"/>
      <c r="FC19" s="188"/>
      <c r="FD19" s="188"/>
      <c r="FE19" s="188"/>
      <c r="FF19" s="188"/>
      <c r="FG19" s="188"/>
      <c r="FH19" s="188"/>
      <c r="FI19" s="188"/>
      <c r="FJ19" s="188"/>
      <c r="FK19" s="188"/>
      <c r="FL19" s="188"/>
      <c r="FM19" s="188"/>
      <c r="FN19" s="188"/>
      <c r="FO19" s="188"/>
      <c r="FP19" s="188"/>
      <c r="FQ19" s="188"/>
      <c r="FR19" s="188"/>
      <c r="FS19" s="188"/>
      <c r="FT19" s="188"/>
      <c r="FU19" s="188"/>
      <c r="FV19" s="188"/>
      <c r="FW19" s="188"/>
      <c r="FX19" s="188"/>
      <c r="FY19" s="188"/>
      <c r="FZ19" s="188"/>
      <c r="GA19" s="188"/>
      <c r="GB19" s="188"/>
      <c r="GC19" s="188"/>
      <c r="GD19" s="188"/>
      <c r="GE19" s="188"/>
      <c r="GF19" s="188"/>
      <c r="GG19" s="188"/>
      <c r="GH19" s="188"/>
      <c r="GI19" s="188"/>
      <c r="GJ19" s="188"/>
      <c r="GK19" s="188"/>
      <c r="GL19" s="188"/>
      <c r="GM19" s="188"/>
      <c r="GN19" s="188"/>
      <c r="GO19" s="188"/>
      <c r="GP19" s="188"/>
      <c r="GQ19" s="188"/>
      <c r="GR19" s="188"/>
      <c r="GS19" s="188"/>
      <c r="GT19" s="188"/>
      <c r="GU19" s="188"/>
      <c r="GV19" s="188"/>
      <c r="GW19" s="188"/>
      <c r="GX19" s="188"/>
      <c r="GY19" s="188"/>
      <c r="GZ19" s="188"/>
      <c r="HA19" s="188"/>
      <c r="HB19" s="188"/>
      <c r="HC19" s="188"/>
      <c r="HD19" s="188"/>
      <c r="HE19" s="188"/>
      <c r="HF19" s="188"/>
      <c r="HG19" s="188"/>
      <c r="HH19" s="188"/>
      <c r="HI19" s="188"/>
      <c r="HJ19" s="188"/>
      <c r="HK19" s="188"/>
      <c r="HL19" s="188"/>
      <c r="HM19" s="188"/>
      <c r="HN19" s="188"/>
      <c r="HO19" s="188"/>
      <c r="HP19" s="188"/>
      <c r="HQ19" s="188"/>
      <c r="HR19" s="188"/>
      <c r="HS19" s="188"/>
      <c r="HT19" s="188"/>
      <c r="HU19" s="188"/>
      <c r="HV19" s="188"/>
      <c r="HW19" s="188"/>
      <c r="HX19" s="188"/>
      <c r="HY19" s="188"/>
      <c r="HZ19" s="188"/>
      <c r="IA19" s="188"/>
      <c r="IB19" s="188"/>
      <c r="IC19" s="188"/>
      <c r="ID19" s="188"/>
      <c r="IE19" s="188"/>
      <c r="IF19" s="188"/>
      <c r="IG19" s="188"/>
      <c r="IH19" s="188"/>
      <c r="II19" s="188"/>
      <c r="IJ19" s="188"/>
      <c r="IK19" s="188"/>
      <c r="IL19" s="188"/>
      <c r="IM19" s="188"/>
      <c r="IN19" s="188"/>
      <c r="IO19" s="188"/>
      <c r="IP19" s="188"/>
      <c r="IQ19" s="188"/>
      <c r="IR19" s="188"/>
      <c r="IS19" s="188"/>
      <c r="IT19" s="188"/>
      <c r="IU19" s="188"/>
      <c r="IV19" s="188"/>
      <c r="IW19" s="188"/>
      <c r="IX19" s="188"/>
      <c r="IY19" s="188"/>
      <c r="IZ19" s="188"/>
      <c r="JA19" s="188"/>
      <c r="JB19" s="188"/>
      <c r="JC19" s="188"/>
      <c r="JD19" s="188"/>
      <c r="JE19" s="188"/>
      <c r="JF19" s="188"/>
      <c r="JG19" s="188"/>
      <c r="JH19" s="188"/>
      <c r="JI19" s="188"/>
      <c r="JJ19" s="188"/>
      <c r="JK19" s="188"/>
      <c r="JL19" s="188"/>
      <c r="JM19" s="188"/>
      <c r="JN19" s="188"/>
      <c r="JO19" s="188"/>
      <c r="JP19" s="188"/>
      <c r="JQ19" s="188"/>
      <c r="JR19" s="188"/>
      <c r="JS19" s="188"/>
      <c r="JT19" s="188"/>
      <c r="JU19" s="188"/>
      <c r="JV19" s="188"/>
      <c r="JW19" s="188"/>
      <c r="JX19" s="188"/>
      <c r="JY19" s="188"/>
      <c r="JZ19" s="188"/>
      <c r="KA19" s="188"/>
      <c r="KB19" s="188"/>
      <c r="KC19" s="188"/>
      <c r="KD19" s="188"/>
      <c r="KE19" s="188"/>
      <c r="KF19" s="188"/>
      <c r="KG19" s="188"/>
      <c r="KH19" s="188"/>
      <c r="KI19" s="188"/>
      <c r="KJ19" s="188"/>
      <c r="KK19" s="188"/>
      <c r="KL19" s="188"/>
    </row>
    <row r="20" spans="1:298" s="189" customFormat="1" ht="94.5" customHeight="1" x14ac:dyDescent="0.3">
      <c r="A20" s="351"/>
      <c r="B20" s="357"/>
      <c r="C20" s="351"/>
      <c r="D20" s="353"/>
      <c r="E20" s="351"/>
      <c r="F20" s="351"/>
      <c r="G20" s="351"/>
      <c r="H20" s="351"/>
      <c r="I20" s="354"/>
      <c r="J20" s="355"/>
      <c r="K20" s="351"/>
      <c r="L20" s="376"/>
      <c r="M20" s="376"/>
      <c r="N20" s="351"/>
      <c r="O20" s="255">
        <v>3</v>
      </c>
      <c r="P20" s="254" t="s">
        <v>611</v>
      </c>
      <c r="Q20" s="232" t="str">
        <f t="shared" si="3"/>
        <v>Probabilidad</v>
      </c>
      <c r="R20" s="232" t="s">
        <v>52</v>
      </c>
      <c r="S20" s="232" t="s">
        <v>57</v>
      </c>
      <c r="T20" s="233">
        <f>VLOOKUP(R20&amp;S20,Hoja1!$Q$4:$R$9,2,0)</f>
        <v>0.45</v>
      </c>
      <c r="U20" s="232" t="s">
        <v>59</v>
      </c>
      <c r="V20" s="232" t="s">
        <v>62</v>
      </c>
      <c r="W20" s="232" t="s">
        <v>65</v>
      </c>
      <c r="X20" s="260">
        <f>IF(Q20="Probabilidad",($J$18*T20),IF(Q20="Impacto"," "))</f>
        <v>0.45</v>
      </c>
      <c r="Y20" s="233" t="str">
        <f>IF(Z20&lt;=20%,'Tabla probabilidad'!$B$5,IF(Z20&lt;=40%,'Tabla probabilidad'!$B$6,IF(Z20&lt;=60%,'Tabla probabilidad'!$B$7,IF(Z20&lt;=80%,'Tabla probabilidad'!$B$8,IF(Z20&lt;=100%,'Tabla probabilidad'!$B$9)))))</f>
        <v>Media</v>
      </c>
      <c r="Z20" s="253">
        <f t="shared" si="7"/>
        <v>0.55000000000000004</v>
      </c>
      <c r="AA20" s="364"/>
      <c r="AB20" s="364"/>
      <c r="AC20" s="233" t="str">
        <f t="shared" si="4"/>
        <v>Menor</v>
      </c>
      <c r="AD20" s="253">
        <f t="shared" si="8"/>
        <v>0.4</v>
      </c>
      <c r="AE20" s="364"/>
      <c r="AF20" s="364"/>
      <c r="AG20" s="357"/>
      <c r="AH20" s="351"/>
      <c r="AI20" s="351"/>
      <c r="AJ20" s="351"/>
      <c r="AK20" s="351"/>
      <c r="AL20" s="351"/>
      <c r="AM20" s="351"/>
      <c r="AN20" s="351"/>
      <c r="AO20" s="188"/>
      <c r="AP20" s="188"/>
      <c r="AQ20" s="188"/>
      <c r="AR20" s="188"/>
      <c r="AS20" s="188"/>
      <c r="AT20" s="188"/>
      <c r="AU20" s="188"/>
      <c r="AV20" s="188"/>
      <c r="AW20" s="188"/>
      <c r="AX20" s="188"/>
      <c r="AY20" s="188"/>
      <c r="AZ20" s="188"/>
      <c r="BA20" s="188"/>
      <c r="BB20" s="188"/>
      <c r="BC20" s="188"/>
      <c r="BD20" s="188"/>
      <c r="BE20" s="188"/>
      <c r="BF20" s="188"/>
      <c r="BG20" s="188"/>
      <c r="BH20" s="188"/>
      <c r="BI20" s="188"/>
      <c r="BJ20" s="188"/>
      <c r="BK20" s="188"/>
      <c r="BL20" s="188"/>
      <c r="BM20" s="188"/>
      <c r="BN20" s="188"/>
      <c r="BO20" s="188"/>
      <c r="BP20" s="188"/>
      <c r="BQ20" s="188"/>
      <c r="BR20" s="188"/>
      <c r="BS20" s="188"/>
      <c r="BT20" s="188"/>
      <c r="BU20" s="188"/>
      <c r="BV20" s="188"/>
      <c r="BW20" s="188"/>
      <c r="BX20" s="188"/>
      <c r="BY20" s="188"/>
      <c r="BZ20" s="188"/>
      <c r="CA20" s="188"/>
      <c r="CB20" s="188"/>
      <c r="CC20" s="188"/>
      <c r="CD20" s="188"/>
      <c r="CE20" s="188"/>
      <c r="CF20" s="188"/>
      <c r="CG20" s="188"/>
      <c r="CH20" s="188"/>
      <c r="CI20" s="188"/>
      <c r="CJ20" s="188"/>
      <c r="CK20" s="188"/>
      <c r="CL20" s="188"/>
      <c r="CM20" s="188"/>
      <c r="CN20" s="188"/>
      <c r="CO20" s="188"/>
      <c r="CP20" s="188"/>
      <c r="CQ20" s="188"/>
      <c r="CR20" s="188"/>
      <c r="CS20" s="188"/>
      <c r="CT20" s="188"/>
      <c r="CU20" s="188"/>
      <c r="CV20" s="188"/>
      <c r="CW20" s="188"/>
      <c r="CX20" s="188"/>
      <c r="CY20" s="188"/>
      <c r="CZ20" s="188"/>
      <c r="DA20" s="188"/>
      <c r="DB20" s="188"/>
      <c r="DC20" s="188"/>
      <c r="DD20" s="188"/>
      <c r="DE20" s="188"/>
      <c r="DF20" s="188"/>
      <c r="DG20" s="188"/>
      <c r="DH20" s="188"/>
      <c r="DI20" s="188"/>
      <c r="DJ20" s="188"/>
      <c r="DK20" s="188"/>
      <c r="DL20" s="188"/>
      <c r="DM20" s="188"/>
      <c r="DN20" s="188"/>
      <c r="DO20" s="188"/>
      <c r="DP20" s="188"/>
      <c r="DQ20" s="188"/>
      <c r="DR20" s="188"/>
      <c r="DS20" s="188"/>
      <c r="DT20" s="188"/>
      <c r="DU20" s="188"/>
      <c r="DV20" s="188"/>
      <c r="DW20" s="188"/>
      <c r="DX20" s="188"/>
      <c r="DY20" s="188"/>
      <c r="DZ20" s="188"/>
      <c r="EA20" s="188"/>
      <c r="EB20" s="188"/>
      <c r="EC20" s="188"/>
      <c r="ED20" s="188"/>
      <c r="EE20" s="188"/>
      <c r="EF20" s="188"/>
      <c r="EG20" s="188"/>
      <c r="EH20" s="188"/>
      <c r="EI20" s="188"/>
      <c r="EJ20" s="188"/>
      <c r="EK20" s="188"/>
      <c r="EL20" s="188"/>
      <c r="EM20" s="188"/>
      <c r="EN20" s="188"/>
      <c r="EO20" s="188"/>
      <c r="EP20" s="188"/>
      <c r="EQ20" s="188"/>
      <c r="ER20" s="188"/>
      <c r="ES20" s="188"/>
      <c r="ET20" s="188"/>
      <c r="EU20" s="188"/>
      <c r="EV20" s="188"/>
      <c r="EW20" s="188"/>
      <c r="EX20" s="188"/>
      <c r="EY20" s="188"/>
      <c r="EZ20" s="188"/>
      <c r="FA20" s="188"/>
      <c r="FB20" s="188"/>
      <c r="FC20" s="188"/>
      <c r="FD20" s="188"/>
      <c r="FE20" s="188"/>
      <c r="FF20" s="188"/>
      <c r="FG20" s="188"/>
      <c r="FH20" s="188"/>
      <c r="FI20" s="188"/>
      <c r="FJ20" s="188"/>
      <c r="FK20" s="188"/>
      <c r="FL20" s="188"/>
      <c r="FM20" s="188"/>
      <c r="FN20" s="188"/>
      <c r="FO20" s="188"/>
      <c r="FP20" s="188"/>
      <c r="FQ20" s="188"/>
      <c r="FR20" s="188"/>
      <c r="FS20" s="188"/>
      <c r="FT20" s="188"/>
      <c r="FU20" s="188"/>
      <c r="FV20" s="188"/>
      <c r="FW20" s="188"/>
      <c r="FX20" s="188"/>
      <c r="FY20" s="188"/>
      <c r="FZ20" s="188"/>
      <c r="GA20" s="188"/>
      <c r="GB20" s="188"/>
      <c r="GC20" s="188"/>
      <c r="GD20" s="188"/>
      <c r="GE20" s="188"/>
      <c r="GF20" s="188"/>
      <c r="GG20" s="188"/>
      <c r="GH20" s="188"/>
      <c r="GI20" s="188"/>
      <c r="GJ20" s="188"/>
      <c r="GK20" s="188"/>
      <c r="GL20" s="188"/>
      <c r="GM20" s="188"/>
      <c r="GN20" s="188"/>
      <c r="GO20" s="188"/>
      <c r="GP20" s="188"/>
      <c r="GQ20" s="188"/>
      <c r="GR20" s="188"/>
      <c r="GS20" s="188"/>
      <c r="GT20" s="188"/>
      <c r="GU20" s="188"/>
      <c r="GV20" s="188"/>
      <c r="GW20" s="188"/>
      <c r="GX20" s="188"/>
      <c r="GY20" s="188"/>
      <c r="GZ20" s="188"/>
      <c r="HA20" s="188"/>
      <c r="HB20" s="188"/>
      <c r="HC20" s="188"/>
      <c r="HD20" s="188"/>
      <c r="HE20" s="188"/>
      <c r="HF20" s="188"/>
      <c r="HG20" s="188"/>
      <c r="HH20" s="188"/>
      <c r="HI20" s="188"/>
      <c r="HJ20" s="188"/>
      <c r="HK20" s="188"/>
      <c r="HL20" s="188"/>
      <c r="HM20" s="188"/>
      <c r="HN20" s="188"/>
      <c r="HO20" s="188"/>
      <c r="HP20" s="188"/>
      <c r="HQ20" s="188"/>
      <c r="HR20" s="188"/>
      <c r="HS20" s="188"/>
      <c r="HT20" s="188"/>
      <c r="HU20" s="188"/>
      <c r="HV20" s="188"/>
      <c r="HW20" s="188"/>
      <c r="HX20" s="188"/>
      <c r="HY20" s="188"/>
      <c r="HZ20" s="188"/>
      <c r="IA20" s="188"/>
      <c r="IB20" s="188"/>
      <c r="IC20" s="188"/>
      <c r="ID20" s="188"/>
      <c r="IE20" s="188"/>
      <c r="IF20" s="188"/>
      <c r="IG20" s="188"/>
      <c r="IH20" s="188"/>
      <c r="II20" s="188"/>
      <c r="IJ20" s="188"/>
      <c r="IK20" s="188"/>
      <c r="IL20" s="188"/>
      <c r="IM20" s="188"/>
      <c r="IN20" s="188"/>
      <c r="IO20" s="188"/>
      <c r="IP20" s="188"/>
      <c r="IQ20" s="188"/>
      <c r="IR20" s="188"/>
      <c r="IS20" s="188"/>
      <c r="IT20" s="188"/>
      <c r="IU20" s="188"/>
      <c r="IV20" s="188"/>
      <c r="IW20" s="188"/>
      <c r="IX20" s="188"/>
      <c r="IY20" s="188"/>
      <c r="IZ20" s="188"/>
      <c r="JA20" s="188"/>
      <c r="JB20" s="188"/>
      <c r="JC20" s="188"/>
      <c r="JD20" s="188"/>
      <c r="JE20" s="188"/>
      <c r="JF20" s="188"/>
      <c r="JG20" s="188"/>
      <c r="JH20" s="188"/>
      <c r="JI20" s="188"/>
      <c r="JJ20" s="188"/>
      <c r="JK20" s="188"/>
      <c r="JL20" s="188"/>
      <c r="JM20" s="188"/>
      <c r="JN20" s="188"/>
      <c r="JO20" s="188"/>
      <c r="JP20" s="188"/>
      <c r="JQ20" s="188"/>
      <c r="JR20" s="188"/>
      <c r="JS20" s="188"/>
      <c r="JT20" s="188"/>
      <c r="JU20" s="188"/>
      <c r="JV20" s="188"/>
      <c r="JW20" s="188"/>
      <c r="JX20" s="188"/>
      <c r="JY20" s="188"/>
      <c r="JZ20" s="188"/>
      <c r="KA20" s="188"/>
      <c r="KB20" s="188"/>
      <c r="KC20" s="188"/>
      <c r="KD20" s="188"/>
      <c r="KE20" s="188"/>
      <c r="KF20" s="188"/>
      <c r="KG20" s="188"/>
      <c r="KH20" s="188"/>
      <c r="KI20" s="188"/>
      <c r="KJ20" s="188"/>
      <c r="KK20" s="188"/>
      <c r="KL20" s="188"/>
    </row>
    <row r="21" spans="1:298" s="189" customFormat="1" ht="94.5" customHeight="1" x14ac:dyDescent="0.3">
      <c r="A21" s="351">
        <v>4</v>
      </c>
      <c r="B21" s="356" t="s">
        <v>567</v>
      </c>
      <c r="C21" s="351" t="s">
        <v>377</v>
      </c>
      <c r="D21" s="366" t="s">
        <v>671</v>
      </c>
      <c r="E21" s="356" t="s">
        <v>590</v>
      </c>
      <c r="F21" s="356" t="s">
        <v>591</v>
      </c>
      <c r="G21" s="351" t="s">
        <v>364</v>
      </c>
      <c r="H21" s="351">
        <v>7344</v>
      </c>
      <c r="I21" s="354" t="str">
        <f>IF(H21&lt;=2,'Tabla probabilidad'!$B$5,IF(H21&lt;=24,'Tabla probabilidad'!$B$6,IF(H21&lt;=500,'Tabla probabilidad'!$B$7,IF(H21&lt;=5000,'Tabla probabilidad'!$B$8,IF(H21&gt;5000,'Tabla probabilidad'!$B$9)))))</f>
        <v>Muy Alta</v>
      </c>
      <c r="J21" s="355">
        <f>IF(H21&lt;=2,'Tabla probabilidad'!$D$5,IF(H21&lt;=24,'Tabla probabilidad'!$D$6,IF(H21&lt;=500,'Tabla probabilidad'!$D$7,IF(H21&lt;=5000,'Tabla probabilidad'!$D$8,IF(H21&gt;5000,'Tabla probabilidad'!$D$9)))))</f>
        <v>1</v>
      </c>
      <c r="K21" s="351" t="s">
        <v>385</v>
      </c>
      <c r="L21" s="351" t="str">
        <f>IF(K21="El riesgo afecta la imagen de alguna área de la organización","Leve",IF(K21="El riesgo afecta la imagen de la entidad internamente, de conocimiento general, nivel interno, alta dirección, contratista y/o de provedores","Menor",IF(K21="El riesgo afecta la imagen de la entidad con algunos usuarios de relevancia frente al logro de los objetivos","Moderado",IF(K21="El riesgo afecta la imagen de de la entidad con efecto publicitario sostenido a nivel del sector justicia","Mayor",IF(K21="El riesgo afecta la imagen de la entidad a nivel nacional, con efecto publicitarios sostenible a nivel país","Catastrófico",IF(K21="Impacto que afecte la ejecución presupuestal en un valor ≥0,5%.","Leve",IF(K21="Impacto que afecte la ejecución presupuestal en un valor ≥1%.","Menor",IF(K21="Impacto que afecte la ejecución presupuestal en un valor ≥5%.","Moderado",IF(K21="Impacto que afecte la ejecución presupuestal en un valor ≥20%.","Mayor",IF(K21="Impacto que afecte la ejecución presupuestal en un valor ≥50%.","Catastrófico",IF(K21="Incumplimiento máximo del 5% de la meta planeada","Leve",IF(K21="Incumplimiento máximo del 15% de la meta planeada","Menor",IF(K21="Incumplimiento máximo del 20% de la meta planeada","Moderado",IF(K21="Incumplimiento máximo del 50% de la meta planeada","Mayor",IF(K21="Incumplimiento máximo del 80% de la meta planeada","Catastrófico",IF(K21="Cualquier afectación a la violacion de los derechos de los ciudadanos se considera con consecuencias altas","Mayor",IF(K21="Cualquier afectación a la violacion de los derechos de los ciudadanos se considera con consecuencias desastrosas","Catastrófico",IF(K21="Afecta la Prestación del Servicio de Administración de Justicia en 5%","Leve",IF(K21="Afecta la Prestación del Servicio de Administración de Justicia en 10%","Menor",IF(K21="Afecta la Prestación del Servicio de Administración de Justicia en 15%","Moderado",IF(K21="Afecta la Prestación del Servicio de Administración de Justicia en 20%","Mayor",IF(K21="Afecta la Prestación del Servicio de Administración de Justicia en más del 50%","Catastrófico",IF(K21="Cualquier acto indebido de los servidores judiciales genera altas consecuencias para la entidad","Mayor",IF(K21="Cualquier acto indebido de los servidores judiciales genera consecuencias desastrosas para la entidad","Catastrófico",IF(K21="Si el hecho llegara a presentarse, tendría consecuencias o efectos mínimos sobre la entidad","Leve",IF(K21="Si el hecho llegara a presentarse, tendría bajo impacto o efecto sobre la entidad","Menor",IF(K21="Si el hecho llegara a presentarse, tendría medianas consecuencias o efectos sobre la entidad","Moderado",IF(K21="Si el hecho llegara a presentarse, tendría altas consecuencias o efectos sobre la entidad","Mayor",IF(K21="Si el hecho llegara a presentarse, tendría desastrosas consecuencias o efectos sobre la entidad","Catastrófico")))))))))))))))))))))))))))))</f>
        <v>Leve</v>
      </c>
      <c r="M21" s="351" t="str">
        <f>IF(K21="El riesgo afecta la imagen de alguna área de la organización","20%",IF(K21="El riesgo afecta la imagen de la entidad internamente, de conocimiento general, nivel interno, alta dirección, contratista y/o de provedores","40%",IF(K21="El riesgo afecta la imagen de la entidad con algunos usuarios de relevancia frente al logro de los objetivos","60%",IF(K21="El riesgo afecta la imagen de de la entidad con efecto publicitario sostenido a nivel del sector justicia","80%",IF(K21="El riesgo afecta la imagen de la entidad a nivel nacional, con efecto publicitarios sostenible a nivel país","100%",IF(K21="Impacto que afecte la ejecución presupuestal en un valor ≥0,5%.","20%",IF(K21="Impacto que afecte la ejecución presupuestal en un valor ≥1%.","40%",IF(K21="Impacto que afecte la ejecución presupuestal en un valor ≥5%.","60%",IF(K21="Impacto que afecte la ejecución presupuestal en un valor ≥20%.","80%",IF(K21="Impacto que afecte la ejecución presupuestal en un valor ≥50%.","100%",IF(K21="Incumplimiento máximo del 5% de la meta planeada","20%",IF(K21="Incumplimiento máximo del 15% de la meta planeada","40%",IF(K21="Incumplimiento máximo del 20% de la meta planeada","60%",IF(K21="Incumplimiento máximo del 50% de la meta planeada","80%",IF(K21="Incumplimiento máximo del 80% de la meta planeada","100%",IF(K21="Cualquier afectación a la violacion de los derechos de los ciudadanos se considera con consecuencias altas","80%",IF(K21="Cualquier afectación a la violacion de los derechos de los ciudadanos se considera con consecuencias desastrosas","100%",IF(K21="Afecta la Prestación del Servicio de Administración de Justicia en 5%","20%",IF(K21="Afecta la Prestación del Servicio de Administración de Justicia en 10%","40%",IF(K21="Afecta la Prestación del Servicio de Administración de Justicia en 15%","60%",IF(K21="Afecta la Prestación del Servicio de Administración de Justicia en 20%","80%",IF(K21="Afecta la Prestación del Servicio de Administración de Justicia en más del 50%","100%",IF(K21="Cualquier acto indebido de los servidores judiciales genera altas consecuencias para la entidad","80%",IF(K21="Cualquier acto indebido de los servidores judiciales genera consecuencias desastrosas para la entidad","100%",IF(K21="Si el hecho llegara a presentarse, tendría consecuencias o efectos mínimos sobre la entidad","20%",IF(K21="Si el hecho llegara a presentarse, tendría bajo impacto o efecto sobre la entidad","40%",IF(K21="Si el hecho llegara a presentarse, tendría medianas consecuencias o efectos sobre la entidad","60%",IF(K21="Si el hecho llegara a presentarse, tendría altas consecuencias o efectos sobre la entidad","80%",IF(K21="Si el hecho llegara a presentarse, tendría desastrosas consecuencias o efectos sobre la entidad","100%")))))))))))))))))))))))))))))</f>
        <v>20%</v>
      </c>
      <c r="N21" s="351" t="str">
        <f>VLOOKUP((I21&amp;L21),Hoja1!$B$4:$C$28,2,0)</f>
        <v xml:space="preserve">Alto </v>
      </c>
      <c r="O21" s="232">
        <v>1</v>
      </c>
      <c r="P21" s="254" t="s">
        <v>588</v>
      </c>
      <c r="Q21" s="232" t="str">
        <f t="shared" si="3"/>
        <v>Probabilidad</v>
      </c>
      <c r="R21" s="232" t="s">
        <v>52</v>
      </c>
      <c r="S21" s="232" t="s">
        <v>57</v>
      </c>
      <c r="T21" s="233">
        <f>VLOOKUP(R21&amp;S21,Hoja1!$Q$4:$R$9,2,0)</f>
        <v>0.45</v>
      </c>
      <c r="U21" s="232" t="s">
        <v>59</v>
      </c>
      <c r="V21" s="232" t="s">
        <v>62</v>
      </c>
      <c r="W21" s="232" t="s">
        <v>65</v>
      </c>
      <c r="X21" s="260">
        <f>IF(Q21="Probabilidad",($J$21*T21),IF(Q21="Impacto"," "))</f>
        <v>0.45</v>
      </c>
      <c r="Y21" s="233" t="str">
        <f>IF(Z21&lt;=20%,'Tabla probabilidad'!$B$5,IF(Z21&lt;=40%,'Tabla probabilidad'!$B$6,IF(Z21&lt;=60%,'Tabla probabilidad'!$B$7,IF(Z21&lt;=80%,'Tabla probabilidad'!$B$8,IF(Z21&lt;=100%,'Tabla probabilidad'!$B$9)))))</f>
        <v>Media</v>
      </c>
      <c r="Z21" s="253">
        <f>IF(R21="Preventivo",($J$21-($J$21*T21)),IF(R21="Detectivo",($J$21-($J$21*T21)),IF(R21="Correctivo",($J$21))))</f>
        <v>0.55000000000000004</v>
      </c>
      <c r="AA21" s="363" t="str">
        <f>IF(AB21&lt;=20%,'Tabla probabilidad'!$B$5,IF(AB21&lt;=40%,'Tabla probabilidad'!$B$6,IF(AB21&lt;=60%,'Tabla probabilidad'!$B$7,IF(AB21&lt;=80%,'Tabla probabilidad'!$B$8,IF(AB21&lt;=100%,'Tabla probabilidad'!$B$9)))))</f>
        <v>Media</v>
      </c>
      <c r="AB21" s="363">
        <f>AVERAGE(Z21:Z22)</f>
        <v>0.55000000000000004</v>
      </c>
      <c r="AC21" s="233" t="str">
        <f t="shared" si="4"/>
        <v>Leve</v>
      </c>
      <c r="AD21" s="253">
        <f>IF(Q21="Probabilidad",(($M$21-0)),IF(Q21="Impacto",($M$21-($M$21*T21))))</f>
        <v>0.2</v>
      </c>
      <c r="AE21" s="363" t="str">
        <f>IF(AF21&lt;=20%,"Leve",IF(AF21&lt;=40%,"Menor",IF(AF21&lt;=60%,"Moderado",IF(AF21&lt;=80%,"Mayor",IF(AF21&lt;=100%,"Catastrófico")))))</f>
        <v>Leve</v>
      </c>
      <c r="AF21" s="363">
        <f>AVERAGE(AD21:AD22)</f>
        <v>0.2</v>
      </c>
      <c r="AG21" s="356" t="str">
        <f>VLOOKUP(AA21&amp;AE21,Hoja1!$B$4:$C$28,2,0)</f>
        <v>Moderado</v>
      </c>
      <c r="AH21" s="351" t="s">
        <v>345</v>
      </c>
      <c r="AI21" s="351"/>
      <c r="AJ21" s="351"/>
      <c r="AK21" s="351"/>
      <c r="AL21" s="351"/>
      <c r="AM21" s="351"/>
      <c r="AN21" s="351"/>
      <c r="AO21" s="188"/>
      <c r="AP21" s="188"/>
      <c r="AQ21" s="188"/>
      <c r="AR21" s="188"/>
      <c r="AS21" s="188"/>
      <c r="AT21" s="188"/>
      <c r="AU21" s="188"/>
      <c r="AV21" s="188"/>
      <c r="AW21" s="188"/>
      <c r="AX21" s="188"/>
      <c r="AY21" s="188"/>
      <c r="AZ21" s="188"/>
      <c r="BA21" s="188"/>
      <c r="BB21" s="188"/>
      <c r="BC21" s="188"/>
      <c r="BD21" s="188"/>
      <c r="BE21" s="188"/>
      <c r="BF21" s="188"/>
      <c r="BG21" s="188"/>
      <c r="BH21" s="188"/>
      <c r="BI21" s="188"/>
      <c r="BJ21" s="188"/>
      <c r="BK21" s="188"/>
      <c r="BL21" s="188"/>
      <c r="BM21" s="188"/>
      <c r="BN21" s="188"/>
      <c r="BO21" s="188"/>
      <c r="BP21" s="188"/>
      <c r="BQ21" s="188"/>
      <c r="BR21" s="188"/>
      <c r="BS21" s="188"/>
      <c r="BT21" s="188"/>
      <c r="BU21" s="188"/>
      <c r="BV21" s="188"/>
      <c r="BW21" s="188"/>
      <c r="BX21" s="188"/>
      <c r="BY21" s="188"/>
      <c r="BZ21" s="188"/>
      <c r="CA21" s="188"/>
      <c r="CB21" s="188"/>
      <c r="CC21" s="188"/>
      <c r="CD21" s="188"/>
      <c r="CE21" s="188"/>
      <c r="CF21" s="188"/>
      <c r="CG21" s="188"/>
      <c r="CH21" s="188"/>
      <c r="CI21" s="188"/>
      <c r="CJ21" s="188"/>
      <c r="CK21" s="188"/>
      <c r="CL21" s="188"/>
      <c r="CM21" s="188"/>
      <c r="CN21" s="188"/>
      <c r="CO21" s="188"/>
      <c r="CP21" s="188"/>
      <c r="CQ21" s="188"/>
      <c r="CR21" s="188"/>
      <c r="CS21" s="188"/>
      <c r="CT21" s="188"/>
      <c r="CU21" s="188"/>
      <c r="CV21" s="188"/>
      <c r="CW21" s="188"/>
      <c r="CX21" s="188"/>
      <c r="CY21" s="188"/>
      <c r="CZ21" s="188"/>
      <c r="DA21" s="188"/>
      <c r="DB21" s="188"/>
      <c r="DC21" s="188"/>
      <c r="DD21" s="188"/>
      <c r="DE21" s="188"/>
      <c r="DF21" s="188"/>
      <c r="DG21" s="188"/>
      <c r="DH21" s="188"/>
      <c r="DI21" s="188"/>
      <c r="DJ21" s="188"/>
      <c r="DK21" s="188"/>
      <c r="DL21" s="188"/>
      <c r="DM21" s="188"/>
      <c r="DN21" s="188"/>
      <c r="DO21" s="188"/>
      <c r="DP21" s="188"/>
      <c r="DQ21" s="188"/>
      <c r="DR21" s="188"/>
      <c r="DS21" s="188"/>
      <c r="DT21" s="188"/>
      <c r="DU21" s="188"/>
      <c r="DV21" s="188"/>
      <c r="DW21" s="188"/>
      <c r="DX21" s="188"/>
      <c r="DY21" s="188"/>
      <c r="DZ21" s="188"/>
      <c r="EA21" s="188"/>
      <c r="EB21" s="188"/>
      <c r="EC21" s="188"/>
      <c r="ED21" s="188"/>
      <c r="EE21" s="188"/>
      <c r="EF21" s="188"/>
      <c r="EG21" s="188"/>
      <c r="EH21" s="188"/>
      <c r="EI21" s="188"/>
      <c r="EJ21" s="188"/>
      <c r="EK21" s="188"/>
      <c r="EL21" s="188"/>
      <c r="EM21" s="188"/>
      <c r="EN21" s="188"/>
      <c r="EO21" s="188"/>
      <c r="EP21" s="188"/>
      <c r="EQ21" s="188"/>
      <c r="ER21" s="188"/>
      <c r="ES21" s="188"/>
      <c r="ET21" s="188"/>
      <c r="EU21" s="188"/>
      <c r="EV21" s="188"/>
      <c r="EW21" s="188"/>
      <c r="EX21" s="188"/>
      <c r="EY21" s="188"/>
      <c r="EZ21" s="188"/>
      <c r="FA21" s="188"/>
      <c r="FB21" s="188"/>
      <c r="FC21" s="188"/>
      <c r="FD21" s="188"/>
      <c r="FE21" s="188"/>
      <c r="FF21" s="188"/>
      <c r="FG21" s="188"/>
      <c r="FH21" s="188"/>
      <c r="FI21" s="188"/>
      <c r="FJ21" s="188"/>
      <c r="FK21" s="188"/>
      <c r="FL21" s="188"/>
      <c r="FM21" s="188"/>
      <c r="FN21" s="188"/>
      <c r="FO21" s="188"/>
      <c r="FP21" s="188"/>
      <c r="FQ21" s="188"/>
      <c r="FR21" s="188"/>
      <c r="FS21" s="188"/>
      <c r="FT21" s="188"/>
      <c r="FU21" s="188"/>
      <c r="FV21" s="188"/>
      <c r="FW21" s="188"/>
      <c r="FX21" s="188"/>
      <c r="FY21" s="188"/>
      <c r="FZ21" s="188"/>
      <c r="GA21" s="188"/>
      <c r="GB21" s="188"/>
      <c r="GC21" s="188"/>
      <c r="GD21" s="188"/>
      <c r="GE21" s="188"/>
      <c r="GF21" s="188"/>
      <c r="GG21" s="188"/>
      <c r="GH21" s="188"/>
      <c r="GI21" s="188"/>
      <c r="GJ21" s="188"/>
      <c r="GK21" s="188"/>
      <c r="GL21" s="188"/>
      <c r="GM21" s="188"/>
      <c r="GN21" s="188"/>
      <c r="GO21" s="188"/>
      <c r="GP21" s="188"/>
      <c r="GQ21" s="188"/>
      <c r="GR21" s="188"/>
      <c r="GS21" s="188"/>
      <c r="GT21" s="188"/>
      <c r="GU21" s="188"/>
      <c r="GV21" s="188"/>
      <c r="GW21" s="188"/>
      <c r="GX21" s="188"/>
      <c r="GY21" s="188"/>
      <c r="GZ21" s="188"/>
      <c r="HA21" s="188"/>
      <c r="HB21" s="188"/>
      <c r="HC21" s="188"/>
      <c r="HD21" s="188"/>
      <c r="HE21" s="188"/>
      <c r="HF21" s="188"/>
      <c r="HG21" s="188"/>
      <c r="HH21" s="188"/>
      <c r="HI21" s="188"/>
      <c r="HJ21" s="188"/>
      <c r="HK21" s="188"/>
      <c r="HL21" s="188"/>
      <c r="HM21" s="188"/>
      <c r="HN21" s="188"/>
      <c r="HO21" s="188"/>
      <c r="HP21" s="188"/>
      <c r="HQ21" s="188"/>
      <c r="HR21" s="188"/>
      <c r="HS21" s="188"/>
      <c r="HT21" s="188"/>
      <c r="HU21" s="188"/>
      <c r="HV21" s="188"/>
      <c r="HW21" s="188"/>
      <c r="HX21" s="188"/>
      <c r="HY21" s="188"/>
      <c r="HZ21" s="188"/>
      <c r="IA21" s="188"/>
      <c r="IB21" s="188"/>
      <c r="IC21" s="188"/>
      <c r="ID21" s="188"/>
      <c r="IE21" s="188"/>
      <c r="IF21" s="188"/>
      <c r="IG21" s="188"/>
      <c r="IH21" s="188"/>
      <c r="II21" s="188"/>
      <c r="IJ21" s="188"/>
      <c r="IK21" s="188"/>
      <c r="IL21" s="188"/>
      <c r="IM21" s="188"/>
      <c r="IN21" s="188"/>
      <c r="IO21" s="188"/>
      <c r="IP21" s="188"/>
      <c r="IQ21" s="188"/>
      <c r="IR21" s="188"/>
      <c r="IS21" s="188"/>
      <c r="IT21" s="188"/>
      <c r="IU21" s="188"/>
      <c r="IV21" s="188"/>
      <c r="IW21" s="188"/>
      <c r="IX21" s="188"/>
      <c r="IY21" s="188"/>
      <c r="IZ21" s="188"/>
      <c r="JA21" s="188"/>
      <c r="JB21" s="188"/>
      <c r="JC21" s="188"/>
      <c r="JD21" s="188"/>
      <c r="JE21" s="188"/>
      <c r="JF21" s="188"/>
      <c r="JG21" s="188"/>
      <c r="JH21" s="188"/>
      <c r="JI21" s="188"/>
      <c r="JJ21" s="188"/>
      <c r="JK21" s="188"/>
      <c r="JL21" s="188"/>
      <c r="JM21" s="188"/>
      <c r="JN21" s="188"/>
      <c r="JO21" s="188"/>
      <c r="JP21" s="188"/>
      <c r="JQ21" s="188"/>
      <c r="JR21" s="188"/>
      <c r="JS21" s="188"/>
      <c r="JT21" s="188"/>
      <c r="JU21" s="188"/>
      <c r="JV21" s="188"/>
      <c r="JW21" s="188"/>
      <c r="JX21" s="188"/>
      <c r="JY21" s="188"/>
      <c r="JZ21" s="188"/>
      <c r="KA21" s="188"/>
      <c r="KB21" s="188"/>
      <c r="KC21" s="188"/>
      <c r="KD21" s="188"/>
      <c r="KE21" s="188"/>
      <c r="KF21" s="188"/>
      <c r="KG21" s="188"/>
      <c r="KH21" s="188"/>
      <c r="KI21" s="188"/>
      <c r="KJ21" s="188"/>
      <c r="KK21" s="188"/>
      <c r="KL21" s="188"/>
    </row>
    <row r="22" spans="1:298" s="189" customFormat="1" ht="94.5" customHeight="1" x14ac:dyDescent="0.3">
      <c r="A22" s="351"/>
      <c r="B22" s="357"/>
      <c r="C22" s="351"/>
      <c r="D22" s="366"/>
      <c r="E22" s="357"/>
      <c r="F22" s="357"/>
      <c r="G22" s="351"/>
      <c r="H22" s="351"/>
      <c r="I22" s="354"/>
      <c r="J22" s="355"/>
      <c r="K22" s="351"/>
      <c r="L22" s="376"/>
      <c r="M22" s="376"/>
      <c r="N22" s="351"/>
      <c r="O22" s="232">
        <v>2</v>
      </c>
      <c r="P22" s="254" t="s">
        <v>589</v>
      </c>
      <c r="Q22" s="232" t="str">
        <f t="shared" si="3"/>
        <v>Probabilidad</v>
      </c>
      <c r="R22" s="232" t="s">
        <v>52</v>
      </c>
      <c r="S22" s="232" t="s">
        <v>57</v>
      </c>
      <c r="T22" s="233">
        <f>VLOOKUP(R22&amp;S22,Hoja1!$Q$4:$R$9,2,0)</f>
        <v>0.45</v>
      </c>
      <c r="U22" s="232" t="s">
        <v>59</v>
      </c>
      <c r="V22" s="232" t="s">
        <v>62</v>
      </c>
      <c r="W22" s="232" t="s">
        <v>65</v>
      </c>
      <c r="X22" s="260">
        <f>IF(Q22="Probabilidad",($J$21*T22),IF(Q22="Impacto"," "))</f>
        <v>0.45</v>
      </c>
      <c r="Y22" s="233" t="str">
        <f>IF(Z22&lt;=20%,'Tabla probabilidad'!$B$5,IF(Z22&lt;=40%,'Tabla probabilidad'!$B$6,IF(Z22&lt;=60%,'Tabla probabilidad'!$B$7,IF(Z22&lt;=80%,'Tabla probabilidad'!$B$8,IF(Z22&lt;=100%,'Tabla probabilidad'!$B$9)))))</f>
        <v>Media</v>
      </c>
      <c r="Z22" s="253">
        <f t="shared" ref="Z22" si="9">IF(R22="Preventivo",($J$21-($J$21*T22)),IF(R22="Detectivo",($J$21-($J$21*T22)),IF(R22="Correctivo",($J$21))))</f>
        <v>0.55000000000000004</v>
      </c>
      <c r="AA22" s="364"/>
      <c r="AB22" s="364"/>
      <c r="AC22" s="233" t="str">
        <f t="shared" si="4"/>
        <v>Leve</v>
      </c>
      <c r="AD22" s="253">
        <f t="shared" ref="AD22" si="10">IF(Q22="Probabilidad",(($M$21-0)),IF(Q22="Impacto",($M$21-($M$21*T22))))</f>
        <v>0.2</v>
      </c>
      <c r="AE22" s="364"/>
      <c r="AF22" s="364"/>
      <c r="AG22" s="357"/>
      <c r="AH22" s="351"/>
      <c r="AI22" s="351"/>
      <c r="AJ22" s="351"/>
      <c r="AK22" s="351"/>
      <c r="AL22" s="351"/>
      <c r="AM22" s="351"/>
      <c r="AN22" s="351"/>
      <c r="AO22" s="188"/>
      <c r="AP22" s="188"/>
      <c r="AQ22" s="188"/>
      <c r="AR22" s="188"/>
      <c r="AS22" s="188"/>
      <c r="AT22" s="188"/>
      <c r="AU22" s="188"/>
      <c r="AV22" s="188"/>
      <c r="AW22" s="188"/>
      <c r="AX22" s="188"/>
      <c r="AY22" s="188"/>
      <c r="AZ22" s="188"/>
      <c r="BA22" s="188"/>
      <c r="BB22" s="188"/>
      <c r="BC22" s="188"/>
      <c r="BD22" s="188"/>
      <c r="BE22" s="188"/>
      <c r="BF22" s="188"/>
      <c r="BG22" s="188"/>
      <c r="BH22" s="188"/>
      <c r="BI22" s="188"/>
      <c r="BJ22" s="188"/>
      <c r="BK22" s="188"/>
      <c r="BL22" s="188"/>
      <c r="BM22" s="188"/>
      <c r="BN22" s="188"/>
      <c r="BO22" s="188"/>
      <c r="BP22" s="188"/>
      <c r="BQ22" s="188"/>
      <c r="BR22" s="188"/>
      <c r="BS22" s="188"/>
      <c r="BT22" s="188"/>
      <c r="BU22" s="188"/>
      <c r="BV22" s="188"/>
      <c r="BW22" s="188"/>
      <c r="BX22" s="188"/>
      <c r="BY22" s="188"/>
      <c r="BZ22" s="188"/>
      <c r="CA22" s="188"/>
      <c r="CB22" s="188"/>
      <c r="CC22" s="188"/>
      <c r="CD22" s="188"/>
      <c r="CE22" s="188"/>
      <c r="CF22" s="188"/>
      <c r="CG22" s="188"/>
      <c r="CH22" s="188"/>
      <c r="CI22" s="188"/>
      <c r="CJ22" s="188"/>
      <c r="CK22" s="188"/>
      <c r="CL22" s="188"/>
      <c r="CM22" s="188"/>
      <c r="CN22" s="188"/>
      <c r="CO22" s="188"/>
      <c r="CP22" s="188"/>
      <c r="CQ22" s="188"/>
      <c r="CR22" s="188"/>
      <c r="CS22" s="188"/>
      <c r="CT22" s="188"/>
      <c r="CU22" s="188"/>
      <c r="CV22" s="188"/>
      <c r="CW22" s="188"/>
      <c r="CX22" s="188"/>
      <c r="CY22" s="188"/>
      <c r="CZ22" s="188"/>
      <c r="DA22" s="188"/>
      <c r="DB22" s="188"/>
      <c r="DC22" s="188"/>
      <c r="DD22" s="188"/>
      <c r="DE22" s="188"/>
      <c r="DF22" s="188"/>
      <c r="DG22" s="188"/>
      <c r="DH22" s="188"/>
      <c r="DI22" s="188"/>
      <c r="DJ22" s="188"/>
      <c r="DK22" s="188"/>
      <c r="DL22" s="188"/>
      <c r="DM22" s="188"/>
      <c r="DN22" s="188"/>
      <c r="DO22" s="188"/>
      <c r="DP22" s="188"/>
      <c r="DQ22" s="188"/>
      <c r="DR22" s="188"/>
      <c r="DS22" s="188"/>
      <c r="DT22" s="188"/>
      <c r="DU22" s="188"/>
      <c r="DV22" s="188"/>
      <c r="DW22" s="188"/>
      <c r="DX22" s="188"/>
      <c r="DY22" s="188"/>
      <c r="DZ22" s="188"/>
      <c r="EA22" s="188"/>
      <c r="EB22" s="188"/>
      <c r="EC22" s="188"/>
      <c r="ED22" s="188"/>
      <c r="EE22" s="188"/>
      <c r="EF22" s="188"/>
      <c r="EG22" s="188"/>
      <c r="EH22" s="188"/>
      <c r="EI22" s="188"/>
      <c r="EJ22" s="188"/>
      <c r="EK22" s="188"/>
      <c r="EL22" s="188"/>
      <c r="EM22" s="188"/>
      <c r="EN22" s="188"/>
      <c r="EO22" s="188"/>
      <c r="EP22" s="188"/>
      <c r="EQ22" s="188"/>
      <c r="ER22" s="188"/>
      <c r="ES22" s="188"/>
      <c r="ET22" s="188"/>
      <c r="EU22" s="188"/>
      <c r="EV22" s="188"/>
      <c r="EW22" s="188"/>
      <c r="EX22" s="188"/>
      <c r="EY22" s="188"/>
      <c r="EZ22" s="188"/>
      <c r="FA22" s="188"/>
      <c r="FB22" s="188"/>
      <c r="FC22" s="188"/>
      <c r="FD22" s="188"/>
      <c r="FE22" s="188"/>
      <c r="FF22" s="188"/>
      <c r="FG22" s="188"/>
      <c r="FH22" s="188"/>
      <c r="FI22" s="188"/>
      <c r="FJ22" s="188"/>
      <c r="FK22" s="188"/>
      <c r="FL22" s="188"/>
      <c r="FM22" s="188"/>
      <c r="FN22" s="188"/>
      <c r="FO22" s="188"/>
      <c r="FP22" s="188"/>
      <c r="FQ22" s="188"/>
      <c r="FR22" s="188"/>
      <c r="FS22" s="188"/>
      <c r="FT22" s="188"/>
      <c r="FU22" s="188"/>
      <c r="FV22" s="188"/>
      <c r="FW22" s="188"/>
      <c r="FX22" s="188"/>
      <c r="FY22" s="188"/>
      <c r="FZ22" s="188"/>
      <c r="GA22" s="188"/>
      <c r="GB22" s="188"/>
      <c r="GC22" s="188"/>
      <c r="GD22" s="188"/>
      <c r="GE22" s="188"/>
      <c r="GF22" s="188"/>
      <c r="GG22" s="188"/>
      <c r="GH22" s="188"/>
      <c r="GI22" s="188"/>
      <c r="GJ22" s="188"/>
      <c r="GK22" s="188"/>
      <c r="GL22" s="188"/>
      <c r="GM22" s="188"/>
      <c r="GN22" s="188"/>
      <c r="GO22" s="188"/>
      <c r="GP22" s="188"/>
      <c r="GQ22" s="188"/>
      <c r="GR22" s="188"/>
      <c r="GS22" s="188"/>
      <c r="GT22" s="188"/>
      <c r="GU22" s="188"/>
      <c r="GV22" s="188"/>
      <c r="GW22" s="188"/>
      <c r="GX22" s="188"/>
      <c r="GY22" s="188"/>
      <c r="GZ22" s="188"/>
      <c r="HA22" s="188"/>
      <c r="HB22" s="188"/>
      <c r="HC22" s="188"/>
      <c r="HD22" s="188"/>
      <c r="HE22" s="188"/>
      <c r="HF22" s="188"/>
      <c r="HG22" s="188"/>
      <c r="HH22" s="188"/>
      <c r="HI22" s="188"/>
      <c r="HJ22" s="188"/>
      <c r="HK22" s="188"/>
      <c r="HL22" s="188"/>
      <c r="HM22" s="188"/>
      <c r="HN22" s="188"/>
      <c r="HO22" s="188"/>
      <c r="HP22" s="188"/>
      <c r="HQ22" s="188"/>
      <c r="HR22" s="188"/>
      <c r="HS22" s="188"/>
      <c r="HT22" s="188"/>
      <c r="HU22" s="188"/>
      <c r="HV22" s="188"/>
      <c r="HW22" s="188"/>
      <c r="HX22" s="188"/>
      <c r="HY22" s="188"/>
      <c r="HZ22" s="188"/>
      <c r="IA22" s="188"/>
      <c r="IB22" s="188"/>
      <c r="IC22" s="188"/>
      <c r="ID22" s="188"/>
      <c r="IE22" s="188"/>
      <c r="IF22" s="188"/>
      <c r="IG22" s="188"/>
      <c r="IH22" s="188"/>
      <c r="II22" s="188"/>
      <c r="IJ22" s="188"/>
      <c r="IK22" s="188"/>
      <c r="IL22" s="188"/>
      <c r="IM22" s="188"/>
      <c r="IN22" s="188"/>
      <c r="IO22" s="188"/>
      <c r="IP22" s="188"/>
      <c r="IQ22" s="188"/>
      <c r="IR22" s="188"/>
      <c r="IS22" s="188"/>
      <c r="IT22" s="188"/>
      <c r="IU22" s="188"/>
      <c r="IV22" s="188"/>
      <c r="IW22" s="188"/>
      <c r="IX22" s="188"/>
      <c r="IY22" s="188"/>
      <c r="IZ22" s="188"/>
      <c r="JA22" s="188"/>
      <c r="JB22" s="188"/>
      <c r="JC22" s="188"/>
      <c r="JD22" s="188"/>
      <c r="JE22" s="188"/>
      <c r="JF22" s="188"/>
      <c r="JG22" s="188"/>
      <c r="JH22" s="188"/>
      <c r="JI22" s="188"/>
      <c r="JJ22" s="188"/>
      <c r="JK22" s="188"/>
      <c r="JL22" s="188"/>
      <c r="JM22" s="188"/>
      <c r="JN22" s="188"/>
      <c r="JO22" s="188"/>
      <c r="JP22" s="188"/>
      <c r="JQ22" s="188"/>
      <c r="JR22" s="188"/>
      <c r="JS22" s="188"/>
      <c r="JT22" s="188"/>
      <c r="JU22" s="188"/>
      <c r="JV22" s="188"/>
      <c r="JW22" s="188"/>
      <c r="JX22" s="188"/>
      <c r="JY22" s="188"/>
      <c r="JZ22" s="188"/>
      <c r="KA22" s="188"/>
      <c r="KB22" s="188"/>
      <c r="KC22" s="188"/>
      <c r="KD22" s="188"/>
      <c r="KE22" s="188"/>
      <c r="KF22" s="188"/>
      <c r="KG22" s="188"/>
      <c r="KH22" s="188"/>
      <c r="KI22" s="188"/>
      <c r="KJ22" s="188"/>
      <c r="KK22" s="188"/>
      <c r="KL22" s="188"/>
    </row>
    <row r="23" spans="1:298" ht="28.8" customHeight="1" x14ac:dyDescent="0.3">
      <c r="A23" s="351">
        <v>5</v>
      </c>
      <c r="B23" s="356" t="s">
        <v>568</v>
      </c>
      <c r="C23" s="351" t="s">
        <v>346</v>
      </c>
      <c r="D23" s="366" t="s">
        <v>662</v>
      </c>
      <c r="E23" s="356" t="s">
        <v>592</v>
      </c>
      <c r="F23" s="356" t="s">
        <v>593</v>
      </c>
      <c r="G23" s="351" t="s">
        <v>364</v>
      </c>
      <c r="H23" s="351">
        <v>7344</v>
      </c>
      <c r="I23" s="354" t="str">
        <f>IF(H23&lt;=2,'Tabla probabilidad'!$B$5,IF(H23&lt;=24,'Tabla probabilidad'!$B$6,IF(H23&lt;=500,'Tabla probabilidad'!$B$7,IF(H23&lt;=5000,'Tabla probabilidad'!$B$8,IF(H23&gt;5000,'Tabla probabilidad'!$B$9)))))</f>
        <v>Muy Alta</v>
      </c>
      <c r="J23" s="355">
        <f>IF(H23&lt;=2,'Tabla probabilidad'!$D$5,IF(H23&lt;=24,'Tabla probabilidad'!$D$6,IF(H23&lt;=500,'Tabla probabilidad'!$D$7,IF(H23&lt;=5000,'Tabla probabilidad'!$D$8,IF(H23&gt;5000,'Tabla probabilidad'!$D$9)))))</f>
        <v>1</v>
      </c>
      <c r="K23" s="351" t="s">
        <v>452</v>
      </c>
      <c r="L23" s="351" t="str">
        <f>IF(K23="El riesgo afecta la imagen de alguna área de la organización","Leve",IF(K23="El riesgo afecta la imagen de la entidad internamente, de conocimiento general, nivel interno, alta dirección, contratista y/o de provedores","Menor",IF(K23="El riesgo afecta la imagen de la entidad con algunos usuarios de relevancia frente al logro de los objetivos","Moderado",IF(K23="El riesgo afecta la imagen de de la entidad con efecto publicitario sostenido a nivel del sector justicia","Mayor",IF(K23="El riesgo afecta la imagen de la entidad a nivel nacional, con efecto publicitarios sostenible a nivel país","Catastrófico",IF(K23="Impacto que afecte la ejecución presupuestal en un valor ≥0,5%.","Leve",IF(K23="Impacto que afecte la ejecución presupuestal en un valor ≥1%.","Menor",IF(K23="Impacto que afecte la ejecución presupuestal en un valor ≥5%.","Moderado",IF(K23="Impacto que afecte la ejecución presupuestal en un valor ≥20%.","Mayor",IF(K23="Impacto que afecte la ejecución presupuestal en un valor ≥50%.","Catastrófico",IF(K23="Incumplimiento máximo del 5% de la meta planeada","Leve",IF(K23="Incumplimiento máximo del 15% de la meta planeada","Menor",IF(K23="Incumplimiento máximo del 20% de la meta planeada","Moderado",IF(K23="Incumplimiento máximo del 50% de la meta planeada","Mayor",IF(K23="Incumplimiento máximo del 80% de la meta planeada","Catastrófico",IF(K23="Cualquier afectación a la violacion de los derechos de los ciudadanos se considera con consecuencias altas","Mayor",IF(K23="Cualquier afectación a la violacion de los derechos de los ciudadanos se considera con consecuencias desastrosas","Catastrófico",IF(K23="Afecta la Prestación del Servicio de Administración de Justicia en 5%","Leve",IF(K23="Afecta la Prestación del Servicio de Administración de Justicia en 10%","Menor",IF(K23="Afecta la Prestación del Servicio de Administración de Justicia en 15%","Moderado",IF(K23="Afecta la Prestación del Servicio de Administración de Justicia en 20%","Mayor",IF(K23="Afecta la Prestación del Servicio de Administración de Justicia en más del 50%","Catastrófico",IF(K23="Cualquier acto indebido de los servidores judiciales genera altas consecuencias para la entidad","Mayor",IF(K23="Cualquier acto indebido de los servidores judiciales genera consecuencias desastrosas para la entidad","Catastrófico",IF(K23="Si el hecho llegara a presentarse, tendría consecuencias o efectos mínimos sobre la entidad","Leve",IF(K23="Si el hecho llegara a presentarse, tendría bajo impacto o efecto sobre la entidad","Menor",IF(K23="Si el hecho llegara a presentarse, tendría medianas consecuencias o efectos sobre la entidad","Moderado",IF(K23="Si el hecho llegara a presentarse, tendría altas consecuencias o efectos sobre la entidad","Mayor",IF(K23="Si el hecho llegara a presentarse, tendría desastrosas consecuencias o efectos sobre la entidad","Catastrófico")))))))))))))))))))))))))))))</f>
        <v>Mayor</v>
      </c>
      <c r="M23" s="351" t="str">
        <f>IF(K23="El riesgo afecta la imagen de alguna área de la organización","20%",IF(K23="El riesgo afecta la imagen de la entidad internamente, de conocimiento general, nivel interno, alta dirección, contratista y/o de provedores","40%",IF(K23="El riesgo afecta la imagen de la entidad con algunos usuarios de relevancia frente al logro de los objetivos","60%",IF(K23="El riesgo afecta la imagen de de la entidad con efecto publicitario sostenido a nivel del sector justicia","80%",IF(K23="El riesgo afecta la imagen de la entidad a nivel nacional, con efecto publicitarios sostenible a nivel país","100%",IF(K23="Impacto que afecte la ejecución presupuestal en un valor ≥0,5%.","20%",IF(K23="Impacto que afecte la ejecución presupuestal en un valor ≥1%.","40%",IF(K23="Impacto que afecte la ejecución presupuestal en un valor ≥5%.","60%",IF(K23="Impacto que afecte la ejecución presupuestal en un valor ≥20%.","80%",IF(K23="Impacto que afecte la ejecución presupuestal en un valor ≥50%.","100%",IF(K23="Incumplimiento máximo del 5% de la meta planeada","20%",IF(K23="Incumplimiento máximo del 15% de la meta planeada","40%",IF(K23="Incumplimiento máximo del 20% de la meta planeada","60%",IF(K23="Incumplimiento máximo del 50% de la meta planeada","80%",IF(K23="Incumplimiento máximo del 80% de la meta planeada","100%",IF(K23="Cualquier afectación a la violacion de los derechos de los ciudadanos se considera con consecuencias altas","80%",IF(K23="Cualquier afectación a la violacion de los derechos de los ciudadanos se considera con consecuencias desastrosas","100%",IF(K23="Afecta la Prestación del Servicio de Administración de Justicia en 5%","20%",IF(K23="Afecta la Prestación del Servicio de Administración de Justicia en 10%","40%",IF(K23="Afecta la Prestación del Servicio de Administración de Justicia en 15%","60%",IF(K23="Afecta la Prestación del Servicio de Administración de Justicia en 20%","80%",IF(K23="Afecta la Prestación del Servicio de Administración de Justicia en más del 50%","100%",IF(K23="Cualquier acto indebido de los servidores judiciales genera altas consecuencias para la entidad","80%",IF(K23="Cualquier acto indebido de los servidores judiciales genera consecuencias desastrosas para la entidad","100%",IF(K23="Si el hecho llegara a presentarse, tendría consecuencias o efectos mínimos sobre la entidad","20%",IF(K23="Si el hecho llegara a presentarse, tendría bajo impacto o efecto sobre la entidad","40%",IF(K23="Si el hecho llegara a presentarse, tendría medianas consecuencias o efectos sobre la entidad","60%",IF(K23="Si el hecho llegara a presentarse, tendría altas consecuencias o efectos sobre la entidad","80%",IF(K23="Si el hecho llegara a presentarse, tendría desastrosas consecuencias o efectos sobre la entidad","100%")))))))))))))))))))))))))))))</f>
        <v>80%</v>
      </c>
      <c r="N23" s="351" t="str">
        <f>VLOOKUP((I23&amp;L23),Hoja1!$B$4:$C$28,2,0)</f>
        <v xml:space="preserve">Alto </v>
      </c>
      <c r="O23" s="252">
        <v>1</v>
      </c>
      <c r="P23" s="254" t="s">
        <v>594</v>
      </c>
      <c r="Q23" s="232" t="str">
        <f t="shared" si="3"/>
        <v>Probabilidad</v>
      </c>
      <c r="R23" s="232" t="s">
        <v>52</v>
      </c>
      <c r="S23" s="232" t="s">
        <v>57</v>
      </c>
      <c r="T23" s="233">
        <f>VLOOKUP(R23&amp;S23,Hoja1!$Q$4:$R$9,2,0)</f>
        <v>0.45</v>
      </c>
      <c r="U23" s="232" t="s">
        <v>59</v>
      </c>
      <c r="V23" s="232" t="s">
        <v>62</v>
      </c>
      <c r="W23" s="232" t="s">
        <v>65</v>
      </c>
      <c r="X23" s="260">
        <f t="shared" ref="X23:X25" si="11">IF(Q23="Probabilidad",($J$23*T23),IF(Q23="Impacto"," "))</f>
        <v>0.45</v>
      </c>
      <c r="Y23" s="233" t="str">
        <f>IF(Z23&lt;=20%,'Tabla probabilidad'!$B$5,IF(Z23&lt;=40%,'Tabla probabilidad'!$B$6,IF(Z23&lt;=60%,'Tabla probabilidad'!$B$7,IF(Z23&lt;=80%,'Tabla probabilidad'!$B$8,IF(Z23&lt;=100%,'Tabla probabilidad'!$B$9)))))</f>
        <v>Media</v>
      </c>
      <c r="Z23" s="253">
        <f>IF(R23="Preventivo",($J$23-($J$23*T23)),IF(R23="Detectivo",($J$23-($J$23*T23)),IF(R23="Correctivo",($J$23))))</f>
        <v>0.55000000000000004</v>
      </c>
      <c r="AA23" s="363" t="str">
        <f>IF(AB23&lt;=20%,'Tabla probabilidad'!$B$5,IF(AB23&lt;=40%,'Tabla probabilidad'!$B$6,IF(AB23&lt;=60%,'Tabla probabilidad'!$B$7,IF(AB23&lt;=80%,'Tabla probabilidad'!$B$8,IF(AB23&lt;=100%,'Tabla probabilidad'!$B$9)))))</f>
        <v>Media</v>
      </c>
      <c r="AB23" s="363">
        <f>AVERAGE(Z23:Z25)</f>
        <v>0.55000000000000004</v>
      </c>
      <c r="AC23" s="233" t="str">
        <f t="shared" si="4"/>
        <v>Mayor</v>
      </c>
      <c r="AD23" s="253">
        <f>IF(Q23="Probabilidad",(($M$23-0)),IF(Q23="Impacto",($M$23-($M$23*T23))))</f>
        <v>0.8</v>
      </c>
      <c r="AE23" s="363" t="str">
        <f>IF(AF23&lt;=20%,"Leve",IF(AF23&lt;=40%,"Menor",IF(AF23&lt;=60%,"Moderado",IF(AF23&lt;=80%,"Mayor",IF(AF23&lt;=100%,"Catastrófico")))))</f>
        <v>Mayor</v>
      </c>
      <c r="AF23" s="363">
        <f>AVERAGE(AD23:AD25)</f>
        <v>0.80000000000000016</v>
      </c>
      <c r="AG23" s="356" t="str">
        <f>VLOOKUP(AA23&amp;AE23,Hoja1!$B$4:$C$28,2,0)</f>
        <v xml:space="preserve">Alto </v>
      </c>
      <c r="AH23" s="351" t="s">
        <v>343</v>
      </c>
      <c r="AI23" s="351"/>
      <c r="AJ23" s="351"/>
      <c r="AK23" s="351"/>
      <c r="AL23" s="351"/>
      <c r="AM23" s="351"/>
      <c r="AN23" s="351"/>
    </row>
    <row r="24" spans="1:298" ht="28.8" x14ac:dyDescent="0.3">
      <c r="A24" s="351"/>
      <c r="B24" s="357"/>
      <c r="C24" s="351"/>
      <c r="D24" s="366"/>
      <c r="E24" s="357"/>
      <c r="F24" s="357"/>
      <c r="G24" s="351"/>
      <c r="H24" s="351"/>
      <c r="I24" s="354"/>
      <c r="J24" s="355"/>
      <c r="K24" s="351"/>
      <c r="L24" s="376"/>
      <c r="M24" s="376"/>
      <c r="N24" s="351"/>
      <c r="O24" s="252">
        <v>2</v>
      </c>
      <c r="P24" s="254" t="s">
        <v>595</v>
      </c>
      <c r="Q24" s="232" t="str">
        <f t="shared" si="3"/>
        <v>Probabilidad</v>
      </c>
      <c r="R24" s="232" t="s">
        <v>52</v>
      </c>
      <c r="S24" s="232" t="s">
        <v>57</v>
      </c>
      <c r="T24" s="233">
        <f>VLOOKUP(R24&amp;S24,Hoja1!$Q$4:$R$9,2,0)</f>
        <v>0.45</v>
      </c>
      <c r="U24" s="232" t="s">
        <v>59</v>
      </c>
      <c r="V24" s="232" t="s">
        <v>62</v>
      </c>
      <c r="W24" s="232" t="s">
        <v>65</v>
      </c>
      <c r="X24" s="260">
        <f t="shared" si="11"/>
        <v>0.45</v>
      </c>
      <c r="Y24" s="233" t="str">
        <f>IF(Z24&lt;=20%,'Tabla probabilidad'!$B$5,IF(Z24&lt;=40%,'Tabla probabilidad'!$B$6,IF(Z24&lt;=60%,'Tabla probabilidad'!$B$7,IF(Z24&lt;=80%,'Tabla probabilidad'!$B$8,IF(Z24&lt;=100%,'Tabla probabilidad'!$B$9)))))</f>
        <v>Media</v>
      </c>
      <c r="Z24" s="253">
        <f t="shared" ref="Z24:Z25" si="12">IF(R24="Preventivo",($J$23-($J$23*T24)),IF(R24="Detectivo",($J$23-($J$23*T24)),IF(R24="Correctivo",($J$23))))</f>
        <v>0.55000000000000004</v>
      </c>
      <c r="AA24" s="364"/>
      <c r="AB24" s="364"/>
      <c r="AC24" s="233" t="str">
        <f t="shared" si="4"/>
        <v>Mayor</v>
      </c>
      <c r="AD24" s="253">
        <f t="shared" ref="AD24:AD25" si="13">IF(Q24="Probabilidad",(($M$23-0)),IF(Q24="Impacto",($M$23-($M$23*T24))))</f>
        <v>0.8</v>
      </c>
      <c r="AE24" s="364"/>
      <c r="AF24" s="364"/>
      <c r="AG24" s="357"/>
      <c r="AH24" s="351"/>
      <c r="AI24" s="351"/>
      <c r="AJ24" s="351"/>
      <c r="AK24" s="351"/>
      <c r="AL24" s="351"/>
      <c r="AM24" s="351"/>
      <c r="AN24" s="351"/>
    </row>
    <row r="25" spans="1:298" ht="228.6" customHeight="1" x14ac:dyDescent="0.3">
      <c r="A25" s="351"/>
      <c r="B25" s="357"/>
      <c r="C25" s="351"/>
      <c r="D25" s="366"/>
      <c r="E25" s="357"/>
      <c r="F25" s="357"/>
      <c r="G25" s="351"/>
      <c r="H25" s="351"/>
      <c r="I25" s="354"/>
      <c r="J25" s="355"/>
      <c r="K25" s="351"/>
      <c r="L25" s="376"/>
      <c r="M25" s="376"/>
      <c r="N25" s="351"/>
      <c r="O25" s="252">
        <v>3</v>
      </c>
      <c r="P25" s="254" t="s">
        <v>596</v>
      </c>
      <c r="Q25" s="232" t="str">
        <f t="shared" si="3"/>
        <v>Probabilidad</v>
      </c>
      <c r="R25" s="232" t="s">
        <v>52</v>
      </c>
      <c r="S25" s="232" t="s">
        <v>57</v>
      </c>
      <c r="T25" s="233">
        <f>VLOOKUP(R25&amp;S25,Hoja1!$Q$4:$R$9,2,0)</f>
        <v>0.45</v>
      </c>
      <c r="U25" s="232" t="s">
        <v>60</v>
      </c>
      <c r="V25" s="232" t="s">
        <v>62</v>
      </c>
      <c r="W25" s="232" t="s">
        <v>65</v>
      </c>
      <c r="X25" s="260">
        <f t="shared" si="11"/>
        <v>0.45</v>
      </c>
      <c r="Y25" s="233" t="str">
        <f>IF(Z25&lt;=20%,'Tabla probabilidad'!$B$5,IF(Z25&lt;=40%,'Tabla probabilidad'!$B$6,IF(Z25&lt;=60%,'Tabla probabilidad'!$B$7,IF(Z25&lt;=80%,'Tabla probabilidad'!$B$8,IF(Z25&lt;=100%,'Tabla probabilidad'!$B$9)))))</f>
        <v>Media</v>
      </c>
      <c r="Z25" s="253">
        <f t="shared" si="12"/>
        <v>0.55000000000000004</v>
      </c>
      <c r="AA25" s="364"/>
      <c r="AB25" s="364"/>
      <c r="AC25" s="233" t="str">
        <f t="shared" si="4"/>
        <v>Mayor</v>
      </c>
      <c r="AD25" s="253">
        <f t="shared" si="13"/>
        <v>0.8</v>
      </c>
      <c r="AE25" s="364"/>
      <c r="AF25" s="364"/>
      <c r="AG25" s="357"/>
      <c r="AH25" s="351"/>
      <c r="AI25" s="351"/>
      <c r="AJ25" s="351"/>
      <c r="AK25" s="351"/>
      <c r="AL25" s="351"/>
      <c r="AM25" s="351"/>
      <c r="AN25" s="351"/>
    </row>
    <row r="26" spans="1:298" ht="28.8" customHeight="1" x14ac:dyDescent="0.3">
      <c r="A26" s="351">
        <v>6</v>
      </c>
      <c r="B26" s="356" t="s">
        <v>569</v>
      </c>
      <c r="C26" s="351" t="s">
        <v>347</v>
      </c>
      <c r="D26" s="366" t="s">
        <v>661</v>
      </c>
      <c r="E26" s="356" t="s">
        <v>597</v>
      </c>
      <c r="F26" s="356" t="s">
        <v>598</v>
      </c>
      <c r="G26" s="351" t="s">
        <v>364</v>
      </c>
      <c r="H26" s="351">
        <v>10466</v>
      </c>
      <c r="I26" s="354" t="str">
        <f>IF(H26&lt;=2,'Tabla probabilidad'!$B$5,IF(H26&lt;=24,'Tabla probabilidad'!$B$6,IF(H26&lt;=500,'Tabla probabilidad'!$B$7,IF(H26&lt;=5000,'Tabla probabilidad'!$B$8,IF(H26&gt;5000,'Tabla probabilidad'!$B$9)))))</f>
        <v>Muy Alta</v>
      </c>
      <c r="J26" s="355">
        <f>IF(H26&lt;=2,'Tabla probabilidad'!$D$5,IF(H26&lt;=24,'Tabla probabilidad'!$D$6,IF(H26&lt;=500,'Tabla probabilidad'!$D$7,IF(H26&lt;=5000,'Tabla probabilidad'!$D$8,IF(H26&gt;5000,'Tabla probabilidad'!$D$9)))))</f>
        <v>1</v>
      </c>
      <c r="K26" s="351" t="s">
        <v>452</v>
      </c>
      <c r="L26" s="351" t="str">
        <f>IF(K26="El riesgo afecta la imagen de alguna área de la organización","Leve",IF(K26="El riesgo afecta la imagen de la entidad internamente, de conocimiento general, nivel interno, alta dirección, contratista y/o de provedores","Menor",IF(K26="El riesgo afecta la imagen de la entidad con algunos usuarios de relevancia frente al logro de los objetivos","Moderado",IF(K26="El riesgo afecta la imagen de de la entidad con efecto publicitario sostenido a nivel del sector justicia","Mayor",IF(K26="El riesgo afecta la imagen de la entidad a nivel nacional, con efecto publicitarios sostenible a nivel país","Catastrófico",IF(K26="Impacto que afecte la ejecución presupuestal en un valor ≥0,5%.","Leve",IF(K26="Impacto que afecte la ejecución presupuestal en un valor ≥1%.","Menor",IF(K26="Impacto que afecte la ejecución presupuestal en un valor ≥5%.","Moderado",IF(K26="Impacto que afecte la ejecución presupuestal en un valor ≥20%.","Mayor",IF(K26="Impacto que afecte la ejecución presupuestal en un valor ≥50%.","Catastrófico",IF(K26="Incumplimiento máximo del 5% de la meta planeada","Leve",IF(K26="Incumplimiento máximo del 15% de la meta planeada","Menor",IF(K26="Incumplimiento máximo del 20% de la meta planeada","Moderado",IF(K26="Incumplimiento máximo del 50% de la meta planeada","Mayor",IF(K26="Incumplimiento máximo del 80% de la meta planeada","Catastrófico",IF(K26="Cualquier afectación a la violacion de los derechos de los ciudadanos se considera con consecuencias altas","Mayor",IF(K26="Cualquier afectación a la violacion de los derechos de los ciudadanos se considera con consecuencias desastrosas","Catastrófico",IF(K26="Afecta la Prestación del Servicio de Administración de Justicia en 5%","Leve",IF(K26="Afecta la Prestación del Servicio de Administración de Justicia en 10%","Menor",IF(K26="Afecta la Prestación del Servicio de Administración de Justicia en 15%","Moderado",IF(K26="Afecta la Prestación del Servicio de Administración de Justicia en 20%","Mayor",IF(K26="Afecta la Prestación del Servicio de Administración de Justicia en más del 50%","Catastrófico",IF(K26="Cualquier acto indebido de los servidores judiciales genera altas consecuencias para la entidad","Mayor",IF(K26="Cualquier acto indebido de los servidores judiciales genera consecuencias desastrosas para la entidad","Catastrófico",IF(K26="Si el hecho llegara a presentarse, tendría consecuencias o efectos mínimos sobre la entidad","Leve",IF(K26="Si el hecho llegara a presentarse, tendría bajo impacto o efecto sobre la entidad","Menor",IF(K26="Si el hecho llegara a presentarse, tendría medianas consecuencias o efectos sobre la entidad","Moderado",IF(K26="Si el hecho llegara a presentarse, tendría altas consecuencias o efectos sobre la entidad","Mayor",IF(K26="Si el hecho llegara a presentarse, tendría desastrosas consecuencias o efectos sobre la entidad","Catastrófico")))))))))))))))))))))))))))))</f>
        <v>Mayor</v>
      </c>
      <c r="M26" s="351" t="str">
        <f>IF(K26="El riesgo afecta la imagen de alguna área de la organización","20%",IF(K26="El riesgo afecta la imagen de la entidad internamente, de conocimiento general, nivel interno, alta dirección, contratista y/o de provedores","40%",IF(K26="El riesgo afecta la imagen de la entidad con algunos usuarios de relevancia frente al logro de los objetivos","60%",IF(K26="El riesgo afecta la imagen de de la entidad con efecto publicitario sostenido a nivel del sector justicia","80%",IF(K26="El riesgo afecta la imagen de la entidad a nivel nacional, con efecto publicitarios sostenible a nivel país","100%",IF(K26="Impacto que afecte la ejecución presupuestal en un valor ≥0,5%.","20%",IF(K26="Impacto que afecte la ejecución presupuestal en un valor ≥1%.","40%",IF(K26="Impacto que afecte la ejecución presupuestal en un valor ≥5%.","60%",IF(K26="Impacto que afecte la ejecución presupuestal en un valor ≥20%.","80%",IF(K26="Impacto que afecte la ejecución presupuestal en un valor ≥50%.","100%",IF(K26="Incumplimiento máximo del 5% de la meta planeada","20%",IF(K26="Incumplimiento máximo del 15% de la meta planeada","40%",IF(K26="Incumplimiento máximo del 20% de la meta planeada","60%",IF(K26="Incumplimiento máximo del 50% de la meta planeada","80%",IF(K26="Incumplimiento máximo del 80% de la meta planeada","100%",IF(K26="Cualquier afectación a la violacion de los derechos de los ciudadanos se considera con consecuencias altas","80%",IF(K26="Cualquier afectación a la violacion de los derechos de los ciudadanos se considera con consecuencias desastrosas","100%",IF(K26="Afecta la Prestación del Servicio de Administración de Justicia en 5%","20%",IF(K26="Afecta la Prestación del Servicio de Administración de Justicia en 10%","40%",IF(K26="Afecta la Prestación del Servicio de Administración de Justicia en 15%","60%",IF(K26="Afecta la Prestación del Servicio de Administración de Justicia en 20%","80%",IF(K26="Afecta la Prestación del Servicio de Administración de Justicia en más del 50%","100%",IF(K26="Cualquier acto indebido de los servidores judiciales genera altas consecuencias para la entidad","80%",IF(K26="Cualquier acto indebido de los servidores judiciales genera consecuencias desastrosas para la entidad","100%",IF(K26="Si el hecho llegara a presentarse, tendría consecuencias o efectos mínimos sobre la entidad","20%",IF(K26="Si el hecho llegara a presentarse, tendría bajo impacto o efecto sobre la entidad","40%",IF(K26="Si el hecho llegara a presentarse, tendría medianas consecuencias o efectos sobre la entidad","60%",IF(K26="Si el hecho llegara a presentarse, tendría altas consecuencias o efectos sobre la entidad","80%",IF(K26="Si el hecho llegara a presentarse, tendría desastrosas consecuencias o efectos sobre la entidad","100%")))))))))))))))))))))))))))))</f>
        <v>80%</v>
      </c>
      <c r="N26" s="351" t="str">
        <f>VLOOKUP((I26&amp;L26),Hoja1!$B$4:$C$28,2,0)</f>
        <v xml:space="preserve">Alto </v>
      </c>
      <c r="O26" s="255">
        <v>1</v>
      </c>
      <c r="P26" s="254" t="s">
        <v>599</v>
      </c>
      <c r="Q26" s="232" t="str">
        <f t="shared" si="3"/>
        <v>Probabilidad</v>
      </c>
      <c r="R26" s="232" t="s">
        <v>52</v>
      </c>
      <c r="S26" s="232" t="s">
        <v>57</v>
      </c>
      <c r="T26" s="233">
        <f>VLOOKUP(R26&amp;S26,Hoja1!$Q$4:$R$9,2,0)</f>
        <v>0.45</v>
      </c>
      <c r="U26" s="232" t="s">
        <v>59</v>
      </c>
      <c r="V26" s="232" t="s">
        <v>62</v>
      </c>
      <c r="W26" s="232" t="s">
        <v>65</v>
      </c>
      <c r="X26" s="260">
        <f>IF(Q26="Probabilidad",($J$26*T26),IF(Q26="Impacto"," "))</f>
        <v>0.45</v>
      </c>
      <c r="Y26" s="233" t="str">
        <f>IF(Z26&lt;=20%,'Tabla probabilidad'!$B$5,IF(Z26&lt;=40%,'Tabla probabilidad'!$B$6,IF(Z26&lt;=60%,'Tabla probabilidad'!$B$7,IF(Z26&lt;=80%,'Tabla probabilidad'!$B$8,IF(Z26&lt;=100%,'Tabla probabilidad'!$B$9)))))</f>
        <v>Media</v>
      </c>
      <c r="Z26" s="253">
        <f>IF(R26="Preventivo",($J$26-($J$26*T26)),IF(R26="Detectivo",($J$26-($J$26*T26)),IF(R26="Correctivo",($J$26))))</f>
        <v>0.55000000000000004</v>
      </c>
      <c r="AA26" s="363" t="str">
        <f>IF(AB26&lt;=20%,'Tabla probabilidad'!$B$5,IF(AB26&lt;=40%,'Tabla probabilidad'!$B$6,IF(AB26&lt;=60%,'Tabla probabilidad'!$B$7,IF(AB26&lt;=80%,'Tabla probabilidad'!$B$8,IF(AB26&lt;=100%,'Tabla probabilidad'!$B$9)))))</f>
        <v>Media</v>
      </c>
      <c r="AB26" s="363">
        <f>AVERAGE(Z26:Z29)</f>
        <v>0.55000000000000004</v>
      </c>
      <c r="AC26" s="233" t="str">
        <f t="shared" si="4"/>
        <v>Mayor</v>
      </c>
      <c r="AD26" s="253">
        <f>IF(Q26="Probabilidad",(($M$26-0)),IF(Q26="Impacto",($M$26-($M$26*T26))))</f>
        <v>0.8</v>
      </c>
      <c r="AE26" s="363" t="str">
        <f>IF(AF26&lt;=20%,"Leve",IF(AF26&lt;=40%,"Menor",IF(AF26&lt;=60%,"Moderado",IF(AF26&lt;=80%,"Mayor",IF(AF26&lt;=100%,"Catastrófico")))))</f>
        <v>Mayor</v>
      </c>
      <c r="AF26" s="363">
        <f>AVERAGE(AD26:AD29)</f>
        <v>0.8</v>
      </c>
      <c r="AG26" s="356" t="str">
        <f>VLOOKUP(AA26&amp;AE26,Hoja1!$B$4:$C$28,2,0)</f>
        <v xml:space="preserve">Alto </v>
      </c>
      <c r="AH26" s="351" t="s">
        <v>343</v>
      </c>
      <c r="AI26" s="351"/>
      <c r="AJ26" s="351"/>
      <c r="AK26" s="351"/>
      <c r="AL26" s="351"/>
      <c r="AM26" s="351"/>
      <c r="AN26" s="351"/>
    </row>
    <row r="27" spans="1:298" ht="57.6" x14ac:dyDescent="0.3">
      <c r="A27" s="351"/>
      <c r="B27" s="357"/>
      <c r="C27" s="351"/>
      <c r="D27" s="366"/>
      <c r="E27" s="357"/>
      <c r="F27" s="357"/>
      <c r="G27" s="351"/>
      <c r="H27" s="351"/>
      <c r="I27" s="354"/>
      <c r="J27" s="355"/>
      <c r="K27" s="351"/>
      <c r="L27" s="376"/>
      <c r="M27" s="376"/>
      <c r="N27" s="351"/>
      <c r="O27" s="255">
        <v>2</v>
      </c>
      <c r="P27" s="254" t="s">
        <v>600</v>
      </c>
      <c r="Q27" s="232" t="str">
        <f t="shared" si="3"/>
        <v>Probabilidad</v>
      </c>
      <c r="R27" s="232" t="s">
        <v>52</v>
      </c>
      <c r="S27" s="232" t="s">
        <v>57</v>
      </c>
      <c r="T27" s="233">
        <f>VLOOKUP(R27&amp;S27,Hoja1!$Q$4:$R$9,2,0)</f>
        <v>0.45</v>
      </c>
      <c r="U27" s="232" t="s">
        <v>59</v>
      </c>
      <c r="V27" s="232" t="s">
        <v>62</v>
      </c>
      <c r="W27" s="232" t="s">
        <v>65</v>
      </c>
      <c r="X27" s="260">
        <f>IF(Q27="Probabilidad",($J$26*T27),IF(Q27="Impacto"," "))</f>
        <v>0.45</v>
      </c>
      <c r="Y27" s="233" t="str">
        <f>IF(Z27&lt;=20%,'Tabla probabilidad'!$B$5,IF(Z27&lt;=40%,'Tabla probabilidad'!$B$6,IF(Z27&lt;=60%,'Tabla probabilidad'!$B$7,IF(Z27&lt;=80%,'Tabla probabilidad'!$B$8,IF(Z27&lt;=100%,'Tabla probabilidad'!$B$9)))))</f>
        <v>Media</v>
      </c>
      <c r="Z27" s="253">
        <f>IF(R27="Preventivo",($J$26-($J$26*T27)),IF(R27="Detectivo",($J$26-($J$26*T27)),IF(R27="Correctivo",($J$26))))</f>
        <v>0.55000000000000004</v>
      </c>
      <c r="AA27" s="364"/>
      <c r="AB27" s="364"/>
      <c r="AC27" s="233" t="str">
        <f t="shared" si="4"/>
        <v>Mayor</v>
      </c>
      <c r="AD27" s="271">
        <f t="shared" ref="AD27:AD29" si="14">IF(Q27="Probabilidad",(($M$26-0)),IF(Q27="Impacto",($M$26-($M$26*T27))))</f>
        <v>0.8</v>
      </c>
      <c r="AE27" s="364"/>
      <c r="AF27" s="364"/>
      <c r="AG27" s="357"/>
      <c r="AH27" s="351"/>
      <c r="AI27" s="351"/>
      <c r="AJ27" s="351"/>
      <c r="AK27" s="351"/>
      <c r="AL27" s="351"/>
      <c r="AM27" s="351"/>
      <c r="AN27" s="351"/>
    </row>
    <row r="28" spans="1:298" ht="57.6" x14ac:dyDescent="0.3">
      <c r="A28" s="351"/>
      <c r="B28" s="357"/>
      <c r="C28" s="351"/>
      <c r="D28" s="366"/>
      <c r="E28" s="357"/>
      <c r="F28" s="357"/>
      <c r="G28" s="351"/>
      <c r="H28" s="351"/>
      <c r="I28" s="354"/>
      <c r="J28" s="355"/>
      <c r="K28" s="351"/>
      <c r="L28" s="376"/>
      <c r="M28" s="376"/>
      <c r="N28" s="351"/>
      <c r="O28" s="255">
        <v>3</v>
      </c>
      <c r="P28" s="254" t="s">
        <v>601</v>
      </c>
      <c r="Q28" s="232" t="str">
        <f t="shared" si="3"/>
        <v>Probabilidad</v>
      </c>
      <c r="R28" s="232" t="s">
        <v>52</v>
      </c>
      <c r="S28" s="232" t="s">
        <v>57</v>
      </c>
      <c r="T28" s="233">
        <f>VLOOKUP(R28&amp;S28,Hoja1!$Q$4:$R$9,2,0)</f>
        <v>0.45</v>
      </c>
      <c r="U28" s="232" t="s">
        <v>59</v>
      </c>
      <c r="V28" s="232" t="s">
        <v>62</v>
      </c>
      <c r="W28" s="232" t="s">
        <v>65</v>
      </c>
      <c r="X28" s="260">
        <f>IF(Q28="Probabilidad",($J$26*T28),IF(Q28="Impacto"," "))</f>
        <v>0.45</v>
      </c>
      <c r="Y28" s="233" t="str">
        <f>IF(Z28&lt;=20%,'Tabla probabilidad'!$B$5,IF(Z28&lt;=40%,'Tabla probabilidad'!$B$6,IF(Z28&lt;=60%,'Tabla probabilidad'!$B$7,IF(Z28&lt;=80%,'Tabla probabilidad'!$B$8,IF(Z28&lt;=100%,'Tabla probabilidad'!$B$9)))))</f>
        <v>Media</v>
      </c>
      <c r="Z28" s="253">
        <f>IF(R28="Preventivo",($J$26-($J$26*T28)),IF(R28="Detectivo",($J$26-($J$26*T28)),IF(R28="Correctivo",($J$26))))</f>
        <v>0.55000000000000004</v>
      </c>
      <c r="AA28" s="364"/>
      <c r="AB28" s="364"/>
      <c r="AC28" s="233" t="str">
        <f t="shared" si="4"/>
        <v>Mayor</v>
      </c>
      <c r="AD28" s="271">
        <f t="shared" si="14"/>
        <v>0.8</v>
      </c>
      <c r="AE28" s="364"/>
      <c r="AF28" s="364"/>
      <c r="AG28" s="357"/>
      <c r="AH28" s="351"/>
      <c r="AI28" s="351"/>
      <c r="AJ28" s="351"/>
      <c r="AK28" s="351"/>
      <c r="AL28" s="351"/>
      <c r="AM28" s="351"/>
      <c r="AN28" s="351"/>
    </row>
    <row r="29" spans="1:298" ht="43.2" x14ac:dyDescent="0.3">
      <c r="A29" s="351"/>
      <c r="B29" s="357"/>
      <c r="C29" s="351"/>
      <c r="D29" s="366"/>
      <c r="E29" s="357"/>
      <c r="F29" s="357"/>
      <c r="G29" s="351"/>
      <c r="H29" s="351"/>
      <c r="I29" s="354"/>
      <c r="J29" s="355"/>
      <c r="K29" s="351"/>
      <c r="L29" s="376"/>
      <c r="M29" s="376"/>
      <c r="N29" s="351"/>
      <c r="O29" s="255">
        <v>4</v>
      </c>
      <c r="P29" s="254" t="s">
        <v>602</v>
      </c>
      <c r="Q29" s="232" t="str">
        <f t="shared" si="3"/>
        <v>Probabilidad</v>
      </c>
      <c r="R29" s="232" t="s">
        <v>52</v>
      </c>
      <c r="S29" s="232" t="s">
        <v>57</v>
      </c>
      <c r="T29" s="233">
        <f>VLOOKUP(R29&amp;S29,Hoja1!$Q$4:$R$9,2,0)</f>
        <v>0.45</v>
      </c>
      <c r="U29" s="232" t="s">
        <v>59</v>
      </c>
      <c r="V29" s="232" t="s">
        <v>62</v>
      </c>
      <c r="W29" s="232" t="s">
        <v>65</v>
      </c>
      <c r="X29" s="260">
        <f>IF(Q29="Probabilidad",($J$26*T29),IF(Q29="Impacto"," "))</f>
        <v>0.45</v>
      </c>
      <c r="Y29" s="233" t="str">
        <f>IF(Z29&lt;=20%,'Tabla probabilidad'!$B$5,IF(Z29&lt;=40%,'Tabla probabilidad'!$B$6,IF(Z29&lt;=60%,'Tabla probabilidad'!$B$7,IF(Z29&lt;=80%,'Tabla probabilidad'!$B$8,IF(Z29&lt;=100%,'Tabla probabilidad'!$B$9)))))</f>
        <v>Media</v>
      </c>
      <c r="Z29" s="253">
        <f>IF(R29="Preventivo",($J$26-($J$26*T29)),IF(R29="Detectivo",($J$26-($J$26*T29)),IF(R29="Correctivo",($J$26))))</f>
        <v>0.55000000000000004</v>
      </c>
      <c r="AA29" s="364"/>
      <c r="AB29" s="364"/>
      <c r="AC29" s="233" t="str">
        <f t="shared" si="4"/>
        <v>Mayor</v>
      </c>
      <c r="AD29" s="271">
        <f t="shared" si="14"/>
        <v>0.8</v>
      </c>
      <c r="AE29" s="364"/>
      <c r="AF29" s="364"/>
      <c r="AG29" s="357"/>
      <c r="AH29" s="351"/>
      <c r="AI29" s="351"/>
      <c r="AJ29" s="351"/>
      <c r="AK29" s="351"/>
      <c r="AL29" s="351"/>
      <c r="AM29" s="351"/>
      <c r="AN29" s="351"/>
    </row>
    <row r="30" spans="1:298" ht="28.8" customHeight="1" x14ac:dyDescent="0.3">
      <c r="A30" s="351">
        <v>7</v>
      </c>
      <c r="B30" s="356" t="s">
        <v>570</v>
      </c>
      <c r="C30" s="351" t="s">
        <v>377</v>
      </c>
      <c r="D30" s="352" t="s">
        <v>664</v>
      </c>
      <c r="E30" s="351" t="s">
        <v>612</v>
      </c>
      <c r="F30" s="351" t="s">
        <v>613</v>
      </c>
      <c r="G30" s="351" t="s">
        <v>364</v>
      </c>
      <c r="H30" s="351">
        <v>78</v>
      </c>
      <c r="I30" s="354" t="str">
        <f>IF(H30&lt;=2,'Tabla probabilidad'!$B$5,IF(H30&lt;=24,'Tabla probabilidad'!$B$6,IF(H30&lt;=500,'Tabla probabilidad'!$B$7,IF(H30&lt;=5000,'Tabla probabilidad'!$B$8,IF(H30&gt;5000,'Tabla probabilidad'!$B$9)))))</f>
        <v>Media</v>
      </c>
      <c r="J30" s="355">
        <f>IF(H30&lt;=2,'Tabla probabilidad'!$D$5,IF(H30&lt;=24,'Tabla probabilidad'!$D$6,IF(H30&lt;=500,'Tabla probabilidad'!$D$7,IF(H30&lt;=5000,'Tabla probabilidad'!$D$8,IF(H30&gt;5000,'Tabla probabilidad'!$D$9)))))</f>
        <v>0.6</v>
      </c>
      <c r="K30" s="351" t="s">
        <v>387</v>
      </c>
      <c r="L30" s="351" t="str">
        <f>IF(K30="El riesgo afecta la imagen de alguna área de la organización","Leve",IF(K30="El riesgo afecta la imagen de la entidad internamente, de conocimiento general, nivel interno, alta dirección, contratista y/o de provedores","Menor",IF(K30="El riesgo afecta la imagen de la entidad con algunos usuarios de relevancia frente al logro de los objetivos","Moderado",IF(K30="El riesgo afecta la imagen de de la entidad con efecto publicitario sostenido a nivel del sector justicia","Mayor",IF(K30="El riesgo afecta la imagen de la entidad a nivel nacional, con efecto publicitarios sostenible a nivel país","Catastrófico",IF(K30="Impacto que afecte la ejecución presupuestal en un valor ≥0,5%.","Leve",IF(K30="Impacto que afecte la ejecución presupuestal en un valor ≥1%.","Menor",IF(K30="Impacto que afecte la ejecución presupuestal en un valor ≥5%.","Moderado",IF(K30="Impacto que afecte la ejecución presupuestal en un valor ≥20%.","Mayor",IF(K30="Impacto que afecte la ejecución presupuestal en un valor ≥50%.","Catastrófico",IF(K30="Incumplimiento máximo del 5% de la meta planeada","Leve",IF(K30="Incumplimiento máximo del 15% de la meta planeada","Menor",IF(K30="Incumplimiento máximo del 20% de la meta planeada","Moderado",IF(K30="Incumplimiento máximo del 50% de la meta planeada","Mayor",IF(K30="Incumplimiento máximo del 80% de la meta planeada","Catastrófico",IF(K30="Cualquier afectación a la violacion de los derechos de los ciudadanos se considera con consecuencias altas","Mayor",IF(K30="Cualquier afectación a la violacion de los derechos de los ciudadanos se considera con consecuencias desastrosas","Catastrófico",IF(K30="Afecta la Prestación del Servicio de Administración de Justicia en 5%","Leve",IF(K30="Afecta la Prestación del Servicio de Administración de Justicia en 10%","Menor",IF(K30="Afecta la Prestación del Servicio de Administración de Justicia en 15%","Moderado",IF(K30="Afecta la Prestación del Servicio de Administración de Justicia en 20%","Mayor",IF(K30="Afecta la Prestación del Servicio de Administración de Justicia en más del 50%","Catastrófico",IF(K30="Cualquier acto indebido de los servidores judiciales genera altas consecuencias para la entidad","Mayor",IF(K30="Cualquier acto indebido de los servidores judiciales genera consecuencias desastrosas para la entidad","Catastrófico",IF(K30="Si el hecho llegara a presentarse, tendría consecuencias o efectos mínimos sobre la entidad","Leve",IF(K30="Si el hecho llegara a presentarse, tendría bajo impacto o efecto sobre la entidad","Menor",IF(K30="Si el hecho llegara a presentarse, tendría medianas consecuencias o efectos sobre la entidad","Moderado",IF(K30="Si el hecho llegara a presentarse, tendría altas consecuencias o efectos sobre la entidad","Mayor",IF(K30="Si el hecho llegara a presentarse, tendría desastrosas consecuencias o efectos sobre la entidad","Catastrófico")))))))))))))))))))))))))))))</f>
        <v>Moderado</v>
      </c>
      <c r="M30" s="351" t="str">
        <f>IF(K30="El riesgo afecta la imagen de alguna área de la organización","20%",IF(K30="El riesgo afecta la imagen de la entidad internamente, de conocimiento general, nivel interno, alta dirección, contratista y/o de provedores","40%",IF(K30="El riesgo afecta la imagen de la entidad con algunos usuarios de relevancia frente al logro de los objetivos","60%",IF(K30="El riesgo afecta la imagen de de la entidad con efecto publicitario sostenido a nivel del sector justicia","80%",IF(K30="El riesgo afecta la imagen de la entidad a nivel nacional, con efecto publicitarios sostenible a nivel país","100%",IF(K30="Impacto que afecte la ejecución presupuestal en un valor ≥0,5%.","20%",IF(K30="Impacto que afecte la ejecución presupuestal en un valor ≥1%.","40%",IF(K30="Impacto que afecte la ejecución presupuestal en un valor ≥5%.","60%",IF(K30="Impacto que afecte la ejecución presupuestal en un valor ≥20%.","80%",IF(K30="Impacto que afecte la ejecución presupuestal en un valor ≥50%.","100%",IF(K30="Incumplimiento máximo del 5% de la meta planeada","20%",IF(K30="Incumplimiento máximo del 15% de la meta planeada","40%",IF(K30="Incumplimiento máximo del 20% de la meta planeada","60%",IF(K30="Incumplimiento máximo del 50% de la meta planeada","80%",IF(K30="Incumplimiento máximo del 80% de la meta planeada","100%",IF(K30="Cualquier afectación a la violacion de los derechos de los ciudadanos se considera con consecuencias altas","80%",IF(K30="Cualquier afectación a la violacion de los derechos de los ciudadanos se considera con consecuencias desastrosas","100%",IF(K30="Afecta la Prestación del Servicio de Administración de Justicia en 5%","20%",IF(K30="Afecta la Prestación del Servicio de Administración de Justicia en 10%","40%",IF(K30="Afecta la Prestación del Servicio de Administración de Justicia en 15%","60%",IF(K30="Afecta la Prestación del Servicio de Administración de Justicia en 20%","80%",IF(K30="Afecta la Prestación del Servicio de Administración de Justicia en más del 50%","100%",IF(K30="Cualquier acto indebido de los servidores judiciales genera altas consecuencias para la entidad","80%",IF(K30="Cualquier acto indebido de los servidores judiciales genera consecuencias desastrosas para la entidad","100%",IF(K30="Si el hecho llegara a presentarse, tendría consecuencias o efectos mínimos sobre la entidad","20%",IF(K30="Si el hecho llegara a presentarse, tendría bajo impacto o efecto sobre la entidad","40%",IF(K30="Si el hecho llegara a presentarse, tendría medianas consecuencias o efectos sobre la entidad","60%",IF(K30="Si el hecho llegara a presentarse, tendría altas consecuencias o efectos sobre la entidad","80%",IF(K30="Si el hecho llegara a presentarse, tendría desastrosas consecuencias o efectos sobre la entidad","100%")))))))))))))))))))))))))))))</f>
        <v>60%</v>
      </c>
      <c r="N30" s="351" t="str">
        <f>VLOOKUP((I30&amp;L30),Hoja1!$B$4:$C$28,2,0)</f>
        <v>Moderado</v>
      </c>
      <c r="O30" s="255">
        <v>1</v>
      </c>
      <c r="P30" s="254" t="s">
        <v>603</v>
      </c>
      <c r="Q30" s="232" t="str">
        <f t="shared" si="3"/>
        <v>Probabilidad</v>
      </c>
      <c r="R30" s="232" t="s">
        <v>52</v>
      </c>
      <c r="S30" s="232" t="s">
        <v>57</v>
      </c>
      <c r="T30" s="233">
        <f>VLOOKUP(R30&amp;S30,Hoja1!$Q$4:$R$9,2,0)</f>
        <v>0.45</v>
      </c>
      <c r="U30" s="232" t="s">
        <v>59</v>
      </c>
      <c r="V30" s="232" t="s">
        <v>62</v>
      </c>
      <c r="W30" s="232" t="s">
        <v>65</v>
      </c>
      <c r="X30" s="260">
        <f>IF(Q30="Probabilidad",($J$30*T30),IF(Q30="Impacto"," "))</f>
        <v>0.27</v>
      </c>
      <c r="Y30" s="233" t="str">
        <f>IF(Z30&lt;=20%,'Tabla probabilidad'!$B$5,IF(Z30&lt;=40%,'Tabla probabilidad'!$B$6,IF(Z30&lt;=60%,'Tabla probabilidad'!$B$7,IF(Z30&lt;=80%,'Tabla probabilidad'!$B$8,IF(Z30&lt;=100%,'Tabla probabilidad'!$B$9)))))</f>
        <v>Baja</v>
      </c>
      <c r="Z30" s="271">
        <f>IF(R30="Preventivo",($J$30-($J$30*T30)),IF(R30="Detectivo",($J$30-($J$30*T30)),IF(R30="Correctivo",($J$30))))</f>
        <v>0.32999999999999996</v>
      </c>
      <c r="AA30" s="363" t="str">
        <f>IF(AB30&lt;=20%,'Tabla probabilidad'!$B$5,IF(AB30&lt;=40%,'Tabla probabilidad'!$B$6,IF(AB30&lt;=60%,'Tabla probabilidad'!$B$7,IF(AB30&lt;=80%,'Tabla probabilidad'!$B$8,IF(AB30&lt;=100%,'Tabla probabilidad'!$B$9)))))</f>
        <v>Baja</v>
      </c>
      <c r="AB30" s="363">
        <f>AVERAGE(Z30:Z32)</f>
        <v>0.32999999999999996</v>
      </c>
      <c r="AC30" s="233" t="str">
        <f t="shared" si="4"/>
        <v>Moderado</v>
      </c>
      <c r="AD30" s="253">
        <f>IF(Q30="Probabilidad",(($M$30-0)),IF(Q30="Impacto",($M$30-($M$30*T30))))</f>
        <v>0.6</v>
      </c>
      <c r="AE30" s="363" t="str">
        <f>IF(AF30&lt;=20%,"Leve",IF(AF30&lt;=40%,"Menor",IF(AF30&lt;=60%,"Moderado",IF(AF30&lt;=80%,"Mayor",IF(AF30&lt;=100%,"Catastrófico")))))</f>
        <v>Moderado</v>
      </c>
      <c r="AF30" s="363">
        <f>AVERAGE(AD30:AD32)</f>
        <v>0.6</v>
      </c>
      <c r="AG30" s="356" t="str">
        <f>VLOOKUP(AA30&amp;AE30,Hoja1!$B$4:$C$28,2,0)</f>
        <v>Moderado</v>
      </c>
      <c r="AH30" s="351" t="s">
        <v>345</v>
      </c>
      <c r="AI30" s="351"/>
      <c r="AJ30" s="351"/>
      <c r="AK30" s="351"/>
      <c r="AL30" s="351"/>
      <c r="AM30" s="351"/>
      <c r="AN30" s="351"/>
    </row>
    <row r="31" spans="1:298" ht="28.8" x14ac:dyDescent="0.3">
      <c r="A31" s="351"/>
      <c r="B31" s="357"/>
      <c r="C31" s="351"/>
      <c r="D31" s="353"/>
      <c r="E31" s="351"/>
      <c r="F31" s="351"/>
      <c r="G31" s="351"/>
      <c r="H31" s="351"/>
      <c r="I31" s="354"/>
      <c r="J31" s="355"/>
      <c r="K31" s="351"/>
      <c r="L31" s="376"/>
      <c r="M31" s="376"/>
      <c r="N31" s="351"/>
      <c r="O31" s="255">
        <v>2</v>
      </c>
      <c r="P31" s="254" t="s">
        <v>614</v>
      </c>
      <c r="Q31" s="232" t="str">
        <f t="shared" si="3"/>
        <v>Probabilidad</v>
      </c>
      <c r="R31" s="232" t="s">
        <v>52</v>
      </c>
      <c r="S31" s="232" t="s">
        <v>57</v>
      </c>
      <c r="T31" s="233">
        <f>VLOOKUP(R31&amp;S31,Hoja1!$Q$4:$R$9,2,0)</f>
        <v>0.45</v>
      </c>
      <c r="U31" s="232" t="s">
        <v>59</v>
      </c>
      <c r="V31" s="232" t="s">
        <v>62</v>
      </c>
      <c r="W31" s="232" t="s">
        <v>65</v>
      </c>
      <c r="X31" s="260">
        <f>IF(Q31="Probabilidad",($J$30*T31),IF(Q31="Impacto"," "))</f>
        <v>0.27</v>
      </c>
      <c r="Y31" s="233" t="str">
        <f>IF(Z31&lt;=20%,'Tabla probabilidad'!$B$5,IF(Z31&lt;=40%,'Tabla probabilidad'!$B$6,IF(Z31&lt;=60%,'Tabla probabilidad'!$B$7,IF(Z31&lt;=80%,'Tabla probabilidad'!$B$8,IF(Z31&lt;=100%,'Tabla probabilidad'!$B$9)))))</f>
        <v>Baja</v>
      </c>
      <c r="Z31" s="271">
        <f t="shared" ref="Z31:Z32" si="15">IF(R31="Preventivo",($J$30-($J$30*T31)),IF(R31="Detectivo",($J$30-($J$30*T31)),IF(R31="Correctivo",($J$30))))</f>
        <v>0.32999999999999996</v>
      </c>
      <c r="AA31" s="364"/>
      <c r="AB31" s="364"/>
      <c r="AC31" s="233" t="str">
        <f t="shared" si="4"/>
        <v>Moderado</v>
      </c>
      <c r="AD31" s="253">
        <f t="shared" ref="AD31:AD32" si="16">IF(Q31="Probabilidad",(($M$30-0)),IF(Q31="Impacto",($M$30-($M$30*T31))))</f>
        <v>0.6</v>
      </c>
      <c r="AE31" s="364"/>
      <c r="AF31" s="364"/>
      <c r="AG31" s="357"/>
      <c r="AH31" s="351"/>
      <c r="AI31" s="351"/>
      <c r="AJ31" s="351"/>
      <c r="AK31" s="351"/>
      <c r="AL31" s="351"/>
      <c r="AM31" s="351"/>
      <c r="AN31" s="351"/>
    </row>
    <row r="32" spans="1:298" ht="213.6" customHeight="1" x14ac:dyDescent="0.3">
      <c r="A32" s="351"/>
      <c r="B32" s="357"/>
      <c r="C32" s="351"/>
      <c r="D32" s="353"/>
      <c r="E32" s="351"/>
      <c r="F32" s="351"/>
      <c r="G32" s="351"/>
      <c r="H32" s="351"/>
      <c r="I32" s="354"/>
      <c r="J32" s="355"/>
      <c r="K32" s="351"/>
      <c r="L32" s="376"/>
      <c r="M32" s="376"/>
      <c r="N32" s="351"/>
      <c r="O32" s="255">
        <v>3</v>
      </c>
      <c r="P32" s="268" t="s">
        <v>615</v>
      </c>
      <c r="Q32" s="232" t="str">
        <f t="shared" si="3"/>
        <v>Probabilidad</v>
      </c>
      <c r="R32" s="232" t="s">
        <v>52</v>
      </c>
      <c r="S32" s="232" t="s">
        <v>57</v>
      </c>
      <c r="T32" s="233">
        <f>VLOOKUP(R32&amp;S32,Hoja1!$Q$4:$R$9,2,0)</f>
        <v>0.45</v>
      </c>
      <c r="U32" s="232" t="s">
        <v>59</v>
      </c>
      <c r="V32" s="232" t="s">
        <v>62</v>
      </c>
      <c r="W32" s="232" t="s">
        <v>65</v>
      </c>
      <c r="X32" s="260">
        <f>IF(Q32="Probabilidad",($J$30*T32),IF(Q32="Impacto"," "))</f>
        <v>0.27</v>
      </c>
      <c r="Y32" s="233" t="str">
        <f>IF(Z32&lt;=20%,'Tabla probabilidad'!$B$5,IF(Z32&lt;=40%,'Tabla probabilidad'!$B$6,IF(Z32&lt;=60%,'Tabla probabilidad'!$B$7,IF(Z32&lt;=80%,'Tabla probabilidad'!$B$8,IF(Z32&lt;=100%,'Tabla probabilidad'!$B$9)))))</f>
        <v>Baja</v>
      </c>
      <c r="Z32" s="271">
        <f t="shared" si="15"/>
        <v>0.32999999999999996</v>
      </c>
      <c r="AA32" s="364"/>
      <c r="AB32" s="364"/>
      <c r="AC32" s="233" t="str">
        <f t="shared" si="4"/>
        <v>Moderado</v>
      </c>
      <c r="AD32" s="253">
        <f t="shared" si="16"/>
        <v>0.6</v>
      </c>
      <c r="AE32" s="364"/>
      <c r="AF32" s="364"/>
      <c r="AG32" s="357"/>
      <c r="AH32" s="351"/>
      <c r="AI32" s="351"/>
      <c r="AJ32" s="351"/>
      <c r="AK32" s="351"/>
      <c r="AL32" s="351"/>
      <c r="AM32" s="351"/>
      <c r="AN32" s="351"/>
    </row>
    <row r="33" spans="1:40" ht="43.2" customHeight="1" x14ac:dyDescent="0.3">
      <c r="A33" s="351">
        <v>8</v>
      </c>
      <c r="B33" s="356" t="s">
        <v>577</v>
      </c>
      <c r="C33" s="351" t="s">
        <v>363</v>
      </c>
      <c r="D33" s="352" t="s">
        <v>668</v>
      </c>
      <c r="E33" s="356" t="s">
        <v>620</v>
      </c>
      <c r="F33" s="351" t="s">
        <v>621</v>
      </c>
      <c r="G33" s="351" t="s">
        <v>364</v>
      </c>
      <c r="H33" s="351">
        <v>16</v>
      </c>
      <c r="I33" s="354" t="str">
        <f>IF(H33&lt;=2,'Tabla probabilidad'!$B$5,IF(H33&lt;=24,'Tabla probabilidad'!$B$6,IF(H33&lt;=500,'Tabla probabilidad'!$B$7,IF(H33&lt;=5000,'Tabla probabilidad'!$B$8,IF(H33&gt;5000,'Tabla probabilidad'!$B$9)))))</f>
        <v>Baja</v>
      </c>
      <c r="J33" s="355">
        <f>IF(H33&lt;=2,'Tabla probabilidad'!$D$5,IF(H33&lt;=24,'Tabla probabilidad'!$D$6,IF(H33&lt;=500,'Tabla probabilidad'!$D$7,IF(H33&lt;=5000,'Tabla probabilidad'!$D$8,IF(H33&gt;5000,'Tabla probabilidad'!$D$9)))))</f>
        <v>0.4</v>
      </c>
      <c r="K33" s="351" t="s">
        <v>386</v>
      </c>
      <c r="L33" s="351" t="str">
        <f>IF(K33="El riesgo afecta la imagen de alguna área de la organización","Leve",IF(K33="El riesgo afecta la imagen de la entidad internamente, de conocimiento general, nivel interno, alta dirección, contratista y/o de provedores","Menor",IF(K33="El riesgo afecta la imagen de la entidad con algunos usuarios de relevancia frente al logro de los objetivos","Moderado",IF(K33="El riesgo afecta la imagen de de la entidad con efecto publicitario sostenido a nivel del sector justicia","Mayor",IF(K33="El riesgo afecta la imagen de la entidad a nivel nacional, con efecto publicitarios sostenible a nivel país","Catastrófico",IF(K33="Impacto que afecte la ejecución presupuestal en un valor ≥0,5%.","Leve",IF(K33="Impacto que afecte la ejecución presupuestal en un valor ≥1%.","Menor",IF(K33="Impacto que afecte la ejecución presupuestal en un valor ≥5%.","Moderado",IF(K33="Impacto que afecte la ejecución presupuestal en un valor ≥20%.","Mayor",IF(K33="Impacto que afecte la ejecución presupuestal en un valor ≥50%.","Catastrófico",IF(K33="Incumplimiento máximo del 5% de la meta planeada","Leve",IF(K33="Incumplimiento máximo del 15% de la meta planeada","Menor",IF(K33="Incumplimiento máximo del 20% de la meta planeada","Moderado",IF(K33="Incumplimiento máximo del 50% de la meta planeada","Mayor",IF(K33="Incumplimiento máximo del 80% de la meta planeada","Catastrófico",IF(K33="Cualquier afectación a la violacion de los derechos de los ciudadanos se considera con consecuencias altas","Mayor",IF(K33="Cualquier afectación a la violacion de los derechos de los ciudadanos se considera con consecuencias desastrosas","Catastrófico",IF(K33="Afecta la Prestación del Servicio de Administración de Justicia en 5%","Leve",IF(K33="Afecta la Prestación del Servicio de Administración de Justicia en 10%","Menor",IF(K33="Afecta la Prestación del Servicio de Administración de Justicia en 15%","Moderado",IF(K33="Afecta la Prestación del Servicio de Administración de Justicia en 20%","Mayor",IF(K33="Afecta la Prestación del Servicio de Administración de Justicia en más del 50%","Catastrófico",IF(K33="Cualquier acto indebido de los servidores judiciales genera altas consecuencias para la entidad","Mayor",IF(K33="Cualquier acto indebido de los servidores judiciales genera consecuencias desastrosas para la entidad","Catastrófico",IF(K33="Si el hecho llegara a presentarse, tendría consecuencias o efectos mínimos sobre la entidad","Leve",IF(K33="Si el hecho llegara a presentarse, tendría bajo impacto o efecto sobre la entidad","Menor",IF(K33="Si el hecho llegara a presentarse, tendría medianas consecuencias o efectos sobre la entidad","Moderado",IF(K33="Si el hecho llegara a presentarse, tendría altas consecuencias o efectos sobre la entidad","Mayor",IF(K33="Si el hecho llegara a presentarse, tendría desastrosas consecuencias o efectos sobre la entidad","Catastrófico")))))))))))))))))))))))))))))</f>
        <v>Menor</v>
      </c>
      <c r="M33" s="351" t="str">
        <f>IF(K33="El riesgo afecta la imagen de alguna área de la organización","20%",IF(K33="El riesgo afecta la imagen de la entidad internamente, de conocimiento general, nivel interno, alta dirección, contratista y/o de provedores","40%",IF(K33="El riesgo afecta la imagen de la entidad con algunos usuarios de relevancia frente al logro de los objetivos","60%",IF(K33="El riesgo afecta la imagen de de la entidad con efecto publicitario sostenido a nivel del sector justicia","80%",IF(K33="El riesgo afecta la imagen de la entidad a nivel nacional, con efecto publicitarios sostenible a nivel país","100%",IF(K33="Impacto que afecte la ejecución presupuestal en un valor ≥0,5%.","20%",IF(K33="Impacto que afecte la ejecución presupuestal en un valor ≥1%.","40%",IF(K33="Impacto que afecte la ejecución presupuestal en un valor ≥5%.","60%",IF(K33="Impacto que afecte la ejecución presupuestal en un valor ≥20%.","80%",IF(K33="Impacto que afecte la ejecución presupuestal en un valor ≥50%.","100%",IF(K33="Incumplimiento máximo del 5% de la meta planeada","20%",IF(K33="Incumplimiento máximo del 15% de la meta planeada","40%",IF(K33="Incumplimiento máximo del 20% de la meta planeada","60%",IF(K33="Incumplimiento máximo del 50% de la meta planeada","80%",IF(K33="Incumplimiento máximo del 80% de la meta planeada","100%",IF(K33="Cualquier afectación a la violacion de los derechos de los ciudadanos se considera con consecuencias altas","80%",IF(K33="Cualquier afectación a la violacion de los derechos de los ciudadanos se considera con consecuencias desastrosas","100%",IF(K33="Afecta la Prestación del Servicio de Administración de Justicia en 5%","20%",IF(K33="Afecta la Prestación del Servicio de Administración de Justicia en 10%","40%",IF(K33="Afecta la Prestación del Servicio de Administración de Justicia en 15%","60%",IF(K33="Afecta la Prestación del Servicio de Administración de Justicia en 20%","80%",IF(K33="Afecta la Prestación del Servicio de Administración de Justicia en más del 50%","100%",IF(K33="Cualquier acto indebido de los servidores judiciales genera altas consecuencias para la entidad","80%",IF(K33="Cualquier acto indebido de los servidores judiciales genera consecuencias desastrosas para la entidad","100%",IF(K33="Si el hecho llegara a presentarse, tendría consecuencias o efectos mínimos sobre la entidad","20%",IF(K33="Si el hecho llegara a presentarse, tendría bajo impacto o efecto sobre la entidad","40%",IF(K33="Si el hecho llegara a presentarse, tendría medianas consecuencias o efectos sobre la entidad","60%",IF(K33="Si el hecho llegara a presentarse, tendría altas consecuencias o efectos sobre la entidad","80%",IF(K33="Si el hecho llegara a presentarse, tendría desastrosas consecuencias o efectos sobre la entidad","100%")))))))))))))))))))))))))))))</f>
        <v>40%</v>
      </c>
      <c r="N33" s="351" t="str">
        <f>VLOOKUP((I33&amp;L33),Hoja1!$B$4:$C$28,2,0)</f>
        <v>Moderado</v>
      </c>
      <c r="O33" s="232">
        <v>1</v>
      </c>
      <c r="P33" s="254" t="s">
        <v>616</v>
      </c>
      <c r="Q33" s="232" t="str">
        <f t="shared" si="3"/>
        <v>Probabilidad</v>
      </c>
      <c r="R33" s="232" t="s">
        <v>52</v>
      </c>
      <c r="S33" s="232" t="s">
        <v>57</v>
      </c>
      <c r="T33" s="233">
        <f>VLOOKUP(R33&amp;S33,Hoja1!$Q$4:$R$9,2,0)</f>
        <v>0.45</v>
      </c>
      <c r="U33" s="232" t="s">
        <v>59</v>
      </c>
      <c r="V33" s="232" t="s">
        <v>62</v>
      </c>
      <c r="W33" s="232" t="s">
        <v>65</v>
      </c>
      <c r="X33" s="260">
        <f>IF(Q33="Probabilidad",($J$33*T33),IF(Q33="Impacto"," "))</f>
        <v>0.18000000000000002</v>
      </c>
      <c r="Y33" s="233" t="str">
        <f>IF(Z33&lt;=20%,'Tabla probabilidad'!$B$5,IF(Z33&lt;=40%,'Tabla probabilidad'!$B$6,IF(Z33&lt;=60%,'Tabla probabilidad'!$B$7,IF(Z33&lt;=80%,'Tabla probabilidad'!$B$8,IF(Z33&lt;=100%,'Tabla probabilidad'!$B$9)))))</f>
        <v>Baja</v>
      </c>
      <c r="Z33" s="271">
        <f>IF(R33="Preventivo",($J$33-($J$33*T33)),IF(R33="Detectivo",($J$33-($J$33*T33)),IF(R33="Correctivo",($J$33))))</f>
        <v>0.22</v>
      </c>
      <c r="AA33" s="363" t="str">
        <f>IF(AB33&lt;=20%,'Tabla probabilidad'!$B$5,IF(AB33&lt;=40%,'Tabla probabilidad'!$B$6,IF(AB33&lt;=60%,'Tabla probabilidad'!$B$7,IF(AB33&lt;=80%,'Tabla probabilidad'!$B$8,IF(AB33&lt;=100%,'Tabla probabilidad'!$B$9)))))</f>
        <v>Baja</v>
      </c>
      <c r="AB33" s="363">
        <f>AVERAGE(Z33:Z36)</f>
        <v>0.24</v>
      </c>
      <c r="AC33" s="233" t="str">
        <f t="shared" si="4"/>
        <v>Menor</v>
      </c>
      <c r="AD33" s="260">
        <f>IF(Q33="Probabilidad",(($M$33-0)),IF(Q33="Impacto",($M$33-($M$33*T33))))</f>
        <v>0.4</v>
      </c>
      <c r="AE33" s="363" t="str">
        <f>IF(AF33&lt;=20%,"Leve",IF(AF33&lt;=40%,"Menor",IF(AF33&lt;=60%,"Moderado",IF(AF33&lt;=80%,"Mayor",IF(AF33&lt;=100%,"Catastrófico")))))</f>
        <v>Menor</v>
      </c>
      <c r="AF33" s="363">
        <f>AVERAGE(AD33:AD36)</f>
        <v>0.4</v>
      </c>
      <c r="AG33" s="356" t="str">
        <f>VLOOKUP(AA33&amp;AE33,Hoja1!$B$4:$C$28,2,0)</f>
        <v>Moderado</v>
      </c>
      <c r="AH33" s="351" t="s">
        <v>345</v>
      </c>
      <c r="AI33" s="351"/>
      <c r="AJ33" s="351"/>
      <c r="AK33" s="351"/>
      <c r="AL33" s="351"/>
      <c r="AM33" s="351"/>
      <c r="AN33" s="351"/>
    </row>
    <row r="34" spans="1:40" ht="43.2" x14ac:dyDescent="0.3">
      <c r="A34" s="351"/>
      <c r="B34" s="357"/>
      <c r="C34" s="351"/>
      <c r="D34" s="353"/>
      <c r="E34" s="357"/>
      <c r="F34" s="351"/>
      <c r="G34" s="351"/>
      <c r="H34" s="351"/>
      <c r="I34" s="354"/>
      <c r="J34" s="355"/>
      <c r="K34" s="351"/>
      <c r="L34" s="376"/>
      <c r="M34" s="376"/>
      <c r="N34" s="351"/>
      <c r="O34" s="232">
        <v>2</v>
      </c>
      <c r="P34" s="269" t="s">
        <v>617</v>
      </c>
      <c r="Q34" s="232" t="str">
        <f t="shared" si="3"/>
        <v>Probabilidad</v>
      </c>
      <c r="R34" s="232" t="s">
        <v>53</v>
      </c>
      <c r="S34" s="232" t="s">
        <v>57</v>
      </c>
      <c r="T34" s="233">
        <f>VLOOKUP(R34&amp;S34,Hoja1!$Q$4:$R$9,2,0)</f>
        <v>0.35</v>
      </c>
      <c r="U34" s="232" t="s">
        <v>59</v>
      </c>
      <c r="V34" s="232" t="s">
        <v>62</v>
      </c>
      <c r="W34" s="232" t="s">
        <v>65</v>
      </c>
      <c r="X34" s="260">
        <f>IF(Q34="Probabilidad",($J$33*T34),IF(Q34="Impacto"," "))</f>
        <v>0.13999999999999999</v>
      </c>
      <c r="Y34" s="233" t="str">
        <f>IF(Z34&lt;=20%,'Tabla probabilidad'!$B$5,IF(Z34&lt;=40%,'Tabla probabilidad'!$B$6,IF(Z34&lt;=60%,'Tabla probabilidad'!$B$7,IF(Z34&lt;=80%,'Tabla probabilidad'!$B$8,IF(Z34&lt;=100%,'Tabla probabilidad'!$B$9)))))</f>
        <v>Baja</v>
      </c>
      <c r="Z34" s="271">
        <f t="shared" ref="Z34:Z36" si="17">IF(R34="Preventivo",($J$33-($J$33*T34)),IF(R34="Detectivo",($J$33-($J$33*T34)),IF(R34="Correctivo",($J$33))))</f>
        <v>0.26</v>
      </c>
      <c r="AA34" s="364"/>
      <c r="AB34" s="364"/>
      <c r="AC34" s="233" t="str">
        <f t="shared" si="4"/>
        <v>Menor</v>
      </c>
      <c r="AD34" s="260">
        <f>IF(Q34="Probabilidad",(($M$33-0)),IF(Q34="Impacto",($M$33-($M$33*T34))))</f>
        <v>0.4</v>
      </c>
      <c r="AE34" s="364"/>
      <c r="AF34" s="364"/>
      <c r="AG34" s="357"/>
      <c r="AH34" s="351"/>
      <c r="AI34" s="351"/>
      <c r="AJ34" s="351"/>
      <c r="AK34" s="351"/>
      <c r="AL34" s="351"/>
      <c r="AM34" s="351"/>
      <c r="AN34" s="351"/>
    </row>
    <row r="35" spans="1:40" ht="28.8" x14ac:dyDescent="0.3">
      <c r="A35" s="351"/>
      <c r="B35" s="357"/>
      <c r="C35" s="351"/>
      <c r="D35" s="353"/>
      <c r="E35" s="357"/>
      <c r="F35" s="351"/>
      <c r="G35" s="351"/>
      <c r="H35" s="351"/>
      <c r="I35" s="354"/>
      <c r="J35" s="355"/>
      <c r="K35" s="351"/>
      <c r="L35" s="376"/>
      <c r="M35" s="376"/>
      <c r="N35" s="351"/>
      <c r="O35" s="232">
        <v>3</v>
      </c>
      <c r="P35" s="269" t="s">
        <v>618</v>
      </c>
      <c r="Q35" s="232" t="str">
        <f t="shared" si="3"/>
        <v>Probabilidad</v>
      </c>
      <c r="R35" s="232" t="s">
        <v>52</v>
      </c>
      <c r="S35" s="232" t="s">
        <v>57</v>
      </c>
      <c r="T35" s="233">
        <f>VLOOKUP(R35&amp;S35,Hoja1!$Q$4:$R$9,2,0)</f>
        <v>0.45</v>
      </c>
      <c r="U35" s="232" t="s">
        <v>59</v>
      </c>
      <c r="V35" s="232" t="s">
        <v>62</v>
      </c>
      <c r="W35" s="232" t="s">
        <v>65</v>
      </c>
      <c r="X35" s="260">
        <f>IF(Q35="Probabilidad",($J$33*T35),IF(Q35="Impacto"," "))</f>
        <v>0.18000000000000002</v>
      </c>
      <c r="Y35" s="233" t="str">
        <f>IF(Z35&lt;=20%,'Tabla probabilidad'!$B$5,IF(Z35&lt;=40%,'Tabla probabilidad'!$B$6,IF(Z35&lt;=60%,'Tabla probabilidad'!$B$7,IF(Z35&lt;=80%,'Tabla probabilidad'!$B$8,IF(Z35&lt;=100%,'Tabla probabilidad'!$B$9)))))</f>
        <v>Baja</v>
      </c>
      <c r="Z35" s="271">
        <f t="shared" si="17"/>
        <v>0.22</v>
      </c>
      <c r="AA35" s="364"/>
      <c r="AB35" s="364"/>
      <c r="AC35" s="233" t="str">
        <f t="shared" si="4"/>
        <v>Menor</v>
      </c>
      <c r="AD35" s="260">
        <f>IF(Q35="Probabilidad",(($M$33-0)),IF(Q35="Impacto",($M$33-($M$33*T35))))</f>
        <v>0.4</v>
      </c>
      <c r="AE35" s="364"/>
      <c r="AF35" s="364"/>
      <c r="AG35" s="357"/>
      <c r="AH35" s="351"/>
      <c r="AI35" s="351"/>
      <c r="AJ35" s="351"/>
      <c r="AK35" s="351"/>
      <c r="AL35" s="351"/>
      <c r="AM35" s="351"/>
      <c r="AN35" s="351"/>
    </row>
    <row r="36" spans="1:40" ht="177.6" customHeight="1" x14ac:dyDescent="0.3">
      <c r="A36" s="351"/>
      <c r="B36" s="357"/>
      <c r="C36" s="351"/>
      <c r="D36" s="353"/>
      <c r="E36" s="357"/>
      <c r="F36" s="351"/>
      <c r="G36" s="351"/>
      <c r="H36" s="351"/>
      <c r="I36" s="354"/>
      <c r="J36" s="355"/>
      <c r="K36" s="351"/>
      <c r="L36" s="376"/>
      <c r="M36" s="376"/>
      <c r="N36" s="351"/>
      <c r="O36" s="232">
        <v>4</v>
      </c>
      <c r="P36" s="270" t="s">
        <v>619</v>
      </c>
      <c r="Q36" s="232" t="str">
        <f t="shared" si="3"/>
        <v>Probabilidad</v>
      </c>
      <c r="R36" s="232" t="s">
        <v>53</v>
      </c>
      <c r="S36" s="232" t="s">
        <v>57</v>
      </c>
      <c r="T36" s="233">
        <f>VLOOKUP(R36&amp;S36,Hoja1!$Q$4:$R$9,2,0)</f>
        <v>0.35</v>
      </c>
      <c r="U36" s="232" t="s">
        <v>59</v>
      </c>
      <c r="V36" s="232" t="s">
        <v>62</v>
      </c>
      <c r="W36" s="232" t="s">
        <v>65</v>
      </c>
      <c r="X36" s="260">
        <f>IF(Q36="Probabilidad",($J$33*T36),IF(Q36="Impacto"," "))</f>
        <v>0.13999999999999999</v>
      </c>
      <c r="Y36" s="233" t="str">
        <f>IF(Z36&lt;=20%,'Tabla probabilidad'!$B$5,IF(Z36&lt;=40%,'Tabla probabilidad'!$B$6,IF(Z36&lt;=60%,'Tabla probabilidad'!$B$7,IF(Z36&lt;=80%,'Tabla probabilidad'!$B$8,IF(Z36&lt;=100%,'Tabla probabilidad'!$B$9)))))</f>
        <v>Baja</v>
      </c>
      <c r="Z36" s="271">
        <f t="shared" si="17"/>
        <v>0.26</v>
      </c>
      <c r="AA36" s="365"/>
      <c r="AB36" s="364"/>
      <c r="AC36" s="233" t="str">
        <f t="shared" si="4"/>
        <v>Menor</v>
      </c>
      <c r="AD36" s="260">
        <f>IF(Q36="Probabilidad",(($M$33-0)),IF(Q36="Impacto",($M$33-($M$33*T36))))</f>
        <v>0.4</v>
      </c>
      <c r="AE36" s="364"/>
      <c r="AF36" s="364"/>
      <c r="AG36" s="357"/>
      <c r="AH36" s="351"/>
      <c r="AI36" s="351"/>
      <c r="AJ36" s="351"/>
      <c r="AK36" s="351"/>
      <c r="AL36" s="351"/>
      <c r="AM36" s="351"/>
      <c r="AN36" s="351"/>
    </row>
    <row r="37" spans="1:40" ht="345.6" customHeight="1" x14ac:dyDescent="0.3">
      <c r="A37" s="255">
        <v>9</v>
      </c>
      <c r="B37" s="257" t="s">
        <v>571</v>
      </c>
      <c r="C37" s="255" t="s">
        <v>377</v>
      </c>
      <c r="D37" s="261" t="s">
        <v>672</v>
      </c>
      <c r="E37" s="255" t="s">
        <v>622</v>
      </c>
      <c r="F37" s="255" t="s">
        <v>623</v>
      </c>
      <c r="G37" s="255" t="s">
        <v>364</v>
      </c>
      <c r="H37" s="255">
        <v>7344</v>
      </c>
      <c r="I37" s="259" t="str">
        <f>IF(H37&lt;=2,'Tabla probabilidad'!$B$5,IF(H37&lt;=24,'Tabla probabilidad'!$B$6,IF(H37&lt;=500,'Tabla probabilidad'!$B$7,IF(H37&lt;=5000,'Tabla probabilidad'!$B$8,IF(H37&gt;5000,'Tabla probabilidad'!$B$9)))))</f>
        <v>Muy Alta</v>
      </c>
      <c r="J37" s="260">
        <f>IF(H37&lt;=2,'Tabla probabilidad'!$D$5,IF(H37&lt;=24,'Tabla probabilidad'!$D$6,IF(H37&lt;=500,'Tabla probabilidad'!$D$7,IF(H37&lt;=5000,'Tabla probabilidad'!$D$8,IF(H37&gt;5000,'Tabla probabilidad'!$D$9)))))</f>
        <v>1</v>
      </c>
      <c r="K37" s="255" t="s">
        <v>452</v>
      </c>
      <c r="L37" s="255" t="str">
        <f>IF(K37="El riesgo afecta la imagen de alguna área de la organización","Leve",IF(K37="El riesgo afecta la imagen de la entidad internamente, de conocimiento general, nivel interno, alta dirección, contratista y/o de provedores","Menor",IF(K37="El riesgo afecta la imagen de la entidad con algunos usuarios de relevancia frente al logro de los objetivos","Moderado",IF(K37="El riesgo afecta la imagen de de la entidad con efecto publicitario sostenido a nivel del sector justicia","Mayor",IF(K37="El riesgo afecta la imagen de la entidad a nivel nacional, con efecto publicitarios sostenible a nivel país","Catastrófico",IF(K37="Impacto que afecte la ejecución presupuestal en un valor ≥0,5%.","Leve",IF(K37="Impacto que afecte la ejecución presupuestal en un valor ≥1%.","Menor",IF(K37="Impacto que afecte la ejecución presupuestal en un valor ≥5%.","Moderado",IF(K37="Impacto que afecte la ejecución presupuestal en un valor ≥20%.","Mayor",IF(K37="Impacto que afecte la ejecución presupuestal en un valor ≥50%.","Catastrófico",IF(K37="Incumplimiento máximo del 5% de la meta planeada","Leve",IF(K37="Incumplimiento máximo del 15% de la meta planeada","Menor",IF(K37="Incumplimiento máximo del 20% de la meta planeada","Moderado",IF(K37="Incumplimiento máximo del 50% de la meta planeada","Mayor",IF(K37="Incumplimiento máximo del 80% de la meta planeada","Catastrófico",IF(K37="Cualquier afectación a la violacion de los derechos de los ciudadanos se considera con consecuencias altas","Mayor",IF(K37="Cualquier afectación a la violacion de los derechos de los ciudadanos se considera con consecuencias desastrosas","Catastrófico",IF(K37="Afecta la Prestación del Servicio de Administración de Justicia en 5%","Leve",IF(K37="Afecta la Prestación del Servicio de Administración de Justicia en 10%","Menor",IF(K37="Afecta la Prestación del Servicio de Administración de Justicia en 15%","Moderado",IF(K37="Afecta la Prestación del Servicio de Administración de Justicia en 20%","Mayor",IF(K37="Afecta la Prestación del Servicio de Administración de Justicia en más del 50%","Catastrófico",IF(K37="Cualquier acto indebido de los servidores judiciales genera altas consecuencias para la entidad","Mayor",IF(K37="Cualquier acto indebido de los servidores judiciales genera consecuencias desastrosas para la entidad","Catastrófico",IF(K37="Si el hecho llegara a presentarse, tendría consecuencias o efectos mínimos sobre la entidad","Leve",IF(K37="Si el hecho llegara a presentarse, tendría bajo impacto o efecto sobre la entidad","Menor",IF(K37="Si el hecho llegara a presentarse, tendría medianas consecuencias o efectos sobre la entidad","Moderado",IF(K37="Si el hecho llegara a presentarse, tendría altas consecuencias o efectos sobre la entidad","Mayor",IF(K37="Si el hecho llegara a presentarse, tendría desastrosas consecuencias o efectos sobre la entidad","Catastrófico")))))))))))))))))))))))))))))</f>
        <v>Mayor</v>
      </c>
      <c r="M37" s="255" t="str">
        <f>IF(K37="El riesgo afecta la imagen de alguna área de la organización","20%",IF(K37="El riesgo afecta la imagen de la entidad internamente, de conocimiento general, nivel interno, alta dirección, contratista y/o de provedores","40%",IF(K37="El riesgo afecta la imagen de la entidad con algunos usuarios de relevancia frente al logro de los objetivos","60%",IF(K37="El riesgo afecta la imagen de de la entidad con efecto publicitario sostenido a nivel del sector justicia","80%",IF(K37="El riesgo afecta la imagen de la entidad a nivel nacional, con efecto publicitarios sostenible a nivel país","100%",IF(K37="Impacto que afecte la ejecución presupuestal en un valor ≥0,5%.","20%",IF(K37="Impacto que afecte la ejecución presupuestal en un valor ≥1%.","40%",IF(K37="Impacto que afecte la ejecución presupuestal en un valor ≥5%.","60%",IF(K37="Impacto que afecte la ejecución presupuestal en un valor ≥20%.","80%",IF(K37="Impacto que afecte la ejecución presupuestal en un valor ≥50%.","100%",IF(K37="Incumplimiento máximo del 5% de la meta planeada","20%",IF(K37="Incumplimiento máximo del 15% de la meta planeada","40%",IF(K37="Incumplimiento máximo del 20% de la meta planeada","60%",IF(K37="Incumplimiento máximo del 50% de la meta planeada","80%",IF(K37="Incumplimiento máximo del 80% de la meta planeada","100%",IF(K37="Cualquier afectación a la violacion de los derechos de los ciudadanos se considera con consecuencias altas","80%",IF(K37="Cualquier afectación a la violacion de los derechos de los ciudadanos se considera con consecuencias desastrosas","100%",IF(K37="Afecta la Prestación del Servicio de Administración de Justicia en 5%","20%",IF(K37="Afecta la Prestación del Servicio de Administración de Justicia en 10%","40%",IF(K37="Afecta la Prestación del Servicio de Administración de Justicia en 15%","60%",IF(K37="Afecta la Prestación del Servicio de Administración de Justicia en 20%","80%",IF(K37="Afecta la Prestación del Servicio de Administración de Justicia en más del 50%","100%",IF(K37="Cualquier acto indebido de los servidores judiciales genera altas consecuencias para la entidad","80%",IF(K37="Cualquier acto indebido de los servidores judiciales genera consecuencias desastrosas para la entidad","100%",IF(K37="Si el hecho llegara a presentarse, tendría consecuencias o efectos mínimos sobre la entidad","20%",IF(K37="Si el hecho llegara a presentarse, tendría bajo impacto o efecto sobre la entidad","40%",IF(K37="Si el hecho llegara a presentarse, tendría medianas consecuencias o efectos sobre la entidad","60%",IF(K37="Si el hecho llegara a presentarse, tendría altas consecuencias o efectos sobre la entidad","80%",IF(K37="Si el hecho llegara a presentarse, tendría desastrosas consecuencias o efectos sobre la entidad","100%")))))))))))))))))))))))))))))</f>
        <v>80%</v>
      </c>
      <c r="N37" s="255" t="str">
        <f>VLOOKUP((I37&amp;L37),Hoja1!$B$4:$C$28,2,0)</f>
        <v xml:space="preserve">Alto </v>
      </c>
      <c r="O37" s="232">
        <v>1</v>
      </c>
      <c r="P37" s="254" t="s">
        <v>624</v>
      </c>
      <c r="Q37" s="232" t="str">
        <f t="shared" si="3"/>
        <v>Probabilidad</v>
      </c>
      <c r="R37" s="232" t="s">
        <v>52</v>
      </c>
      <c r="S37" s="232" t="s">
        <v>57</v>
      </c>
      <c r="T37" s="233">
        <f>VLOOKUP(R37&amp;S37,Hoja1!$Q$4:$R$9,2,0)</f>
        <v>0.45</v>
      </c>
      <c r="U37" s="232" t="s">
        <v>59</v>
      </c>
      <c r="V37" s="232" t="s">
        <v>62</v>
      </c>
      <c r="W37" s="232" t="s">
        <v>65</v>
      </c>
      <c r="X37" s="260">
        <f>IF(Q37="Probabilidad",($J$37*T37),IF(Q37="Impacto"," "))</f>
        <v>0.45</v>
      </c>
      <c r="Y37" s="233" t="str">
        <f>IF(Z37&lt;=20%,'Tabla probabilidad'!$B$5,IF(Z37&lt;=40%,'Tabla probabilidad'!$B$6,IF(Z37&lt;=60%,'Tabla probabilidad'!$B$7,IF(Z37&lt;=80%,'Tabla probabilidad'!$B$8,IF(Z37&lt;=100%,'Tabla probabilidad'!$B$9)))))</f>
        <v>Media</v>
      </c>
      <c r="Z37" s="271">
        <f>IF(R37="Preventivo",($J$37-($J$37*T37)),IF(R37="Detectivo",($J$37-($J$37*T37)),IF(R37="Correctivo",($J$37))))</f>
        <v>0.55000000000000004</v>
      </c>
      <c r="AA37" s="256" t="str">
        <f>IF(AB37&lt;=20%,'Tabla probabilidad'!$B$5,IF(AB37&lt;=40%,'Tabla probabilidad'!$B$6,IF(AB37&lt;=60%,'Tabla probabilidad'!$B$7,IF(AB37&lt;=80%,'Tabla probabilidad'!$B$8,IF(AB37&lt;=100%,'Tabla probabilidad'!$B$9)))))</f>
        <v>Media</v>
      </c>
      <c r="AB37" s="256">
        <f>AVERAGE(Z37:Z37)</f>
        <v>0.55000000000000004</v>
      </c>
      <c r="AC37" s="233" t="str">
        <f t="shared" si="4"/>
        <v>Mayor</v>
      </c>
      <c r="AD37" s="260">
        <f>IF(Q37="Probabilidad",(($M$37-0)),IF(Q37="Impacto",($M$37-($M$37*T37))))</f>
        <v>0.8</v>
      </c>
      <c r="AE37" s="256" t="str">
        <f>IF(AF37&lt;=20%,"Leve",IF(AF37&lt;=40%,"Menor",IF(AF37&lt;=60%,"Moderado",IF(AF37&lt;=80%,"Mayor",IF(AF37&lt;=100%,"Catastrófico")))))</f>
        <v>Mayor</v>
      </c>
      <c r="AF37" s="256">
        <f>AVERAGE(AD37:AD37)</f>
        <v>0.8</v>
      </c>
      <c r="AG37" s="257" t="str">
        <f>VLOOKUP(AA37&amp;AE37,Hoja1!$B$4:$C$28,2,0)</f>
        <v xml:space="preserve">Alto </v>
      </c>
      <c r="AH37" s="255" t="s">
        <v>345</v>
      </c>
      <c r="AI37" s="255"/>
      <c r="AJ37" s="255"/>
      <c r="AK37" s="255"/>
      <c r="AL37" s="255"/>
      <c r="AM37" s="255"/>
      <c r="AN37" s="255"/>
    </row>
    <row r="38" spans="1:40" ht="28.8" customHeight="1" x14ac:dyDescent="0.3">
      <c r="A38" s="351">
        <v>10</v>
      </c>
      <c r="B38" s="356" t="s">
        <v>454</v>
      </c>
      <c r="C38" s="351" t="s">
        <v>451</v>
      </c>
      <c r="D38" s="375" t="s">
        <v>625</v>
      </c>
      <c r="E38" s="351" t="s">
        <v>626</v>
      </c>
      <c r="F38" s="351" t="s">
        <v>627</v>
      </c>
      <c r="G38" s="351" t="s">
        <v>43</v>
      </c>
      <c r="H38" s="351">
        <v>78</v>
      </c>
      <c r="I38" s="354" t="str">
        <f>IF(H38&lt;=2,'Tabla probabilidad'!$B$5,IF(H38&lt;=24,'Tabla probabilidad'!$B$6,IF(H38&lt;=500,'Tabla probabilidad'!$B$7,IF(H38&lt;=5000,'Tabla probabilidad'!$B$8,IF(H38&gt;5000,'Tabla probabilidad'!$B$9)))))</f>
        <v>Media</v>
      </c>
      <c r="J38" s="355">
        <f>IF(H38&lt;=2,'Tabla probabilidad'!$D$5,IF(H38&lt;=24,'Tabla probabilidad'!$D$6,IF(H38&lt;=500,'Tabla probabilidad'!$D$7,IF(H38&lt;=5000,'Tabla probabilidad'!$D$8,IF(H38&gt;5000,'Tabla probabilidad'!$D$9)))))</f>
        <v>0.6</v>
      </c>
      <c r="K38" s="351" t="s">
        <v>367</v>
      </c>
      <c r="L38" s="351" t="str">
        <f>IF(K38="El riesgo afecta la imagen de alguna área de la organización","Leve",IF(K38="El riesgo afecta la imagen de la entidad internamente, de conocimiento general, nivel interno, alta dirección, contratista y/o de provedores","Menor",IF(K38="El riesgo afecta la imagen de la entidad con algunos usuarios de relevancia frente al logro de los objetivos","Moderado",IF(K38="El riesgo afecta la imagen de de la entidad con efecto publicitario sostenido a nivel del sector justicia","Mayor",IF(K38="El riesgo afecta la imagen de la entidad a nivel nacional, con efecto publicitarios sostenible a nivel país","Catastrófico",IF(K38="Impacto que afecte la ejecución presupuestal en un valor ≥0,5%.","Leve",IF(K38="Impacto que afecte la ejecución presupuestal en un valor ≥1%.","Menor",IF(K38="Impacto que afecte la ejecución presupuestal en un valor ≥5%.","Moderado",IF(K38="Impacto que afecte la ejecución presupuestal en un valor ≥20%.","Mayor",IF(K38="Impacto que afecte la ejecución presupuestal en un valor ≥50%.","Catastrófico",IF(K38="Incumplimiento máximo del 5% de la meta planeada","Leve",IF(K38="Incumplimiento máximo del 15% de la meta planeada","Menor",IF(K38="Incumplimiento máximo del 20% de la meta planeada","Moderado",IF(K38="Incumplimiento máximo del 50% de la meta planeada","Mayor",IF(K38="Incumplimiento máximo del 80% de la meta planeada","Catastrófico",IF(K38="Cualquier afectación a la violacion de los derechos de los ciudadanos se considera con consecuencias altas","Mayor",IF(K38="Cualquier afectación a la violacion de los derechos de los ciudadanos se considera con consecuencias desastrosas","Catastrófico",IF(K38="Afecta la Prestación del Servicio de Administración de Justicia en 5%","Leve",IF(K38="Afecta la Prestación del Servicio de Administración de Justicia en 10%","Menor",IF(K38="Afecta la Prestación del Servicio de Administración de Justicia en 15%","Moderado",IF(K38="Afecta la Prestación del Servicio de Administración de Justicia en 20%","Mayor",IF(K38="Afecta la Prestación del Servicio de Administración de Justicia en más del 50%","Catastrófico",IF(K38="Cualquier acto indebido de los servidores judiciales genera altas consecuencias para la entidad","Mayor",IF(K38="Cualquier acto indebido de los servidores judiciales genera consecuencias desastrosas para la entidad","Catastrófico",IF(K38="Si el hecho llegara a presentarse, tendría consecuencias o efectos mínimos sobre la entidad","Leve",IF(K38="Si el hecho llegara a presentarse, tendría bajo impacto o efecto sobre la entidad","Menor",IF(K38="Si el hecho llegara a presentarse, tendría medianas consecuencias o efectos sobre la entidad","Moderado",IF(K38="Si el hecho llegara a presentarse, tendría altas consecuencias o efectos sobre la entidad","Mayor",IF(K38="Si el hecho llegara a presentarse, tendría desastrosas consecuencias o efectos sobre la entidad","Catastrófico")))))))))))))))))))))))))))))</f>
        <v>Mayor</v>
      </c>
      <c r="M38" s="351" t="str">
        <f>IF(K38="El riesgo afecta la imagen de alguna área de la organización","20%",IF(K38="El riesgo afecta la imagen de la entidad internamente, de conocimiento general, nivel interno, alta dirección, contratista y/o de provedores","40%",IF(K38="El riesgo afecta la imagen de la entidad con algunos usuarios de relevancia frente al logro de los objetivos","60%",IF(K38="El riesgo afecta la imagen de de la entidad con efecto publicitario sostenido a nivel del sector justicia","80%",IF(K38="El riesgo afecta la imagen de la entidad a nivel nacional, con efecto publicitarios sostenible a nivel país","100%",IF(K38="Impacto que afecte la ejecución presupuestal en un valor ≥0,5%.","20%",IF(K38="Impacto que afecte la ejecución presupuestal en un valor ≥1%.","40%",IF(K38="Impacto que afecte la ejecución presupuestal en un valor ≥5%.","60%",IF(K38="Impacto que afecte la ejecución presupuestal en un valor ≥20%.","80%",IF(K38="Impacto que afecte la ejecución presupuestal en un valor ≥50%.","100%",IF(K38="Incumplimiento máximo del 5% de la meta planeada","20%",IF(K38="Incumplimiento máximo del 15% de la meta planeada","40%",IF(K38="Incumplimiento máximo del 20% de la meta planeada","60%",IF(K38="Incumplimiento máximo del 50% de la meta planeada","80%",IF(K38="Incumplimiento máximo del 80% de la meta planeada","100%",IF(K38="Cualquier afectación a la violacion de los derechos de los ciudadanos se considera con consecuencias altas","80%",IF(K38="Cualquier afectación a la violacion de los derechos de los ciudadanos se considera con consecuencias desastrosas","100%",IF(K38="Afecta la Prestación del Servicio de Administración de Justicia en 5%","20%",IF(K38="Afecta la Prestación del Servicio de Administración de Justicia en 10%","40%",IF(K38="Afecta la Prestación del Servicio de Administración de Justicia en 15%","60%",IF(K38="Afecta la Prestación del Servicio de Administración de Justicia en 20%","80%",IF(K38="Afecta la Prestación del Servicio de Administración de Justicia en más del 50%","100%",IF(K38="Cualquier acto indebido de los servidores judiciales genera altas consecuencias para la entidad","80%",IF(K38="Cualquier acto indebido de los servidores judiciales genera consecuencias desastrosas para la entidad","100%",IF(K38="Si el hecho llegara a presentarse, tendría consecuencias o efectos mínimos sobre la entidad","20%",IF(K38="Si el hecho llegara a presentarse, tendría bajo impacto o efecto sobre la entidad","40%",IF(K38="Si el hecho llegara a presentarse, tendría medianas consecuencias o efectos sobre la entidad","60%",IF(K38="Si el hecho llegara a presentarse, tendría altas consecuencias o efectos sobre la entidad","80%",IF(K38="Si el hecho llegara a presentarse, tendría desastrosas consecuencias o efectos sobre la entidad","100%")))))))))))))))))))))))))))))</f>
        <v>80%</v>
      </c>
      <c r="N38" s="351" t="str">
        <f>VLOOKUP((I38&amp;L38),Hoja1!$B$4:$C$28,2,0)</f>
        <v xml:space="preserve">Alto </v>
      </c>
      <c r="O38" s="255">
        <v>1</v>
      </c>
      <c r="P38" s="254" t="s">
        <v>628</v>
      </c>
      <c r="Q38" s="232" t="str">
        <f t="shared" si="3"/>
        <v>Probabilidad</v>
      </c>
      <c r="R38" s="232" t="s">
        <v>52</v>
      </c>
      <c r="S38" s="232" t="s">
        <v>56</v>
      </c>
      <c r="T38" s="233">
        <f>VLOOKUP(R38&amp;S38,Hoja1!$Q$4:$R$9,2,0)</f>
        <v>0.5</v>
      </c>
      <c r="U38" s="232" t="s">
        <v>59</v>
      </c>
      <c r="V38" s="232" t="s">
        <v>62</v>
      </c>
      <c r="W38" s="232" t="s">
        <v>65</v>
      </c>
      <c r="X38" s="260">
        <f>IF(Q38="Probabilidad",($J$38*T38),IF(Q38="Impacto"," "))</f>
        <v>0.3</v>
      </c>
      <c r="Y38" s="233" t="str">
        <f>IF(Z38&lt;=20%,'Tabla probabilidad'!$B$5,IF(Z38&lt;=40%,'Tabla probabilidad'!$B$6,IF(Z38&lt;=60%,'Tabla probabilidad'!$B$7,IF(Z38&lt;=80%,'Tabla probabilidad'!$B$8,IF(Z38&lt;=100%,'Tabla probabilidad'!$B$9)))))</f>
        <v>Baja</v>
      </c>
      <c r="Z38" s="271">
        <f>IF(R38="Preventivo",($J$38-($J$38*T38)),IF(R38="Detectivo",($J$38-($J$38*T38)),IF(R38="Correctivo",($J$38))))</f>
        <v>0.3</v>
      </c>
      <c r="AA38" s="363" t="str">
        <f>IF(AB38&lt;=20%,'Tabla probabilidad'!$B$5,IF(AB38&lt;=40%,'Tabla probabilidad'!$B$6,IF(AB38&lt;=60%,'Tabla probabilidad'!$B$7,IF(AB38&lt;=80%,'Tabla probabilidad'!$B$8,IF(AB38&lt;=100%,'Tabla probabilidad'!$B$9)))))</f>
        <v>Baja</v>
      </c>
      <c r="AB38" s="363">
        <f>AVERAGE(Z38:Z39)</f>
        <v>0.31499999999999995</v>
      </c>
      <c r="AC38" s="233" t="str">
        <f t="shared" si="4"/>
        <v>Mayor</v>
      </c>
      <c r="AD38" s="260">
        <f>IF(Q38="Probabilidad",(($M$38-0)),IF(Q38="Impacto",($M$38-($M$38*T38))))</f>
        <v>0.8</v>
      </c>
      <c r="AE38" s="363" t="str">
        <f>IF(AF38&lt;=20%,"Leve",IF(AF38&lt;=40%,"Menor",IF(AF38&lt;=60%,"Moderado",IF(AF38&lt;=80%,"Mayor",IF(AF38&lt;=100%,"Catastrófico")))))</f>
        <v>Mayor</v>
      </c>
      <c r="AF38" s="363">
        <f>AVERAGE(AD38:AD39)</f>
        <v>0.8</v>
      </c>
      <c r="AG38" s="356" t="str">
        <f>VLOOKUP(AA38&amp;AE38,Hoja1!$B$4:$C$28,2,0)</f>
        <v xml:space="preserve">Alto </v>
      </c>
      <c r="AH38" s="351" t="s">
        <v>345</v>
      </c>
      <c r="AI38" s="351"/>
      <c r="AJ38" s="351"/>
      <c r="AK38" s="351"/>
      <c r="AL38" s="351"/>
      <c r="AM38" s="351"/>
      <c r="AN38" s="351"/>
    </row>
    <row r="39" spans="1:40" ht="278.39999999999998" customHeight="1" x14ac:dyDescent="0.3">
      <c r="A39" s="351"/>
      <c r="B39" s="357"/>
      <c r="C39" s="351"/>
      <c r="D39" s="375"/>
      <c r="E39" s="351"/>
      <c r="F39" s="351"/>
      <c r="G39" s="351"/>
      <c r="H39" s="351"/>
      <c r="I39" s="354"/>
      <c r="J39" s="355"/>
      <c r="K39" s="351"/>
      <c r="L39" s="376"/>
      <c r="M39" s="376"/>
      <c r="N39" s="351"/>
      <c r="O39" s="255">
        <v>2</v>
      </c>
      <c r="P39" s="254" t="s">
        <v>629</v>
      </c>
      <c r="Q39" s="232" t="str">
        <f t="shared" si="3"/>
        <v>Probabilidad</v>
      </c>
      <c r="R39" s="232" t="s">
        <v>52</v>
      </c>
      <c r="S39" s="232" t="s">
        <v>57</v>
      </c>
      <c r="T39" s="233">
        <f>VLOOKUP(R39&amp;S39,Hoja1!$Q$4:$R$9,2,0)</f>
        <v>0.45</v>
      </c>
      <c r="U39" s="232" t="s">
        <v>59</v>
      </c>
      <c r="V39" s="232" t="s">
        <v>62</v>
      </c>
      <c r="W39" s="232" t="s">
        <v>65</v>
      </c>
      <c r="X39" s="260">
        <f>IF(Q39="Probabilidad",($J$38*T39),IF(Q39="Impacto"," "))</f>
        <v>0.27</v>
      </c>
      <c r="Y39" s="233" t="str">
        <f>IF(Z39&lt;=20%,'Tabla probabilidad'!$B$5,IF(Z39&lt;=40%,'Tabla probabilidad'!$B$6,IF(Z39&lt;=60%,'Tabla probabilidad'!$B$7,IF(Z39&lt;=80%,'Tabla probabilidad'!$B$8,IF(Z39&lt;=100%,'Tabla probabilidad'!$B$9)))))</f>
        <v>Baja</v>
      </c>
      <c r="Z39" s="271">
        <f>IF(R39="Preventivo",($J$38-($J$38*T39)),IF(R39="Detectivo",($J$38-($J$38*T39)),IF(R39="Correctivo",($J$38))))</f>
        <v>0.32999999999999996</v>
      </c>
      <c r="AA39" s="364"/>
      <c r="AB39" s="364"/>
      <c r="AC39" s="233" t="str">
        <f t="shared" si="4"/>
        <v>Mayor</v>
      </c>
      <c r="AD39" s="260">
        <f>IF(Q39="Probabilidad",(($M$38-0)),IF(Q39="Impacto",($M$38-($M$38*T39))))</f>
        <v>0.8</v>
      </c>
      <c r="AE39" s="364"/>
      <c r="AF39" s="364"/>
      <c r="AG39" s="357"/>
      <c r="AH39" s="351"/>
      <c r="AI39" s="351"/>
      <c r="AJ39" s="351"/>
      <c r="AK39" s="351"/>
      <c r="AL39" s="351"/>
      <c r="AM39" s="351"/>
      <c r="AN39" s="351"/>
    </row>
    <row r="40" spans="1:40" ht="28.8" customHeight="1" x14ac:dyDescent="0.3">
      <c r="A40" s="351">
        <v>11</v>
      </c>
      <c r="B40" s="356" t="s">
        <v>572</v>
      </c>
      <c r="C40" s="351" t="s">
        <v>377</v>
      </c>
      <c r="D40" s="352" t="s">
        <v>666</v>
      </c>
      <c r="E40" s="351" t="s">
        <v>632</v>
      </c>
      <c r="F40" s="351" t="s">
        <v>633</v>
      </c>
      <c r="G40" s="351" t="s">
        <v>364</v>
      </c>
      <c r="H40" s="351">
        <v>78</v>
      </c>
      <c r="I40" s="354" t="str">
        <f>IF(H40&lt;=2,'Tabla probabilidad'!$B$5,IF(H40&lt;=24,'Tabla probabilidad'!$B$6,IF(H40&lt;=500,'Tabla probabilidad'!$B$7,IF(H40&lt;=5000,'Tabla probabilidad'!$B$8,IF(H40&gt;5000,'Tabla probabilidad'!$B$9)))))</f>
        <v>Media</v>
      </c>
      <c r="J40" s="355">
        <f>IF(H40&lt;=2,'Tabla probabilidad'!$D$5,IF(H40&lt;=24,'Tabla probabilidad'!$D$6,IF(H40&lt;=500,'Tabla probabilidad'!$D$7,IF(H40&lt;=5000,'Tabla probabilidad'!$D$8,IF(H40&gt;5000,'Tabla probabilidad'!$D$9)))))</f>
        <v>0.6</v>
      </c>
      <c r="K40" s="351" t="s">
        <v>386</v>
      </c>
      <c r="L40" s="351" t="str">
        <f>IF(K40="El riesgo afecta la imagen de alguna área de la organización","Leve",IF(K40="El riesgo afecta la imagen de la entidad internamente, de conocimiento general, nivel interno, alta dirección, contratista y/o de provedores","Menor",IF(K40="El riesgo afecta la imagen de la entidad con algunos usuarios de relevancia frente al logro de los objetivos","Moderado",IF(K40="El riesgo afecta la imagen de de la entidad con efecto publicitario sostenido a nivel del sector justicia","Mayor",IF(K40="El riesgo afecta la imagen de la entidad a nivel nacional, con efecto publicitarios sostenible a nivel país","Catastrófico",IF(K40="Impacto que afecte la ejecución presupuestal en un valor ≥0,5%.","Leve",IF(K40="Impacto que afecte la ejecución presupuestal en un valor ≥1%.","Menor",IF(K40="Impacto que afecte la ejecución presupuestal en un valor ≥5%.","Moderado",IF(K40="Impacto que afecte la ejecución presupuestal en un valor ≥20%.","Mayor",IF(K40="Impacto que afecte la ejecución presupuestal en un valor ≥50%.","Catastrófico",IF(K40="Incumplimiento máximo del 5% de la meta planeada","Leve",IF(K40="Incumplimiento máximo del 15% de la meta planeada","Menor",IF(K40="Incumplimiento máximo del 20% de la meta planeada","Moderado",IF(K40="Incumplimiento máximo del 50% de la meta planeada","Mayor",IF(K40="Incumplimiento máximo del 80% de la meta planeada","Catastrófico",IF(K40="Cualquier afectación a la violacion de los derechos de los ciudadanos se considera con consecuencias altas","Mayor",IF(K40="Cualquier afectación a la violacion de los derechos de los ciudadanos se considera con consecuencias desastrosas","Catastrófico",IF(K40="Afecta la Prestación del Servicio de Administración de Justicia en 5%","Leve",IF(K40="Afecta la Prestación del Servicio de Administración de Justicia en 10%","Menor",IF(K40="Afecta la Prestación del Servicio de Administración de Justicia en 15%","Moderado",IF(K40="Afecta la Prestación del Servicio de Administración de Justicia en 20%","Mayor",IF(K40="Afecta la Prestación del Servicio de Administración de Justicia en más del 50%","Catastrófico",IF(K40="Cualquier acto indebido de los servidores judiciales genera altas consecuencias para la entidad","Mayor",IF(K40="Cualquier acto indebido de los servidores judiciales genera consecuencias desastrosas para la entidad","Catastrófico",IF(K40="Si el hecho llegara a presentarse, tendría consecuencias o efectos mínimos sobre la entidad","Leve",IF(K40="Si el hecho llegara a presentarse, tendría bajo impacto o efecto sobre la entidad","Menor",IF(K40="Si el hecho llegara a presentarse, tendría medianas consecuencias o efectos sobre la entidad","Moderado",IF(K40="Si el hecho llegara a presentarse, tendría altas consecuencias o efectos sobre la entidad","Mayor",IF(K40="Si el hecho llegara a presentarse, tendría desastrosas consecuencias o efectos sobre la entidad","Catastrófico")))))))))))))))))))))))))))))</f>
        <v>Menor</v>
      </c>
      <c r="M40" s="351" t="str">
        <f>IF(K40="El riesgo afecta la imagen de alguna área de la organización","20%",IF(K40="El riesgo afecta la imagen de la entidad internamente, de conocimiento general, nivel interno, alta dirección, contratista y/o de provedores","40%",IF(K40="El riesgo afecta la imagen de la entidad con algunos usuarios de relevancia frente al logro de los objetivos","60%",IF(K40="El riesgo afecta la imagen de de la entidad con efecto publicitario sostenido a nivel del sector justicia","80%",IF(K40="El riesgo afecta la imagen de la entidad a nivel nacional, con efecto publicitarios sostenible a nivel país","100%",IF(K40="Impacto que afecte la ejecución presupuestal en un valor ≥0,5%.","20%",IF(K40="Impacto que afecte la ejecución presupuestal en un valor ≥1%.","40%",IF(K40="Impacto que afecte la ejecución presupuestal en un valor ≥5%.","60%",IF(K40="Impacto que afecte la ejecución presupuestal en un valor ≥20%.","80%",IF(K40="Impacto que afecte la ejecución presupuestal en un valor ≥50%.","100%",IF(K40="Incumplimiento máximo del 5% de la meta planeada","20%",IF(K40="Incumplimiento máximo del 15% de la meta planeada","40%",IF(K40="Incumplimiento máximo del 20% de la meta planeada","60%",IF(K40="Incumplimiento máximo del 50% de la meta planeada","80%",IF(K40="Incumplimiento máximo del 80% de la meta planeada","100%",IF(K40="Cualquier afectación a la violacion de los derechos de los ciudadanos se considera con consecuencias altas","80%",IF(K40="Cualquier afectación a la violacion de los derechos de los ciudadanos se considera con consecuencias desastrosas","100%",IF(K40="Afecta la Prestación del Servicio de Administración de Justicia en 5%","20%",IF(K40="Afecta la Prestación del Servicio de Administración de Justicia en 10%","40%",IF(K40="Afecta la Prestación del Servicio de Administración de Justicia en 15%","60%",IF(K40="Afecta la Prestación del Servicio de Administración de Justicia en 20%","80%",IF(K40="Afecta la Prestación del Servicio de Administración de Justicia en más del 50%","100%",IF(K40="Cualquier acto indebido de los servidores judiciales genera altas consecuencias para la entidad","80%",IF(K40="Cualquier acto indebido de los servidores judiciales genera consecuencias desastrosas para la entidad","100%",IF(K40="Si el hecho llegara a presentarse, tendría consecuencias o efectos mínimos sobre la entidad","20%",IF(K40="Si el hecho llegara a presentarse, tendría bajo impacto o efecto sobre la entidad","40%",IF(K40="Si el hecho llegara a presentarse, tendría medianas consecuencias o efectos sobre la entidad","60%",IF(K40="Si el hecho llegara a presentarse, tendría altas consecuencias o efectos sobre la entidad","80%",IF(K40="Si el hecho llegara a presentarse, tendría desastrosas consecuencias o efectos sobre la entidad","100%")))))))))))))))))))))))))))))</f>
        <v>40%</v>
      </c>
      <c r="N40" s="351" t="str">
        <f>VLOOKUP((I40&amp;L40),Hoja1!$B$4:$C$28,2,0)</f>
        <v>Moderado</v>
      </c>
      <c r="O40" s="232">
        <v>1</v>
      </c>
      <c r="P40" s="235" t="s">
        <v>455</v>
      </c>
      <c r="Q40" s="232" t="str">
        <f t="shared" si="3"/>
        <v>Probabilidad</v>
      </c>
      <c r="R40" s="232" t="s">
        <v>52</v>
      </c>
      <c r="S40" s="232" t="s">
        <v>57</v>
      </c>
      <c r="T40" s="233">
        <f>VLOOKUP(R40&amp;S40,Hoja1!$Q$4:$R$9,2,0)</f>
        <v>0.45</v>
      </c>
      <c r="U40" s="232" t="s">
        <v>59</v>
      </c>
      <c r="V40" s="232" t="s">
        <v>62</v>
      </c>
      <c r="W40" s="232" t="s">
        <v>65</v>
      </c>
      <c r="X40" s="260">
        <f>IF(Q40="Probabilidad",($J$40*T40),IF(Q40="Impacto"," "))</f>
        <v>0.27</v>
      </c>
      <c r="Y40" s="233" t="str">
        <f>IF(Z40&lt;=20%,'Tabla probabilidad'!$B$5,IF(Z40&lt;=40%,'Tabla probabilidad'!$B$6,IF(Z40&lt;=60%,'Tabla probabilidad'!$B$7,IF(Z40&lt;=80%,'Tabla probabilidad'!$B$8,IF(Z40&lt;=100%,'Tabla probabilidad'!$B$9)))))</f>
        <v>Baja</v>
      </c>
      <c r="Z40" s="271">
        <f>IF(R40="Preventivo",($J$40-($J$40*T40)),IF(R40="Detectivo",($J$40-($J$40*T40)),IF(R40="Correctivo",($J$40))))</f>
        <v>0.32999999999999996</v>
      </c>
      <c r="AA40" s="363" t="str">
        <f>IF(AB40&lt;=20%,'Tabla probabilidad'!$B$5,IF(AB40&lt;=40%,'Tabla probabilidad'!$B$6,IF(AB40&lt;=60%,'Tabla probabilidad'!$B$7,IF(AB40&lt;=80%,'Tabla probabilidad'!$B$8,IF(AB40&lt;=100%,'Tabla probabilidad'!$B$9)))))</f>
        <v>Baja</v>
      </c>
      <c r="AB40" s="363">
        <f>AVERAGE(Z40:Z43)</f>
        <v>0.34499999999999997</v>
      </c>
      <c r="AC40" s="233" t="str">
        <f t="shared" si="4"/>
        <v>Menor</v>
      </c>
      <c r="AD40" s="260">
        <f>IF(Q40="Probabilidad",(($M$40-0)),IF(Q40="Impacto",($M$40-($M$40*T40))))</f>
        <v>0.4</v>
      </c>
      <c r="AE40" s="363" t="str">
        <f>IF(AF40&lt;=20%,"Leve",IF(AF40&lt;=40%,"Menor",IF(AF40&lt;=60%,"Moderado",IF(AF40&lt;=80%,"Mayor",IF(AF40&lt;=100%,"Catastrófico")))))</f>
        <v>Menor</v>
      </c>
      <c r="AF40" s="363">
        <f>AVERAGE(AD40:AD43)</f>
        <v>0.4</v>
      </c>
      <c r="AG40" s="356" t="str">
        <f>VLOOKUP(AA40&amp;AE40,Hoja1!$B$4:$C$28,2,0)</f>
        <v>Moderado</v>
      </c>
      <c r="AH40" s="351" t="s">
        <v>345</v>
      </c>
      <c r="AI40" s="351"/>
      <c r="AJ40" s="351"/>
      <c r="AK40" s="351"/>
      <c r="AL40" s="351"/>
      <c r="AM40" s="351"/>
      <c r="AN40" s="351"/>
    </row>
    <row r="41" spans="1:40" ht="72" x14ac:dyDescent="0.3">
      <c r="A41" s="351"/>
      <c r="B41" s="357"/>
      <c r="C41" s="351"/>
      <c r="D41" s="353"/>
      <c r="E41" s="351"/>
      <c r="F41" s="351"/>
      <c r="G41" s="351"/>
      <c r="H41" s="351"/>
      <c r="I41" s="354"/>
      <c r="J41" s="355"/>
      <c r="K41" s="351"/>
      <c r="L41" s="376"/>
      <c r="M41" s="376"/>
      <c r="N41" s="351"/>
      <c r="O41" s="232">
        <v>2</v>
      </c>
      <c r="P41" s="235" t="s">
        <v>360</v>
      </c>
      <c r="Q41" s="232" t="str">
        <f t="shared" si="3"/>
        <v>Probabilidad</v>
      </c>
      <c r="R41" s="232" t="s">
        <v>52</v>
      </c>
      <c r="S41" s="232" t="s">
        <v>57</v>
      </c>
      <c r="T41" s="233">
        <f>VLOOKUP(R41&amp;S41,Hoja1!$Q$4:$R$9,2,0)</f>
        <v>0.45</v>
      </c>
      <c r="U41" s="232" t="s">
        <v>59</v>
      </c>
      <c r="V41" s="232" t="s">
        <v>62</v>
      </c>
      <c r="W41" s="232" t="s">
        <v>65</v>
      </c>
      <c r="X41" s="260">
        <f>IF(Q41="Probabilidad",($J$40*T41),IF(Q41="Impacto"," "))</f>
        <v>0.27</v>
      </c>
      <c r="Y41" s="233" t="str">
        <f>IF(Z41&lt;=20%,'Tabla probabilidad'!$B$5,IF(Z41&lt;=40%,'Tabla probabilidad'!$B$6,IF(Z41&lt;=60%,'Tabla probabilidad'!$B$7,IF(Z41&lt;=80%,'Tabla probabilidad'!$B$8,IF(Z41&lt;=100%,'Tabla probabilidad'!$B$9)))))</f>
        <v>Baja</v>
      </c>
      <c r="Z41" s="271">
        <f t="shared" ref="Z41:Z43" si="18">IF(R41="Preventivo",($J$40-($J$40*T41)),IF(R41="Detectivo",($J$40-($J$40*T41)),IF(R41="Correctivo",($J$40))))</f>
        <v>0.32999999999999996</v>
      </c>
      <c r="AA41" s="364"/>
      <c r="AB41" s="364"/>
      <c r="AC41" s="233" t="str">
        <f t="shared" si="4"/>
        <v>Menor</v>
      </c>
      <c r="AD41" s="271">
        <f t="shared" ref="AD41:AD43" si="19">IF(Q41="Probabilidad",(($M$40-0)),IF(Q41="Impacto",($M$40-($M$40*T41))))</f>
        <v>0.4</v>
      </c>
      <c r="AE41" s="364"/>
      <c r="AF41" s="364"/>
      <c r="AG41" s="357"/>
      <c r="AH41" s="351"/>
      <c r="AI41" s="351"/>
      <c r="AJ41" s="351"/>
      <c r="AK41" s="351"/>
      <c r="AL41" s="351"/>
      <c r="AM41" s="351"/>
      <c r="AN41" s="351"/>
    </row>
    <row r="42" spans="1:40" ht="72" x14ac:dyDescent="0.3">
      <c r="A42" s="351"/>
      <c r="B42" s="357"/>
      <c r="C42" s="351"/>
      <c r="D42" s="353"/>
      <c r="E42" s="351"/>
      <c r="F42" s="351"/>
      <c r="G42" s="351"/>
      <c r="H42" s="351"/>
      <c r="I42" s="354"/>
      <c r="J42" s="355"/>
      <c r="K42" s="351"/>
      <c r="L42" s="376"/>
      <c r="M42" s="376"/>
      <c r="N42" s="351"/>
      <c r="O42" s="232">
        <v>3</v>
      </c>
      <c r="P42" s="235" t="s">
        <v>362</v>
      </c>
      <c r="Q42" s="232" t="str">
        <f t="shared" si="3"/>
        <v>Probabilidad</v>
      </c>
      <c r="R42" s="232" t="s">
        <v>52</v>
      </c>
      <c r="S42" s="232" t="s">
        <v>57</v>
      </c>
      <c r="T42" s="233">
        <f>VLOOKUP(R42&amp;S42,Hoja1!$Q$4:$R$9,2,0)</f>
        <v>0.45</v>
      </c>
      <c r="U42" s="232" t="s">
        <v>59</v>
      </c>
      <c r="V42" s="232" t="s">
        <v>63</v>
      </c>
      <c r="W42" s="232" t="s">
        <v>65</v>
      </c>
      <c r="X42" s="260">
        <f>IF(Q42="Probabilidad",($J$40*T42),IF(Q42="Impacto"," "))</f>
        <v>0.27</v>
      </c>
      <c r="Y42" s="233" t="str">
        <f>IF(Z42&lt;=20%,'Tabla probabilidad'!$B$5,IF(Z42&lt;=40%,'Tabla probabilidad'!$B$6,IF(Z42&lt;=60%,'Tabla probabilidad'!$B$7,IF(Z42&lt;=80%,'Tabla probabilidad'!$B$8,IF(Z42&lt;=100%,'Tabla probabilidad'!$B$9)))))</f>
        <v>Baja</v>
      </c>
      <c r="Z42" s="271">
        <f t="shared" si="18"/>
        <v>0.32999999999999996</v>
      </c>
      <c r="AA42" s="364"/>
      <c r="AB42" s="364"/>
      <c r="AC42" s="233" t="str">
        <f t="shared" si="4"/>
        <v>Menor</v>
      </c>
      <c r="AD42" s="271">
        <f t="shared" si="19"/>
        <v>0.4</v>
      </c>
      <c r="AE42" s="364"/>
      <c r="AF42" s="364"/>
      <c r="AG42" s="357"/>
      <c r="AH42" s="351"/>
      <c r="AI42" s="351"/>
      <c r="AJ42" s="351"/>
      <c r="AK42" s="351"/>
      <c r="AL42" s="351"/>
      <c r="AM42" s="351"/>
      <c r="AN42" s="351"/>
    </row>
    <row r="43" spans="1:40" ht="195.6" customHeight="1" x14ac:dyDescent="0.3">
      <c r="A43" s="351"/>
      <c r="B43" s="357"/>
      <c r="C43" s="351"/>
      <c r="D43" s="353"/>
      <c r="E43" s="351"/>
      <c r="F43" s="351"/>
      <c r="G43" s="351"/>
      <c r="H43" s="351"/>
      <c r="I43" s="354"/>
      <c r="J43" s="355"/>
      <c r="K43" s="351"/>
      <c r="L43" s="376"/>
      <c r="M43" s="376"/>
      <c r="N43" s="351"/>
      <c r="O43" s="232">
        <v>4</v>
      </c>
      <c r="P43" s="235" t="s">
        <v>361</v>
      </c>
      <c r="Q43" s="232" t="str">
        <f t="shared" si="3"/>
        <v>Probabilidad</v>
      </c>
      <c r="R43" s="232" t="s">
        <v>53</v>
      </c>
      <c r="S43" s="232" t="s">
        <v>57</v>
      </c>
      <c r="T43" s="233">
        <f>VLOOKUP(R43&amp;S43,Hoja1!$Q$4:$R$9,2,0)</f>
        <v>0.35</v>
      </c>
      <c r="U43" s="232" t="s">
        <v>59</v>
      </c>
      <c r="V43" s="232" t="s">
        <v>62</v>
      </c>
      <c r="W43" s="232" t="s">
        <v>65</v>
      </c>
      <c r="X43" s="260">
        <f>IF(Q43="Probabilidad",($J$40*T43),IF(Q43="Impacto"," "))</f>
        <v>0.21</v>
      </c>
      <c r="Y43" s="233" t="str">
        <f>IF(Z43&lt;=20%,'Tabla probabilidad'!$B$5,IF(Z43&lt;=40%,'Tabla probabilidad'!$B$6,IF(Z43&lt;=60%,'Tabla probabilidad'!$B$7,IF(Z43&lt;=80%,'Tabla probabilidad'!$B$8,IF(Z43&lt;=100%,'Tabla probabilidad'!$B$9)))))</f>
        <v>Baja</v>
      </c>
      <c r="Z43" s="271">
        <f t="shared" si="18"/>
        <v>0.39</v>
      </c>
      <c r="AA43" s="364"/>
      <c r="AB43" s="364"/>
      <c r="AC43" s="233" t="str">
        <f t="shared" si="4"/>
        <v>Menor</v>
      </c>
      <c r="AD43" s="271">
        <f t="shared" si="19"/>
        <v>0.4</v>
      </c>
      <c r="AE43" s="364"/>
      <c r="AF43" s="364"/>
      <c r="AG43" s="357"/>
      <c r="AH43" s="351"/>
      <c r="AI43" s="351"/>
      <c r="AJ43" s="351"/>
      <c r="AK43" s="351"/>
      <c r="AL43" s="351"/>
      <c r="AM43" s="351"/>
      <c r="AN43" s="351"/>
    </row>
    <row r="44" spans="1:40" ht="249.6" customHeight="1" x14ac:dyDescent="0.3">
      <c r="A44" s="255">
        <v>12</v>
      </c>
      <c r="B44" s="257" t="s">
        <v>573</v>
      </c>
      <c r="C44" s="255" t="s">
        <v>346</v>
      </c>
      <c r="D44" s="261" t="s">
        <v>663</v>
      </c>
      <c r="E44" s="255" t="s">
        <v>630</v>
      </c>
      <c r="F44" s="255" t="s">
        <v>631</v>
      </c>
      <c r="G44" s="255" t="s">
        <v>364</v>
      </c>
      <c r="H44" s="255">
        <v>7344</v>
      </c>
      <c r="I44" s="259" t="str">
        <f>IF(H44&lt;=2,'Tabla probabilidad'!$B$5,IF(H44&lt;=24,'Tabla probabilidad'!$B$6,IF(H44&lt;=500,'Tabla probabilidad'!$B$7,IF(H44&lt;=5000,'Tabla probabilidad'!$B$8,IF(H44&gt;5000,'Tabla probabilidad'!$B$9)))))</f>
        <v>Muy Alta</v>
      </c>
      <c r="J44" s="260">
        <f>IF(H44&lt;=2,'Tabla probabilidad'!$D$5,IF(H44&lt;=24,'Tabla probabilidad'!$D$6,IF(H44&lt;=500,'Tabla probabilidad'!$D$7,IF(H44&lt;=5000,'Tabla probabilidad'!$D$8,IF(H44&gt;5000,'Tabla probabilidad'!$D$9)))))</f>
        <v>1</v>
      </c>
      <c r="K44" s="255" t="s">
        <v>386</v>
      </c>
      <c r="L44" s="255" t="str">
        <f>IF(K44="El riesgo afecta la imagen de alguna área de la organización","Leve",IF(K44="El riesgo afecta la imagen de la entidad internamente, de conocimiento general, nivel interno, alta dirección, contratista y/o de provedores","Menor",IF(K44="El riesgo afecta la imagen de la entidad con algunos usuarios de relevancia frente al logro de los objetivos","Moderado",IF(K44="El riesgo afecta la imagen de de la entidad con efecto publicitario sostenido a nivel del sector justicia","Mayor",IF(K44="El riesgo afecta la imagen de la entidad a nivel nacional, con efecto publicitarios sostenible a nivel país","Catastrófico",IF(K44="Impacto que afecte la ejecución presupuestal en un valor ≥0,5%.","Leve",IF(K44="Impacto que afecte la ejecución presupuestal en un valor ≥1%.","Menor",IF(K44="Impacto que afecte la ejecución presupuestal en un valor ≥5%.","Moderado",IF(K44="Impacto que afecte la ejecución presupuestal en un valor ≥20%.","Mayor",IF(K44="Impacto que afecte la ejecución presupuestal en un valor ≥50%.","Catastrófico",IF(K44="Incumplimiento máximo del 5% de la meta planeada","Leve",IF(K44="Incumplimiento máximo del 15% de la meta planeada","Menor",IF(K44="Incumplimiento máximo del 20% de la meta planeada","Moderado",IF(K44="Incumplimiento máximo del 50% de la meta planeada","Mayor",IF(K44="Incumplimiento máximo del 80% de la meta planeada","Catastrófico",IF(K44="Cualquier afectación a la violacion de los derechos de los ciudadanos se considera con consecuencias altas","Mayor",IF(K44="Cualquier afectación a la violacion de los derechos de los ciudadanos se considera con consecuencias desastrosas","Catastrófico",IF(K44="Afecta la Prestación del Servicio de Administración de Justicia en 5%","Leve",IF(K44="Afecta la Prestación del Servicio de Administración de Justicia en 10%","Menor",IF(K44="Afecta la Prestación del Servicio de Administración de Justicia en 15%","Moderado",IF(K44="Afecta la Prestación del Servicio de Administración de Justicia en 20%","Mayor",IF(K44="Afecta la Prestación del Servicio de Administración de Justicia en más del 50%","Catastrófico",IF(K44="Cualquier acto indebido de los servidores judiciales genera altas consecuencias para la entidad","Mayor",IF(K44="Cualquier acto indebido de los servidores judiciales genera consecuencias desastrosas para la entidad","Catastrófico",IF(K44="Si el hecho llegara a presentarse, tendría consecuencias o efectos mínimos sobre la entidad","Leve",IF(K44="Si el hecho llegara a presentarse, tendría bajo impacto o efecto sobre la entidad","Menor",IF(K44="Si el hecho llegara a presentarse, tendría medianas consecuencias o efectos sobre la entidad","Moderado",IF(K44="Si el hecho llegara a presentarse, tendría altas consecuencias o efectos sobre la entidad","Mayor",IF(K44="Si el hecho llegara a presentarse, tendría desastrosas consecuencias o efectos sobre la entidad","Catastrófico")))))))))))))))))))))))))))))</f>
        <v>Menor</v>
      </c>
      <c r="M44" s="255" t="str">
        <f>IF(K44="El riesgo afecta la imagen de alguna área de la organización","20%",IF(K44="El riesgo afecta la imagen de la entidad internamente, de conocimiento general, nivel interno, alta dirección, contratista y/o de provedores","40%",IF(K44="El riesgo afecta la imagen de la entidad con algunos usuarios de relevancia frente al logro de los objetivos","60%",IF(K44="El riesgo afecta la imagen de de la entidad con efecto publicitario sostenido a nivel del sector justicia","80%",IF(K44="El riesgo afecta la imagen de la entidad a nivel nacional, con efecto publicitarios sostenible a nivel país","100%",IF(K44="Impacto que afecte la ejecución presupuestal en un valor ≥0,5%.","20%",IF(K44="Impacto que afecte la ejecución presupuestal en un valor ≥1%.","40%",IF(K44="Impacto que afecte la ejecución presupuestal en un valor ≥5%.","60%",IF(K44="Impacto que afecte la ejecución presupuestal en un valor ≥20%.","80%",IF(K44="Impacto que afecte la ejecución presupuestal en un valor ≥50%.","100%",IF(K44="Incumplimiento máximo del 5% de la meta planeada","20%",IF(K44="Incumplimiento máximo del 15% de la meta planeada","40%",IF(K44="Incumplimiento máximo del 20% de la meta planeada","60%",IF(K44="Incumplimiento máximo del 50% de la meta planeada","80%",IF(K44="Incumplimiento máximo del 80% de la meta planeada","100%",IF(K44="Cualquier afectación a la violacion de los derechos de los ciudadanos se considera con consecuencias altas","80%",IF(K44="Cualquier afectación a la violacion de los derechos de los ciudadanos se considera con consecuencias desastrosas","100%",IF(K44="Afecta la Prestación del Servicio de Administración de Justicia en 5%","20%",IF(K44="Afecta la Prestación del Servicio de Administración de Justicia en 10%","40%",IF(K44="Afecta la Prestación del Servicio de Administración de Justicia en 15%","60%",IF(K44="Afecta la Prestación del Servicio de Administración de Justicia en 20%","80%",IF(K44="Afecta la Prestación del Servicio de Administración de Justicia en más del 50%","100%",IF(K44="Cualquier acto indebido de los servidores judiciales genera altas consecuencias para la entidad","80%",IF(K44="Cualquier acto indebido de los servidores judiciales genera consecuencias desastrosas para la entidad","100%",IF(K44="Si el hecho llegara a presentarse, tendría consecuencias o efectos mínimos sobre la entidad","20%",IF(K44="Si el hecho llegara a presentarse, tendría bajo impacto o efecto sobre la entidad","40%",IF(K44="Si el hecho llegara a presentarse, tendría medianas consecuencias o efectos sobre la entidad","60%",IF(K44="Si el hecho llegara a presentarse, tendría altas consecuencias o efectos sobre la entidad","80%",IF(K44="Si el hecho llegara a presentarse, tendría desastrosas consecuencias o efectos sobre la entidad","100%")))))))))))))))))))))))))))))</f>
        <v>40%</v>
      </c>
      <c r="N44" s="255" t="str">
        <f>VLOOKUP((I44&amp;L44),Hoja1!$B$4:$C$28,2,0)</f>
        <v xml:space="preserve">Alto </v>
      </c>
      <c r="O44" s="255">
        <v>1</v>
      </c>
      <c r="P44" s="254" t="s">
        <v>634</v>
      </c>
      <c r="Q44" s="232" t="str">
        <f t="shared" si="3"/>
        <v>Probabilidad</v>
      </c>
      <c r="R44" s="232" t="s">
        <v>52</v>
      </c>
      <c r="S44" s="232" t="s">
        <v>57</v>
      </c>
      <c r="T44" s="233">
        <f>VLOOKUP(R44&amp;S44,Hoja1!$Q$4:$R$9,2,0)</f>
        <v>0.45</v>
      </c>
      <c r="U44" s="232" t="s">
        <v>59</v>
      </c>
      <c r="V44" s="232" t="s">
        <v>62</v>
      </c>
      <c r="W44" s="232" t="s">
        <v>65</v>
      </c>
      <c r="X44" s="264">
        <f>IF(Q44="Probabilidad",($J$44*T44),IF(Q44="Impacto"," "))</f>
        <v>0.45</v>
      </c>
      <c r="Y44" s="233" t="str">
        <f>IF(Z44&lt;=20%,'Tabla probabilidad'!$B$5,IF(Z44&lt;=40%,'Tabla probabilidad'!$B$6,IF(Z44&lt;=60%,'Tabla probabilidad'!$B$7,IF(Z44&lt;=80%,'Tabla probabilidad'!$B$8,IF(Z44&lt;=100%,'Tabla probabilidad'!$B$9)))))</f>
        <v>Media</v>
      </c>
      <c r="Z44" s="271">
        <f>IF(R44="Preventivo",($J$44-($J$44*T44)),IF(R44="Detectivo",($J$44-($J$44*T44)),IF(R44="Correctivo",($J$44))))</f>
        <v>0.55000000000000004</v>
      </c>
      <c r="AA44" s="256" t="str">
        <f>IF(AB44&lt;=20%,'Tabla probabilidad'!$B$5,IF(AB44&lt;=40%,'Tabla probabilidad'!$B$6,IF(AB44&lt;=60%,'Tabla probabilidad'!$B$7,IF(AB44&lt;=80%,'Tabla probabilidad'!$B$8,IF(AB44&lt;=100%,'Tabla probabilidad'!$B$9)))))</f>
        <v>Media</v>
      </c>
      <c r="AB44" s="256">
        <f>AVERAGE(Z44:Z44)</f>
        <v>0.55000000000000004</v>
      </c>
      <c r="AC44" s="233" t="str">
        <f t="shared" si="4"/>
        <v>Menor</v>
      </c>
      <c r="AD44" s="271">
        <f>IF(Q44="Probabilidad",(($M$44-0)),IF(Q44="Impacto",($M$44-($M$44*T44))))</f>
        <v>0.4</v>
      </c>
      <c r="AE44" s="256" t="str">
        <f>IF(AF44&lt;=20%,"Leve",IF(AF44&lt;=40%,"Menor",IF(AF44&lt;=60%,"Moderado",IF(AF44&lt;=80%,"Mayor",IF(AF44&lt;=100%,"Catastrófico")))))</f>
        <v>Menor</v>
      </c>
      <c r="AF44" s="256">
        <f>AVERAGE(AD44:AD44)</f>
        <v>0.4</v>
      </c>
      <c r="AG44" s="257" t="str">
        <f>VLOOKUP(AA44&amp;AE44,Hoja1!$B$4:$C$28,2,0)</f>
        <v>Moderado</v>
      </c>
      <c r="AH44" s="255" t="s">
        <v>342</v>
      </c>
      <c r="AI44" s="255"/>
      <c r="AJ44" s="255"/>
      <c r="AK44" s="255"/>
      <c r="AL44" s="255"/>
      <c r="AM44" s="255"/>
      <c r="AN44" s="255"/>
    </row>
    <row r="45" spans="1:40" ht="28.8" customHeight="1" x14ac:dyDescent="0.3">
      <c r="A45" s="356">
        <v>13</v>
      </c>
      <c r="B45" s="356" t="s">
        <v>674</v>
      </c>
      <c r="C45" s="356" t="s">
        <v>377</v>
      </c>
      <c r="D45" s="352" t="s">
        <v>665</v>
      </c>
      <c r="E45" s="356" t="s">
        <v>649</v>
      </c>
      <c r="F45" s="352" t="s">
        <v>650</v>
      </c>
      <c r="G45" s="356" t="s">
        <v>41</v>
      </c>
      <c r="H45" s="356">
        <v>7344</v>
      </c>
      <c r="I45" s="360" t="str">
        <f>IF(H45&lt;=2,'Tabla probabilidad'!$B$5,IF(H45&lt;=24,'Tabla probabilidad'!$B$6,IF(H45&lt;=500,'Tabla probabilidad'!$B$7,IF(H45&lt;=5000,'Tabla probabilidad'!$B$8,IF(H45&gt;5000,'Tabla probabilidad'!$B$9)))))</f>
        <v>Muy Alta</v>
      </c>
      <c r="J45" s="363">
        <f>IF(H45&lt;=2,'Tabla probabilidad'!$D$5,IF(H45&lt;=24,'Tabla probabilidad'!$D$6,IF(H45&lt;=500,'Tabla probabilidad'!$D$7,IF(H45&lt;=5000,'Tabla probabilidad'!$D$8,IF(H45&gt;5000,'Tabla probabilidad'!$D$9)))))</f>
        <v>1</v>
      </c>
      <c r="K45" s="356" t="s">
        <v>387</v>
      </c>
      <c r="L45" s="356" t="str">
        <f>IF(K45="El riesgo afecta la imagen de alguna área de la organización","Leve",IF(K45="El riesgo afecta la imagen de la entidad internamente, de conocimiento general, nivel interno, alta dirección, contratista y/o de provedores","Menor",IF(K45="El riesgo afecta la imagen de la entidad con algunos usuarios de relevancia frente al logro de los objetivos","Moderado",IF(K45="El riesgo afecta la imagen de de la entidad con efecto publicitario sostenido a nivel del sector justicia","Mayor",IF(K45="El riesgo afecta la imagen de la entidad a nivel nacional, con efecto publicitarios sostenible a nivel país","Catastrófico",IF(K45="Impacto que afecte la ejecución presupuestal en un valor ≥0,5%.","Leve",IF(K45="Impacto que afecte la ejecución presupuestal en un valor ≥1%.","Menor",IF(K45="Impacto que afecte la ejecución presupuestal en un valor ≥5%.","Moderado",IF(K45="Impacto que afecte la ejecución presupuestal en un valor ≥20%.","Mayor",IF(K45="Impacto que afecte la ejecución presupuestal en un valor ≥50%.","Catastrófico",IF(K45="Incumplimiento máximo del 5% de la meta planeada","Leve",IF(K45="Incumplimiento máximo del 15% de la meta planeada","Menor",IF(K45="Incumplimiento máximo del 20% de la meta planeada","Moderado",IF(K45="Incumplimiento máximo del 50% de la meta planeada","Mayor",IF(K45="Incumplimiento máximo del 80% de la meta planeada","Catastrófico",IF(K45="Cualquier afectación a la violacion de los derechos de los ciudadanos se considera con consecuencias altas","Mayor",IF(K45="Cualquier afectación a la violacion de los derechos de los ciudadanos se considera con consecuencias desastrosas","Catastrófico",IF(K45="Afecta la Prestación del Servicio de Administración de Justicia en 5%","Leve",IF(K45="Afecta la Prestación del Servicio de Administración de Justicia en 10%","Menor",IF(K45="Afecta la Prestación del Servicio de Administración de Justicia en 15%","Moderado",IF(K45="Afecta la Prestación del Servicio de Administración de Justicia en 20%","Mayor",IF(K45="Afecta la Prestación del Servicio de Administración de Justicia en más del 50%","Catastrófico",IF(K45="Cualquier acto indebido de los servidores judiciales genera altas consecuencias para la entidad","Mayor",IF(K45="Cualquier acto indebido de los servidores judiciales genera consecuencias desastrosas para la entidad","Catastrófico",IF(K45="Si el hecho llegara a presentarse, tendría consecuencias o efectos mínimos sobre la entidad","Leve",IF(K45="Si el hecho llegara a presentarse, tendría bajo impacto o efecto sobre la entidad","Menor",IF(K45="Si el hecho llegara a presentarse, tendría medianas consecuencias o efectos sobre la entidad","Moderado",IF(K45="Si el hecho llegara a presentarse, tendría altas consecuencias o efectos sobre la entidad","Mayor",IF(K45="Si el hecho llegara a presentarse, tendría desastrosas consecuencias o efectos sobre la entidad","Catastrófico")))))))))))))))))))))))))))))</f>
        <v>Moderado</v>
      </c>
      <c r="M45" s="356" t="str">
        <f>IF(K45="El riesgo afecta la imagen de alguna área de la organización","20%",IF(K45="El riesgo afecta la imagen de la entidad internamente, de conocimiento general, nivel interno, alta dirección, contratista y/o de provedores","40%",IF(K45="El riesgo afecta la imagen de la entidad con algunos usuarios de relevancia frente al logro de los objetivos","60%",IF(K45="El riesgo afecta la imagen de de la entidad con efecto publicitario sostenido a nivel del sector justicia","80%",IF(K45="El riesgo afecta la imagen de la entidad a nivel nacional, con efecto publicitarios sostenible a nivel país","100%",IF(K45="Impacto que afecte la ejecución presupuestal en un valor ≥0,5%.","20%",IF(K45="Impacto que afecte la ejecución presupuestal en un valor ≥1%.","40%",IF(K45="Impacto que afecte la ejecución presupuestal en un valor ≥5%.","60%",IF(K45="Impacto que afecte la ejecución presupuestal en un valor ≥20%.","80%",IF(K45="Impacto que afecte la ejecución presupuestal en un valor ≥50%.","100%",IF(K45="Incumplimiento máximo del 5% de la meta planeada","20%",IF(K45="Incumplimiento máximo del 15% de la meta planeada","40%",IF(K45="Incumplimiento máximo del 20% de la meta planeada","60%",IF(K45="Incumplimiento máximo del 50% de la meta planeada","80%",IF(K45="Incumplimiento máximo del 80% de la meta planeada","100%",IF(K45="Cualquier afectación a la violacion de los derechos de los ciudadanos se considera con consecuencias altas","80%",IF(K45="Cualquier afectación a la violacion de los derechos de los ciudadanos se considera con consecuencias desastrosas","100%",IF(K45="Afecta la Prestación del Servicio de Administración de Justicia en 5%","20%",IF(K45="Afecta la Prestación del Servicio de Administración de Justicia en 10%","40%",IF(K45="Afecta la Prestación del Servicio de Administración de Justicia en 15%","60%",IF(K45="Afecta la Prestación del Servicio de Administración de Justicia en 20%","80%",IF(K45="Afecta la Prestación del Servicio de Administración de Justicia en más del 50%","100%",IF(K45="Cualquier acto indebido de los servidores judiciales genera altas consecuencias para la entidad","80%",IF(K45="Cualquier acto indebido de los servidores judiciales genera consecuencias desastrosas para la entidad","100%",IF(K45="Si el hecho llegara a presentarse, tendría consecuencias o efectos mínimos sobre la entidad","20%",IF(K45="Si el hecho llegara a presentarse, tendría bajo impacto o efecto sobre la entidad","40%",IF(K45="Si el hecho llegara a presentarse, tendría medianas consecuencias o efectos sobre la entidad","60%",IF(K45="Si el hecho llegara a presentarse, tendría altas consecuencias o efectos sobre la entidad","80%",IF(K45="Si el hecho llegara a presentarse, tendría desastrosas consecuencias o efectos sobre la entidad","100%")))))))))))))))))))))))))))))</f>
        <v>60%</v>
      </c>
      <c r="N45" s="356" t="str">
        <f>VLOOKUP((I45&amp;L45),Hoja1!$B$4:$C$28,2,0)</f>
        <v xml:space="preserve">Alto </v>
      </c>
      <c r="O45" s="262">
        <v>1</v>
      </c>
      <c r="P45" s="254" t="s">
        <v>651</v>
      </c>
      <c r="Q45" s="232" t="str">
        <f t="shared" si="3"/>
        <v>Probabilidad</v>
      </c>
      <c r="R45" s="232" t="s">
        <v>52</v>
      </c>
      <c r="S45" s="232" t="s">
        <v>56</v>
      </c>
      <c r="T45" s="264">
        <f>VLOOKUP(R45&amp;S45,Hoja1!$Q$4:$R$9,2,0)</f>
        <v>0.5</v>
      </c>
      <c r="U45" s="232" t="s">
        <v>59</v>
      </c>
      <c r="V45" s="232" t="s">
        <v>62</v>
      </c>
      <c r="W45" s="232" t="s">
        <v>65</v>
      </c>
      <c r="X45" s="264">
        <f>IF(Q45="Probabilidad",($J$45*T45),IF(Q45="Impacto"," "))</f>
        <v>0.5</v>
      </c>
      <c r="Y45" s="264" t="str">
        <f>IF(Z45&lt;=20%,'Tabla probabilidad'!$B$5,IF(Z45&lt;=40%,'Tabla probabilidad'!$B$6,IF(Z45&lt;=60%,'Tabla probabilidad'!$B$7,IF(Z45&lt;=80%,'Tabla probabilidad'!$B$8,IF(Z45&lt;=100%,'Tabla probabilidad'!$B$9)))))</f>
        <v>Media</v>
      </c>
      <c r="Z45" s="271">
        <f>IF(R45="Preventivo",($J$45-($J$45*T45)),IF(R45="Detectivo",($J$45-($J$45*T45)),IF(R45="Correctivo",($J$45))))</f>
        <v>0.5</v>
      </c>
      <c r="AA45" s="363" t="str">
        <f>IF(AB45&lt;=20%,'Tabla probabilidad'!$B$5,IF(AB45&lt;=40%,'Tabla probabilidad'!$B$6,IF(AB45&lt;=60%,'Tabla probabilidad'!$B$7,IF(AB45&lt;=80%,'Tabla probabilidad'!$B$8,IF(AB45&lt;=100%,'Tabla probabilidad'!$B$9)))))</f>
        <v>Media</v>
      </c>
      <c r="AB45" s="363">
        <f>AVERAGE(Z45:Z49)</f>
        <v>0.53999999999999992</v>
      </c>
      <c r="AC45" s="233" t="str">
        <f t="shared" si="4"/>
        <v>Moderado</v>
      </c>
      <c r="AD45" s="271">
        <f>IF(Q45="Probabilidad",(($M$45-0)),IF(Q45="Impacto",($M$45-($M$45*T45))))</f>
        <v>0.6</v>
      </c>
      <c r="AE45" s="363" t="str">
        <f>IF(AF45&lt;=20%,"Leve",IF(AF45&lt;=40%,"Menor",IF(AF45&lt;=60%,"Moderado",IF(AF45&lt;=80%,"Mayor",IF(AF45&lt;=100%,"Catastrófico")))))</f>
        <v>Moderado</v>
      </c>
      <c r="AF45" s="363">
        <f>AVERAGE(AD45:AD49)</f>
        <v>0.6</v>
      </c>
      <c r="AG45" s="356" t="str">
        <f>VLOOKUP(AA45&amp;AE45,Hoja1!$B$4:$C$28,2,0)</f>
        <v>Moderado</v>
      </c>
      <c r="AH45" s="356" t="s">
        <v>345</v>
      </c>
      <c r="AI45" s="356"/>
      <c r="AJ45" s="356"/>
      <c r="AK45" s="356"/>
      <c r="AL45" s="356"/>
      <c r="AM45" s="356"/>
      <c r="AN45" s="356"/>
    </row>
    <row r="46" spans="1:40" x14ac:dyDescent="0.3">
      <c r="A46" s="357"/>
      <c r="B46" s="357"/>
      <c r="C46" s="357"/>
      <c r="D46" s="353"/>
      <c r="E46" s="357"/>
      <c r="F46" s="353"/>
      <c r="G46" s="357"/>
      <c r="H46" s="357"/>
      <c r="I46" s="361"/>
      <c r="J46" s="364"/>
      <c r="K46" s="357"/>
      <c r="L46" s="357"/>
      <c r="M46" s="357"/>
      <c r="N46" s="357"/>
      <c r="O46" s="262">
        <v>2</v>
      </c>
      <c r="P46" s="254" t="s">
        <v>652</v>
      </c>
      <c r="Q46" s="232" t="str">
        <f t="shared" si="3"/>
        <v>Probabilidad</v>
      </c>
      <c r="R46" s="232" t="s">
        <v>52</v>
      </c>
      <c r="S46" s="232" t="s">
        <v>56</v>
      </c>
      <c r="T46" s="264">
        <f>VLOOKUP(R46&amp;S46,Hoja1!$Q$4:$R$9,2,0)</f>
        <v>0.5</v>
      </c>
      <c r="U46" s="232" t="s">
        <v>59</v>
      </c>
      <c r="V46" s="232" t="s">
        <v>62</v>
      </c>
      <c r="W46" s="232" t="s">
        <v>65</v>
      </c>
      <c r="X46" s="264">
        <f>IF(Q46="Probabilidad",($J$45*T46),IF(Q46="Impacto"," "))</f>
        <v>0.5</v>
      </c>
      <c r="Y46" s="264" t="str">
        <f>IF(Z46&lt;=20%,'Tabla probabilidad'!$B$5,IF(Z46&lt;=40%,'Tabla probabilidad'!$B$6,IF(Z46&lt;=60%,'Tabla probabilidad'!$B$7,IF(Z46&lt;=80%,'Tabla probabilidad'!$B$8,IF(Z46&lt;=100%,'Tabla probabilidad'!$B$9)))))</f>
        <v>Media</v>
      </c>
      <c r="Z46" s="271">
        <f t="shared" ref="Z46:Z49" si="20">IF(R46="Preventivo",($J$45-($J$45*T46)),IF(R46="Detectivo",($J$45-($J$45*T46)),IF(R46="Correctivo",($J$45))))</f>
        <v>0.5</v>
      </c>
      <c r="AA46" s="364"/>
      <c r="AB46" s="364"/>
      <c r="AC46" s="233" t="str">
        <f t="shared" si="4"/>
        <v>Moderado</v>
      </c>
      <c r="AD46" s="271">
        <f t="shared" ref="AD46:AD49" si="21">IF(Q46="Probabilidad",(($M$45-0)),IF(Q46="Impacto",($M$45-($M$45*T46))))</f>
        <v>0.6</v>
      </c>
      <c r="AE46" s="364"/>
      <c r="AF46" s="364"/>
      <c r="AG46" s="357"/>
      <c r="AH46" s="357"/>
      <c r="AI46" s="357"/>
      <c r="AJ46" s="357"/>
      <c r="AK46" s="357"/>
      <c r="AL46" s="357"/>
      <c r="AM46" s="357"/>
      <c r="AN46" s="357"/>
    </row>
    <row r="47" spans="1:40" ht="28.8" x14ac:dyDescent="0.3">
      <c r="A47" s="357"/>
      <c r="B47" s="357"/>
      <c r="C47" s="357"/>
      <c r="D47" s="353"/>
      <c r="E47" s="357"/>
      <c r="F47" s="353"/>
      <c r="G47" s="357"/>
      <c r="H47" s="357"/>
      <c r="I47" s="361"/>
      <c r="J47" s="364"/>
      <c r="K47" s="357"/>
      <c r="L47" s="357"/>
      <c r="M47" s="357"/>
      <c r="N47" s="357"/>
      <c r="O47" s="262">
        <v>3</v>
      </c>
      <c r="P47" s="254" t="s">
        <v>653</v>
      </c>
      <c r="Q47" s="232" t="str">
        <f t="shared" si="3"/>
        <v>Probabilidad</v>
      </c>
      <c r="R47" s="232" t="s">
        <v>52</v>
      </c>
      <c r="S47" s="232" t="s">
        <v>57</v>
      </c>
      <c r="T47" s="264">
        <f>VLOOKUP(R47&amp;S47,Hoja1!$Q$4:$R$9,2,0)</f>
        <v>0.45</v>
      </c>
      <c r="U47" s="232" t="s">
        <v>59</v>
      </c>
      <c r="V47" s="232" t="s">
        <v>62</v>
      </c>
      <c r="W47" s="232" t="s">
        <v>65</v>
      </c>
      <c r="X47" s="264">
        <f>IF(Q47="Probabilidad",($J$45*T47),IF(Q47="Impacto"," "))</f>
        <v>0.45</v>
      </c>
      <c r="Y47" s="271" t="str">
        <f>IF(Z47&lt;=20%,'Tabla probabilidad'!$B$5,IF(Z47&lt;=40%,'Tabla probabilidad'!$B$6,IF(Z47&lt;=60%,'Tabla probabilidad'!$B$7,IF(Z47&lt;=80%,'Tabla probabilidad'!$B$8,IF(Z47&lt;=100%,'Tabla probabilidad'!$B$9)))))</f>
        <v>Media</v>
      </c>
      <c r="Z47" s="271">
        <f t="shared" si="20"/>
        <v>0.55000000000000004</v>
      </c>
      <c r="AA47" s="364"/>
      <c r="AB47" s="364"/>
      <c r="AC47" s="233" t="str">
        <f t="shared" si="4"/>
        <v>Moderado</v>
      </c>
      <c r="AD47" s="271">
        <f t="shared" si="21"/>
        <v>0.6</v>
      </c>
      <c r="AE47" s="364"/>
      <c r="AF47" s="364"/>
      <c r="AG47" s="357"/>
      <c r="AH47" s="357"/>
      <c r="AI47" s="357"/>
      <c r="AJ47" s="357"/>
      <c r="AK47" s="357"/>
      <c r="AL47" s="357"/>
      <c r="AM47" s="357"/>
      <c r="AN47" s="357"/>
    </row>
    <row r="48" spans="1:40" ht="28.8" x14ac:dyDescent="0.3">
      <c r="A48" s="357"/>
      <c r="B48" s="357"/>
      <c r="C48" s="357"/>
      <c r="D48" s="353"/>
      <c r="E48" s="357"/>
      <c r="F48" s="353"/>
      <c r="G48" s="357"/>
      <c r="H48" s="357"/>
      <c r="I48" s="361"/>
      <c r="J48" s="364"/>
      <c r="K48" s="357"/>
      <c r="L48" s="357"/>
      <c r="M48" s="357"/>
      <c r="N48" s="357"/>
      <c r="O48" s="262">
        <v>4</v>
      </c>
      <c r="P48" s="254" t="s">
        <v>654</v>
      </c>
      <c r="Q48" s="232" t="str">
        <f t="shared" si="3"/>
        <v>Probabilidad</v>
      </c>
      <c r="R48" s="232" t="s">
        <v>52</v>
      </c>
      <c r="S48" s="232" t="s">
        <v>56</v>
      </c>
      <c r="T48" s="264">
        <f>VLOOKUP(R48&amp;S48,Hoja1!$Q$4:$R$9,2,0)</f>
        <v>0.5</v>
      </c>
      <c r="U48" s="232" t="s">
        <v>59</v>
      </c>
      <c r="V48" s="232" t="s">
        <v>62</v>
      </c>
      <c r="W48" s="232" t="s">
        <v>65</v>
      </c>
      <c r="X48" s="264">
        <f>IF(Q48="Probabilidad",($J$45*T48),IF(Q48="Impacto"," "))</f>
        <v>0.5</v>
      </c>
      <c r="Y48" s="271" t="str">
        <f>IF(Z48&lt;=20%,'Tabla probabilidad'!$B$5,IF(Z48&lt;=40%,'Tabla probabilidad'!$B$6,IF(Z48&lt;=60%,'Tabla probabilidad'!$B$7,IF(Z48&lt;=80%,'Tabla probabilidad'!$B$8,IF(Z48&lt;=100%,'Tabla probabilidad'!$B$9)))))</f>
        <v>Media</v>
      </c>
      <c r="Z48" s="271">
        <f t="shared" si="20"/>
        <v>0.5</v>
      </c>
      <c r="AA48" s="364"/>
      <c r="AB48" s="364"/>
      <c r="AC48" s="233" t="str">
        <f t="shared" si="4"/>
        <v>Moderado</v>
      </c>
      <c r="AD48" s="271">
        <f t="shared" si="21"/>
        <v>0.6</v>
      </c>
      <c r="AE48" s="364"/>
      <c r="AF48" s="364"/>
      <c r="AG48" s="357"/>
      <c r="AH48" s="357"/>
      <c r="AI48" s="357"/>
      <c r="AJ48" s="357"/>
      <c r="AK48" s="357"/>
      <c r="AL48" s="357"/>
      <c r="AM48" s="357"/>
      <c r="AN48" s="357"/>
    </row>
    <row r="49" spans="1:40" ht="68.400000000000006" customHeight="1" x14ac:dyDescent="0.3">
      <c r="A49" s="358"/>
      <c r="B49" s="358"/>
      <c r="C49" s="358"/>
      <c r="D49" s="359"/>
      <c r="E49" s="358"/>
      <c r="F49" s="359"/>
      <c r="G49" s="358"/>
      <c r="H49" s="358"/>
      <c r="I49" s="362"/>
      <c r="J49" s="365"/>
      <c r="K49" s="358"/>
      <c r="L49" s="358"/>
      <c r="M49" s="358"/>
      <c r="N49" s="358"/>
      <c r="O49" s="262">
        <v>5</v>
      </c>
      <c r="P49" s="254" t="s">
        <v>655</v>
      </c>
      <c r="Q49" s="232" t="str">
        <f t="shared" si="3"/>
        <v>Probabilidad</v>
      </c>
      <c r="R49" s="232" t="s">
        <v>53</v>
      </c>
      <c r="S49" s="232" t="s">
        <v>57</v>
      </c>
      <c r="T49" s="264">
        <f>VLOOKUP(R49&amp;S49,Hoja1!$Q$4:$R$9,2,0)</f>
        <v>0.35</v>
      </c>
      <c r="U49" s="232" t="s">
        <v>59</v>
      </c>
      <c r="V49" s="232" t="s">
        <v>62</v>
      </c>
      <c r="W49" s="232" t="s">
        <v>65</v>
      </c>
      <c r="X49" s="264">
        <f>IF(Q49="Probabilidad",($J$45*T49),IF(Q49="Impacto"," "))</f>
        <v>0.35</v>
      </c>
      <c r="Y49" s="264" t="str">
        <f>IF(Z49&lt;=20%,'Tabla probabilidad'!$B$5,IF(Z49&lt;=40%,'Tabla probabilidad'!$B$6,IF(Z49&lt;=60%,'Tabla probabilidad'!$B$7,IF(Z49&lt;=80%,'Tabla probabilidad'!$B$8,IF(Z49&lt;=100%,'Tabla probabilidad'!$B$9)))))</f>
        <v>Alta</v>
      </c>
      <c r="Z49" s="271">
        <f t="shared" si="20"/>
        <v>0.65</v>
      </c>
      <c r="AA49" s="365"/>
      <c r="AB49" s="365"/>
      <c r="AC49" s="233" t="str">
        <f t="shared" si="4"/>
        <v>Moderado</v>
      </c>
      <c r="AD49" s="271">
        <f t="shared" si="21"/>
        <v>0.6</v>
      </c>
      <c r="AE49" s="365"/>
      <c r="AF49" s="365"/>
      <c r="AG49" s="358"/>
      <c r="AH49" s="358"/>
      <c r="AI49" s="358"/>
      <c r="AJ49" s="358"/>
      <c r="AK49" s="358"/>
      <c r="AL49" s="358"/>
      <c r="AM49" s="358"/>
      <c r="AN49" s="358"/>
    </row>
    <row r="50" spans="1:40" ht="163.80000000000001" customHeight="1" x14ac:dyDescent="0.3">
      <c r="A50" s="262">
        <v>14</v>
      </c>
      <c r="B50" s="265" t="s">
        <v>574</v>
      </c>
      <c r="C50" s="262" t="s">
        <v>346</v>
      </c>
      <c r="D50" s="267" t="s">
        <v>635</v>
      </c>
      <c r="E50" s="262" t="s">
        <v>636</v>
      </c>
      <c r="F50" s="262" t="s">
        <v>637</v>
      </c>
      <c r="G50" s="262" t="s">
        <v>41</v>
      </c>
      <c r="H50" s="262">
        <v>7344</v>
      </c>
      <c r="I50" s="263" t="str">
        <f>IF(H50&lt;=2,'Tabla probabilidad'!$B$5,IF(H50&lt;=24,'Tabla probabilidad'!$B$6,IF(H50&lt;=500,'Tabla probabilidad'!$B$7,IF(H50&lt;=5000,'Tabla probabilidad'!$B$8,IF(H50&gt;5000,'Tabla probabilidad'!$B$9)))))</f>
        <v>Muy Alta</v>
      </c>
      <c r="J50" s="264">
        <f>IF(H50&lt;=2,'Tabla probabilidad'!$D$5,IF(H50&lt;=24,'Tabla probabilidad'!$D$6,IF(H50&lt;=500,'Tabla probabilidad'!$D$7,IF(H50&lt;=5000,'Tabla probabilidad'!$D$8,IF(H50&gt;5000,'Tabla probabilidad'!$D$9)))))</f>
        <v>1</v>
      </c>
      <c r="K50" s="262" t="s">
        <v>387</v>
      </c>
      <c r="L50" s="262" t="str">
        <f>IF(K50="El riesgo afecta la imagen de alguna área de la organización","Leve",IF(K50="El riesgo afecta la imagen de la entidad internamente, de conocimiento general, nivel interno, alta dirección, contratista y/o de provedores","Menor",IF(K50="El riesgo afecta la imagen de la entidad con algunos usuarios de relevancia frente al logro de los objetivos","Moderado",IF(K50="El riesgo afecta la imagen de de la entidad con efecto publicitario sostenido a nivel del sector justicia","Mayor",IF(K50="El riesgo afecta la imagen de la entidad a nivel nacional, con efecto publicitarios sostenible a nivel país","Catastrófico",IF(K50="Impacto que afecte la ejecución presupuestal en un valor ≥0,5%.","Leve",IF(K50="Impacto que afecte la ejecución presupuestal en un valor ≥1%.","Menor",IF(K50="Impacto que afecte la ejecución presupuestal en un valor ≥5%.","Moderado",IF(K50="Impacto que afecte la ejecución presupuestal en un valor ≥20%.","Mayor",IF(K50="Impacto que afecte la ejecución presupuestal en un valor ≥50%.","Catastrófico",IF(K50="Incumplimiento máximo del 5% de la meta planeada","Leve",IF(K50="Incumplimiento máximo del 15% de la meta planeada","Menor",IF(K50="Incumplimiento máximo del 20% de la meta planeada","Moderado",IF(K50="Incumplimiento máximo del 50% de la meta planeada","Mayor",IF(K50="Incumplimiento máximo del 80% de la meta planeada","Catastrófico",IF(K50="Cualquier afectación a la violacion de los derechos de los ciudadanos se considera con consecuencias altas","Mayor",IF(K50="Cualquier afectación a la violacion de los derechos de los ciudadanos se considera con consecuencias desastrosas","Catastrófico",IF(K50="Afecta la Prestación del Servicio de Administración de Justicia en 5%","Leve",IF(K50="Afecta la Prestación del Servicio de Administración de Justicia en 10%","Menor",IF(K50="Afecta la Prestación del Servicio de Administración de Justicia en 15%","Moderado",IF(K50="Afecta la Prestación del Servicio de Administración de Justicia en 20%","Mayor",IF(K50="Afecta la Prestación del Servicio de Administración de Justicia en más del 50%","Catastrófico",IF(K50="Cualquier acto indebido de los servidores judiciales genera altas consecuencias para la entidad","Mayor",IF(K50="Cualquier acto indebido de los servidores judiciales genera consecuencias desastrosas para la entidad","Catastrófico",IF(K50="Si el hecho llegara a presentarse, tendría consecuencias o efectos mínimos sobre la entidad","Leve",IF(K50="Si el hecho llegara a presentarse, tendría bajo impacto o efecto sobre la entidad","Menor",IF(K50="Si el hecho llegara a presentarse, tendría medianas consecuencias o efectos sobre la entidad","Moderado",IF(K50="Si el hecho llegara a presentarse, tendría altas consecuencias o efectos sobre la entidad","Mayor",IF(K50="Si el hecho llegara a presentarse, tendría desastrosas consecuencias o efectos sobre la entidad","Catastrófico")))))))))))))))))))))))))))))</f>
        <v>Moderado</v>
      </c>
      <c r="M50" s="262" t="str">
        <f>IF(K50="El riesgo afecta la imagen de alguna área de la organización","20%",IF(K50="El riesgo afecta la imagen de la entidad internamente, de conocimiento general, nivel interno, alta dirección, contratista y/o de provedores","40%",IF(K50="El riesgo afecta la imagen de la entidad con algunos usuarios de relevancia frente al logro de los objetivos","60%",IF(K50="El riesgo afecta la imagen de de la entidad con efecto publicitario sostenido a nivel del sector justicia","80%",IF(K50="El riesgo afecta la imagen de la entidad a nivel nacional, con efecto publicitarios sostenible a nivel país","100%",IF(K50="Impacto que afecte la ejecución presupuestal en un valor ≥0,5%.","20%",IF(K50="Impacto que afecte la ejecución presupuestal en un valor ≥1%.","40%",IF(K50="Impacto que afecte la ejecución presupuestal en un valor ≥5%.","60%",IF(K50="Impacto que afecte la ejecución presupuestal en un valor ≥20%.","80%",IF(K50="Impacto que afecte la ejecución presupuestal en un valor ≥50%.","100%",IF(K50="Incumplimiento máximo del 5% de la meta planeada","20%",IF(K50="Incumplimiento máximo del 15% de la meta planeada","40%",IF(K50="Incumplimiento máximo del 20% de la meta planeada","60%",IF(K50="Incumplimiento máximo del 50% de la meta planeada","80%",IF(K50="Incumplimiento máximo del 80% de la meta planeada","100%",IF(K50="Cualquier afectación a la violacion de los derechos de los ciudadanos se considera con consecuencias altas","80%",IF(K50="Cualquier afectación a la violacion de los derechos de los ciudadanos se considera con consecuencias desastrosas","100%",IF(K50="Afecta la Prestación del Servicio de Administración de Justicia en 5%","20%",IF(K50="Afecta la Prestación del Servicio de Administración de Justicia en 10%","40%",IF(K50="Afecta la Prestación del Servicio de Administración de Justicia en 15%","60%",IF(K50="Afecta la Prestación del Servicio de Administración de Justicia en 20%","80%",IF(K50="Afecta la Prestación del Servicio de Administración de Justicia en más del 50%","100%",IF(K50="Cualquier acto indebido de los servidores judiciales genera altas consecuencias para la entidad","80%",IF(K50="Cualquier acto indebido de los servidores judiciales genera consecuencias desastrosas para la entidad","100%",IF(K50="Si el hecho llegara a presentarse, tendría consecuencias o efectos mínimos sobre la entidad","20%",IF(K50="Si el hecho llegara a presentarse, tendría bajo impacto o efecto sobre la entidad","40%",IF(K50="Si el hecho llegara a presentarse, tendría medianas consecuencias o efectos sobre la entidad","60%",IF(K50="Si el hecho llegara a presentarse, tendría altas consecuencias o efectos sobre la entidad","80%",IF(K50="Si el hecho llegara a presentarse, tendría desastrosas consecuencias o efectos sobre la entidad","100%")))))))))))))))))))))))))))))</f>
        <v>60%</v>
      </c>
      <c r="N50" s="262" t="str">
        <f>VLOOKUP((I50&amp;L50),Hoja1!$B$4:$C$28,2,0)</f>
        <v xml:space="preserve">Alto </v>
      </c>
      <c r="O50" s="232">
        <v>1</v>
      </c>
      <c r="P50" s="254" t="s">
        <v>638</v>
      </c>
      <c r="Q50" s="232" t="str">
        <f t="shared" si="3"/>
        <v>Probabilidad</v>
      </c>
      <c r="R50" s="232" t="s">
        <v>52</v>
      </c>
      <c r="S50" s="232" t="s">
        <v>57</v>
      </c>
      <c r="T50" s="264">
        <f>VLOOKUP(R50&amp;S50,Hoja1!$Q$4:$R$9,2,0)</f>
        <v>0.45</v>
      </c>
      <c r="U50" s="232" t="s">
        <v>59</v>
      </c>
      <c r="V50" s="232" t="s">
        <v>62</v>
      </c>
      <c r="W50" s="232" t="s">
        <v>65</v>
      </c>
      <c r="X50" s="264">
        <f>IF(Q50="Probabilidad",($J$50*T50),IF(Q50="Impacto"," "))</f>
        <v>0.45</v>
      </c>
      <c r="Y50" s="233" t="str">
        <f>IF(Z50&lt;=20%,'Tabla probabilidad'!$B$5,IF(Z50&lt;=40%,'Tabla probabilidad'!$B$6,IF(Z50&lt;=60%,'Tabla probabilidad'!$B$7,IF(Z50&lt;=80%,'Tabla probabilidad'!$B$8,IF(Z50&lt;=100%,'Tabla probabilidad'!$B$9)))))</f>
        <v>Media</v>
      </c>
      <c r="Z50" s="271">
        <f>IF(R50="Preventivo",($J$50-($J$50*T50)),IF(R50="Detectivo",($J$50-($J$50*T50)),IF(R50="Correctivo",($J$50))))</f>
        <v>0.55000000000000004</v>
      </c>
      <c r="AA50" s="266" t="str">
        <f>IF(AB50&lt;=20%,'Tabla probabilidad'!$B$5,IF(AB50&lt;=40%,'Tabla probabilidad'!$B$6,IF(AB50&lt;=60%,'Tabla probabilidad'!$B$7,IF(AB50&lt;=80%,'Tabla probabilidad'!$B$8,IF(AB50&lt;=100%,'Tabla probabilidad'!$B$9)))))</f>
        <v>Media</v>
      </c>
      <c r="AB50" s="266">
        <f>AVERAGE(Z50:Z50)</f>
        <v>0.55000000000000004</v>
      </c>
      <c r="AC50" s="233" t="str">
        <f t="shared" si="4"/>
        <v>Moderado</v>
      </c>
      <c r="AD50" s="264">
        <f>IF(Q50="Probabilidad",(($M$50-0)),IF(Q50="Impacto",($M$50-($M$50*T50))))</f>
        <v>0.6</v>
      </c>
      <c r="AE50" s="266" t="str">
        <f>IF(AF50&lt;=20%,"Leve",IF(AF50&lt;=40%,"Menor",IF(AF50&lt;=60%,"Moderado",IF(AF50&lt;=80%,"Mayor",IF(AF50&lt;=100%,"Catastrófico")))))</f>
        <v>Moderado</v>
      </c>
      <c r="AF50" s="266">
        <f>AVERAGE(AD50:AD50)</f>
        <v>0.6</v>
      </c>
      <c r="AG50" s="265" t="str">
        <f>VLOOKUP(AA50&amp;AE50,Hoja1!$B$4:$C$28,2,0)</f>
        <v>Moderado</v>
      </c>
      <c r="AH50" s="262" t="s">
        <v>343</v>
      </c>
      <c r="AI50" s="262"/>
      <c r="AJ50" s="262"/>
      <c r="AK50" s="262"/>
      <c r="AL50" s="262"/>
      <c r="AM50" s="262"/>
      <c r="AN50" s="262"/>
    </row>
    <row r="51" spans="1:40" ht="28.8" customHeight="1" x14ac:dyDescent="0.3">
      <c r="A51" s="351">
        <v>15</v>
      </c>
      <c r="B51" s="356" t="s">
        <v>575</v>
      </c>
      <c r="C51" s="351" t="s">
        <v>377</v>
      </c>
      <c r="D51" s="352" t="s">
        <v>656</v>
      </c>
      <c r="E51" s="351" t="s">
        <v>657</v>
      </c>
      <c r="F51" s="351" t="s">
        <v>658</v>
      </c>
      <c r="G51" s="351" t="s">
        <v>41</v>
      </c>
      <c r="H51" s="351">
        <v>16</v>
      </c>
      <c r="I51" s="354" t="str">
        <f>IF(H51&lt;=2,'Tabla probabilidad'!$B$5,IF(H51&lt;=24,'Tabla probabilidad'!$B$6,IF(H51&lt;=500,'Tabla probabilidad'!$B$7,IF(H51&lt;=5000,'Tabla probabilidad'!$B$8,IF(H51&gt;5000,'Tabla probabilidad'!$B$9)))))</f>
        <v>Baja</v>
      </c>
      <c r="J51" s="355">
        <f>IF(H51&lt;=2,'Tabla probabilidad'!$D$5,IF(H51&lt;=24,'Tabla probabilidad'!$D$6,IF(H51&lt;=500,'Tabla probabilidad'!$D$7,IF(H51&lt;=5000,'Tabla probabilidad'!$D$8,IF(H51&gt;5000,'Tabla probabilidad'!$D$9)))))</f>
        <v>0.4</v>
      </c>
      <c r="K51" s="351" t="s">
        <v>387</v>
      </c>
      <c r="L51" s="351" t="str">
        <f>IF(K51="El riesgo afecta la imagen de alguna área de la organización","Leve",IF(K51="El riesgo afecta la imagen de la entidad internamente, de conocimiento general, nivel interno, alta dirección, contratista y/o de provedores","Menor",IF(K51="El riesgo afecta la imagen de la entidad con algunos usuarios de relevancia frente al logro de los objetivos","Moderado",IF(K51="El riesgo afecta la imagen de de la entidad con efecto publicitario sostenido a nivel del sector justicia","Mayor",IF(K51="El riesgo afecta la imagen de la entidad a nivel nacional, con efecto publicitarios sostenible a nivel país","Catastrófico",IF(K51="Impacto que afecte la ejecución presupuestal en un valor ≥0,5%.","Leve",IF(K51="Impacto que afecte la ejecución presupuestal en un valor ≥1%.","Menor",IF(K51="Impacto que afecte la ejecución presupuestal en un valor ≥5%.","Moderado",IF(K51="Impacto que afecte la ejecución presupuestal en un valor ≥20%.","Mayor",IF(K51="Impacto que afecte la ejecución presupuestal en un valor ≥50%.","Catastrófico",IF(K51="Incumplimiento máximo del 5% de la meta planeada","Leve",IF(K51="Incumplimiento máximo del 15% de la meta planeada","Menor",IF(K51="Incumplimiento máximo del 20% de la meta planeada","Moderado",IF(K51="Incumplimiento máximo del 50% de la meta planeada","Mayor",IF(K51="Incumplimiento máximo del 80% de la meta planeada","Catastrófico",IF(K51="Cualquier afectación a la violacion de los derechos de los ciudadanos se considera con consecuencias altas","Mayor",IF(K51="Cualquier afectación a la violacion de los derechos de los ciudadanos se considera con consecuencias desastrosas","Catastrófico",IF(K51="Afecta la Prestación del Servicio de Administración de Justicia en 5%","Leve",IF(K51="Afecta la Prestación del Servicio de Administración de Justicia en 10%","Menor",IF(K51="Afecta la Prestación del Servicio de Administración de Justicia en 15%","Moderado",IF(K51="Afecta la Prestación del Servicio de Administración de Justicia en 20%","Mayor",IF(K51="Afecta la Prestación del Servicio de Administración de Justicia en más del 50%","Catastrófico",IF(K51="Cualquier acto indebido de los servidores judiciales genera altas consecuencias para la entidad","Mayor",IF(K51="Cualquier acto indebido de los servidores judiciales genera consecuencias desastrosas para la entidad","Catastrófico",IF(K51="Si el hecho llegara a presentarse, tendría consecuencias o efectos mínimos sobre la entidad","Leve",IF(K51="Si el hecho llegara a presentarse, tendría bajo impacto o efecto sobre la entidad","Menor",IF(K51="Si el hecho llegara a presentarse, tendría medianas consecuencias o efectos sobre la entidad","Moderado",IF(K51="Si el hecho llegara a presentarse, tendría altas consecuencias o efectos sobre la entidad","Mayor",IF(K51="Si el hecho llegara a presentarse, tendría desastrosas consecuencias o efectos sobre la entidad","Catastrófico")))))))))))))))))))))))))))))</f>
        <v>Moderado</v>
      </c>
      <c r="M51" s="351" t="str">
        <f>IF(K51="El riesgo afecta la imagen de alguna área de la organización","20%",IF(K51="El riesgo afecta la imagen de la entidad internamente, de conocimiento general, nivel interno, alta dirección, contratista y/o de provedores","40%",IF(K51="El riesgo afecta la imagen de la entidad con algunos usuarios de relevancia frente al logro de los objetivos","60%",IF(K51="El riesgo afecta la imagen de de la entidad con efecto publicitario sostenido a nivel del sector justicia","80%",IF(K51="El riesgo afecta la imagen de la entidad a nivel nacional, con efecto publicitarios sostenible a nivel país","100%",IF(K51="Impacto que afecte la ejecución presupuestal en un valor ≥0,5%.","20%",IF(K51="Impacto que afecte la ejecución presupuestal en un valor ≥1%.","40%",IF(K51="Impacto que afecte la ejecución presupuestal en un valor ≥5%.","60%",IF(K51="Impacto que afecte la ejecución presupuestal en un valor ≥20%.","80%",IF(K51="Impacto que afecte la ejecución presupuestal en un valor ≥50%.","100%",IF(K51="Incumplimiento máximo del 5% de la meta planeada","20%",IF(K51="Incumplimiento máximo del 15% de la meta planeada","40%",IF(K51="Incumplimiento máximo del 20% de la meta planeada","60%",IF(K51="Incumplimiento máximo del 50% de la meta planeada","80%",IF(K51="Incumplimiento máximo del 80% de la meta planeada","100%",IF(K51="Cualquier afectación a la violacion de los derechos de los ciudadanos se considera con consecuencias altas","80%",IF(K51="Cualquier afectación a la violacion de los derechos de los ciudadanos se considera con consecuencias desastrosas","100%",IF(K51="Afecta la Prestación del Servicio de Administración de Justicia en 5%","20%",IF(K51="Afecta la Prestación del Servicio de Administración de Justicia en 10%","40%",IF(K51="Afecta la Prestación del Servicio de Administración de Justicia en 15%","60%",IF(K51="Afecta la Prestación del Servicio de Administración de Justicia en 20%","80%",IF(K51="Afecta la Prestación del Servicio de Administración de Justicia en más del 50%","100%",IF(K51="Cualquier acto indebido de los servidores judiciales genera altas consecuencias para la entidad","80%",IF(K51="Cualquier acto indebido de los servidores judiciales genera consecuencias desastrosas para la entidad","100%",IF(K51="Si el hecho llegara a presentarse, tendría consecuencias o efectos mínimos sobre la entidad","20%",IF(K51="Si el hecho llegara a presentarse, tendría bajo impacto o efecto sobre la entidad","40%",IF(K51="Si el hecho llegara a presentarse, tendría medianas consecuencias o efectos sobre la entidad","60%",IF(K51="Si el hecho llegara a presentarse, tendría altas consecuencias o efectos sobre la entidad","80%",IF(K51="Si el hecho llegara a presentarse, tendría desastrosas consecuencias o efectos sobre la entidad","100%")))))))))))))))))))))))))))))</f>
        <v>60%</v>
      </c>
      <c r="N51" s="351" t="str">
        <f>VLOOKUP((I51&amp;L51),Hoja1!$B$4:$C$28,2,0)</f>
        <v>Moderado</v>
      </c>
      <c r="O51" s="232">
        <v>1</v>
      </c>
      <c r="P51" s="235" t="s">
        <v>659</v>
      </c>
      <c r="Q51" s="232" t="str">
        <f t="shared" ref="Q51:Q56" si="22">IF(R51="Preventivo","Probabilidad",IF(R51="Detectivo","Probabilidad", IF(R51="Correctivo","Impacto")))</f>
        <v>Probabilidad</v>
      </c>
      <c r="R51" s="232" t="s">
        <v>52</v>
      </c>
      <c r="S51" s="232" t="s">
        <v>57</v>
      </c>
      <c r="T51" s="264">
        <f>VLOOKUP(R51&amp;S51,Hoja1!$Q$4:$R$9,2,0)</f>
        <v>0.45</v>
      </c>
      <c r="U51" s="232" t="s">
        <v>59</v>
      </c>
      <c r="V51" s="232" t="s">
        <v>62</v>
      </c>
      <c r="W51" s="232" t="s">
        <v>65</v>
      </c>
      <c r="X51" s="264">
        <f>IF(Q51="Probabilidad",($J$51*T51),IF(Q51="Impacto"," "))</f>
        <v>0.18000000000000002</v>
      </c>
      <c r="Y51" s="233" t="str">
        <f>IF(Z51&lt;=20%,'Tabla probabilidad'!$B$5,IF(Z51&lt;=40%,'Tabla probabilidad'!$B$6,IF(Z51&lt;=60%,'Tabla probabilidad'!$B$7,IF(Z51&lt;=80%,'Tabla probabilidad'!$B$8,IF(Z51&lt;=100%,'Tabla probabilidad'!$B$9)))))</f>
        <v>Baja</v>
      </c>
      <c r="Z51" s="271">
        <f>IF(R51="Preventivo",($J$51-($J$51*T51)),IF(R51="Detectivo",($J$51-($J$51*T51)),IF(R51="Correctivo",($J$51))))</f>
        <v>0.22</v>
      </c>
      <c r="AA51" s="363" t="str">
        <f>IF(AB51&lt;=20%,'Tabla probabilidad'!$B$5,IF(AB51&lt;=40%,'Tabla probabilidad'!$B$6,IF(AB51&lt;=60%,'Tabla probabilidad'!$B$7,IF(AB51&lt;=80%,'Tabla probabilidad'!$B$8,IF(AB51&lt;=100%,'Tabla probabilidad'!$B$9)))))</f>
        <v>Baja</v>
      </c>
      <c r="AB51" s="363">
        <f>AVERAGE(Z51:Z52)</f>
        <v>0.22</v>
      </c>
      <c r="AC51" s="271" t="str">
        <f t="shared" si="4"/>
        <v>Moderado</v>
      </c>
      <c r="AD51" s="271">
        <f>IF(Q51="Probabilidad",(($M$51-0)),IF(Q51="Impacto",($M$51-($M$51*T51))))</f>
        <v>0.6</v>
      </c>
      <c r="AE51" s="363" t="str">
        <f>IF(AF51&lt;=20%,"Leve",IF(AF51&lt;=40%,"Menor",IF(AF51&lt;=60%,"Moderado",IF(AF51&lt;=80%,"Mayor",IF(AF51&lt;=100%,"Catastrófico")))))</f>
        <v>Moderado</v>
      </c>
      <c r="AF51" s="363">
        <f>AVERAGE(AD51:AD52)</f>
        <v>0.6</v>
      </c>
      <c r="AG51" s="356" t="str">
        <f>VLOOKUP(AA51&amp;AE51,Hoja1!$B$4:$C$28,2,0)</f>
        <v>Moderado</v>
      </c>
      <c r="AH51" s="351" t="s">
        <v>345</v>
      </c>
      <c r="AI51" s="351"/>
      <c r="AJ51" s="351"/>
      <c r="AK51" s="351"/>
      <c r="AL51" s="351"/>
      <c r="AM51" s="351"/>
      <c r="AN51" s="351"/>
    </row>
    <row r="52" spans="1:40" ht="77.400000000000006" customHeight="1" x14ac:dyDescent="0.3">
      <c r="A52" s="351"/>
      <c r="B52" s="357"/>
      <c r="C52" s="351"/>
      <c r="D52" s="353"/>
      <c r="E52" s="351"/>
      <c r="F52" s="351"/>
      <c r="G52" s="351"/>
      <c r="H52" s="351"/>
      <c r="I52" s="354"/>
      <c r="J52" s="355"/>
      <c r="K52" s="351"/>
      <c r="L52" s="376"/>
      <c r="M52" s="376"/>
      <c r="N52" s="351"/>
      <c r="O52" s="232">
        <v>2</v>
      </c>
      <c r="P52" s="235" t="s">
        <v>660</v>
      </c>
      <c r="Q52" s="232" t="str">
        <f t="shared" si="22"/>
        <v>Probabilidad</v>
      </c>
      <c r="R52" s="232" t="s">
        <v>52</v>
      </c>
      <c r="S52" s="232" t="s">
        <v>57</v>
      </c>
      <c r="T52" s="264">
        <f>VLOOKUP(R52&amp;S52,Hoja1!$Q$4:$R$9,2,0)</f>
        <v>0.45</v>
      </c>
      <c r="U52" s="232" t="s">
        <v>59</v>
      </c>
      <c r="V52" s="232" t="s">
        <v>62</v>
      </c>
      <c r="W52" s="232" t="s">
        <v>65</v>
      </c>
      <c r="X52" s="264">
        <f>IF(Q52="Probabilidad",($J$51*T52),IF(Q52="Impacto"," "))</f>
        <v>0.18000000000000002</v>
      </c>
      <c r="Y52" s="233" t="str">
        <f>IF(Z52&lt;=20%,'Tabla probabilidad'!$B$5,IF(Z52&lt;=40%,'Tabla probabilidad'!$B$6,IF(Z52&lt;=60%,'Tabla probabilidad'!$B$7,IF(Z52&lt;=80%,'Tabla probabilidad'!$B$8,IF(Z52&lt;=100%,'Tabla probabilidad'!$B$9)))))</f>
        <v>Baja</v>
      </c>
      <c r="Z52" s="271">
        <f t="shared" ref="Z52" si="23">IF(R52="Preventivo",($J$51-($J$51*T52)),IF(R52="Detectivo",($J$51-($J$51*T52)),IF(R52="Correctivo",($J$51))))</f>
        <v>0.22</v>
      </c>
      <c r="AA52" s="364"/>
      <c r="AB52" s="364"/>
      <c r="AC52" s="271" t="str">
        <f t="shared" si="4"/>
        <v>Moderado</v>
      </c>
      <c r="AD52" s="271">
        <f t="shared" ref="AD52" si="24">IF(Q52="Probabilidad",(($M$51-0)),IF(Q52="Impacto",($M$51-($M$51*T52))))</f>
        <v>0.6</v>
      </c>
      <c r="AE52" s="364"/>
      <c r="AF52" s="364"/>
      <c r="AG52" s="357"/>
      <c r="AH52" s="351"/>
      <c r="AI52" s="351"/>
      <c r="AJ52" s="351"/>
      <c r="AK52" s="351"/>
      <c r="AL52" s="351"/>
      <c r="AM52" s="351"/>
      <c r="AN52" s="351"/>
    </row>
    <row r="53" spans="1:40" ht="28.8" customHeight="1" x14ac:dyDescent="0.3">
      <c r="A53" s="351">
        <v>16</v>
      </c>
      <c r="B53" s="356" t="s">
        <v>576</v>
      </c>
      <c r="C53" s="351" t="s">
        <v>377</v>
      </c>
      <c r="D53" s="352" t="s">
        <v>639</v>
      </c>
      <c r="E53" s="351" t="s">
        <v>640</v>
      </c>
      <c r="F53" s="351" t="s">
        <v>641</v>
      </c>
      <c r="G53" s="351" t="s">
        <v>41</v>
      </c>
      <c r="H53" s="351">
        <v>7344</v>
      </c>
      <c r="I53" s="354" t="str">
        <f>IF(H53&lt;=2,'Tabla probabilidad'!$B$5,IF(H53&lt;=24,'Tabla probabilidad'!$B$6,IF(H53&lt;=500,'Tabla probabilidad'!$B$7,IF(H53&lt;=5000,'Tabla probabilidad'!$B$8,IF(H53&gt;5000,'Tabla probabilidad'!$B$9)))))</f>
        <v>Muy Alta</v>
      </c>
      <c r="J53" s="355">
        <f>IF(H53&lt;=2,'Tabla probabilidad'!$D$5,IF(H53&lt;=24,'Tabla probabilidad'!$D$6,IF(H53&lt;=500,'Tabla probabilidad'!$D$7,IF(H53&lt;=5000,'Tabla probabilidad'!$D$8,IF(H53&gt;5000,'Tabla probabilidad'!$D$9)))))</f>
        <v>1</v>
      </c>
      <c r="K53" s="351" t="s">
        <v>387</v>
      </c>
      <c r="L53" s="351" t="str">
        <f>IF(K53="El riesgo afecta la imagen de alguna área de la organización","Leve",IF(K53="El riesgo afecta la imagen de la entidad internamente, de conocimiento general, nivel interno, alta dirección, contratista y/o de provedores","Menor",IF(K53="El riesgo afecta la imagen de la entidad con algunos usuarios de relevancia frente al logro de los objetivos","Moderado",IF(K53="El riesgo afecta la imagen de de la entidad con efecto publicitario sostenido a nivel del sector justicia","Mayor",IF(K53="El riesgo afecta la imagen de la entidad a nivel nacional, con efecto publicitarios sostenible a nivel país","Catastrófico",IF(K53="Impacto que afecte la ejecución presupuestal en un valor ≥0,5%.","Leve",IF(K53="Impacto que afecte la ejecución presupuestal en un valor ≥1%.","Menor",IF(K53="Impacto que afecte la ejecución presupuestal en un valor ≥5%.","Moderado",IF(K53="Impacto que afecte la ejecución presupuestal en un valor ≥20%.","Mayor",IF(K53="Impacto que afecte la ejecución presupuestal en un valor ≥50%.","Catastrófico",IF(K53="Incumplimiento máximo del 5% de la meta planeada","Leve",IF(K53="Incumplimiento máximo del 15% de la meta planeada","Menor",IF(K53="Incumplimiento máximo del 20% de la meta planeada","Moderado",IF(K53="Incumplimiento máximo del 50% de la meta planeada","Mayor",IF(K53="Incumplimiento máximo del 80% de la meta planeada","Catastrófico",IF(K53="Cualquier afectación a la violacion de los derechos de los ciudadanos se considera con consecuencias altas","Mayor",IF(K53="Cualquier afectación a la violacion de los derechos de los ciudadanos se considera con consecuencias desastrosas","Catastrófico",IF(K53="Afecta la Prestación del Servicio de Administración de Justicia en 5%","Leve",IF(K53="Afecta la Prestación del Servicio de Administración de Justicia en 10%","Menor",IF(K53="Afecta la Prestación del Servicio de Administración de Justicia en 15%","Moderado",IF(K53="Afecta la Prestación del Servicio de Administración de Justicia en 20%","Mayor",IF(K53="Afecta la Prestación del Servicio de Administración de Justicia en más del 50%","Catastrófico",IF(K53="Cualquier acto indebido de los servidores judiciales genera altas consecuencias para la entidad","Mayor",IF(K53="Cualquier acto indebido de los servidores judiciales genera consecuencias desastrosas para la entidad","Catastrófico",IF(K53="Si el hecho llegara a presentarse, tendría consecuencias o efectos mínimos sobre la entidad","Leve",IF(K53="Si el hecho llegara a presentarse, tendría bajo impacto o efecto sobre la entidad","Menor",IF(K53="Si el hecho llegara a presentarse, tendría medianas consecuencias o efectos sobre la entidad","Moderado",IF(K53="Si el hecho llegara a presentarse, tendría altas consecuencias o efectos sobre la entidad","Mayor",IF(K53="Si el hecho llegara a presentarse, tendría desastrosas consecuencias o efectos sobre la entidad","Catastrófico")))))))))))))))))))))))))))))</f>
        <v>Moderado</v>
      </c>
      <c r="M53" s="351" t="str">
        <f>IF(K53="El riesgo afecta la imagen de alguna área de la organización","20%",IF(K53="El riesgo afecta la imagen de la entidad internamente, de conocimiento general, nivel interno, alta dirección, contratista y/o de provedores","40%",IF(K53="El riesgo afecta la imagen de la entidad con algunos usuarios de relevancia frente al logro de los objetivos","60%",IF(K53="El riesgo afecta la imagen de de la entidad con efecto publicitario sostenido a nivel del sector justicia","80%",IF(K53="El riesgo afecta la imagen de la entidad a nivel nacional, con efecto publicitarios sostenible a nivel país","100%",IF(K53="Impacto que afecte la ejecución presupuestal en un valor ≥0,5%.","20%",IF(K53="Impacto que afecte la ejecución presupuestal en un valor ≥1%.","40%",IF(K53="Impacto que afecte la ejecución presupuestal en un valor ≥5%.","60%",IF(K53="Impacto que afecte la ejecución presupuestal en un valor ≥20%.","80%",IF(K53="Impacto que afecte la ejecución presupuestal en un valor ≥50%.","100%",IF(K53="Incumplimiento máximo del 5% de la meta planeada","20%",IF(K53="Incumplimiento máximo del 15% de la meta planeada","40%",IF(K53="Incumplimiento máximo del 20% de la meta planeada","60%",IF(K53="Incumplimiento máximo del 50% de la meta planeada","80%",IF(K53="Incumplimiento máximo del 80% de la meta planeada","100%",IF(K53="Cualquier afectación a la violacion de los derechos de los ciudadanos se considera con consecuencias altas","80%",IF(K53="Cualquier afectación a la violacion de los derechos de los ciudadanos se considera con consecuencias desastrosas","100%",IF(K53="Afecta la Prestación del Servicio de Administración de Justicia en 5%","20%",IF(K53="Afecta la Prestación del Servicio de Administración de Justicia en 10%","40%",IF(K53="Afecta la Prestación del Servicio de Administración de Justicia en 15%","60%",IF(K53="Afecta la Prestación del Servicio de Administración de Justicia en 20%","80%",IF(K53="Afecta la Prestación del Servicio de Administración de Justicia en más del 50%","100%",IF(K53="Cualquier acto indebido de los servidores judiciales genera altas consecuencias para la entidad","80%",IF(K53="Cualquier acto indebido de los servidores judiciales genera consecuencias desastrosas para la entidad","100%",IF(K53="Si el hecho llegara a presentarse, tendría consecuencias o efectos mínimos sobre la entidad","20%",IF(K53="Si el hecho llegara a presentarse, tendría bajo impacto o efecto sobre la entidad","40%",IF(K53="Si el hecho llegara a presentarse, tendría medianas consecuencias o efectos sobre la entidad","60%",IF(K53="Si el hecho llegara a presentarse, tendría altas consecuencias o efectos sobre la entidad","80%",IF(K53="Si el hecho llegara a presentarse, tendría desastrosas consecuencias o efectos sobre la entidad","100%")))))))))))))))))))))))))))))</f>
        <v>60%</v>
      </c>
      <c r="N53" s="351" t="str">
        <f>VLOOKUP((I53&amp;L53),Hoja1!$B$4:$C$28,2,0)</f>
        <v xml:space="preserve">Alto </v>
      </c>
      <c r="O53" s="262">
        <v>1</v>
      </c>
      <c r="P53" s="254" t="s">
        <v>645</v>
      </c>
      <c r="Q53" s="232" t="str">
        <f t="shared" si="22"/>
        <v>Probabilidad</v>
      </c>
      <c r="R53" s="232" t="s">
        <v>52</v>
      </c>
      <c r="S53" s="232" t="s">
        <v>57</v>
      </c>
      <c r="T53" s="264">
        <f>VLOOKUP(R53&amp;S53,Hoja1!$Q$4:$R$9,2,0)</f>
        <v>0.45</v>
      </c>
      <c r="U53" s="232" t="s">
        <v>59</v>
      </c>
      <c r="V53" s="232" t="s">
        <v>62</v>
      </c>
      <c r="W53" s="232" t="s">
        <v>65</v>
      </c>
      <c r="X53" s="264">
        <f>IF(Q53="Probabilidad",($J$53*T53),IF(Q53="Impacto"," "))</f>
        <v>0.45</v>
      </c>
      <c r="Y53" s="233" t="str">
        <f>IF(Z53&lt;=20%,'Tabla probabilidad'!$B$5,IF(Z53&lt;=40%,'Tabla probabilidad'!$B$6,IF(Z53&lt;=60%,'Tabla probabilidad'!$B$7,IF(Z53&lt;=80%,'Tabla probabilidad'!$B$8,IF(Z53&lt;=100%,'Tabla probabilidad'!$B$9)))))</f>
        <v>Media</v>
      </c>
      <c r="Z53" s="271">
        <f>IF(R53="Preventivo",($J$53-($J$53*T53)),IF(R53="Detectivo",($J$53-($J$53*T53)),IF(R53="Correctivo",($J$53))))</f>
        <v>0.55000000000000004</v>
      </c>
      <c r="AA53" s="363" t="str">
        <f>IF(AB53&lt;=20%,'Tabla probabilidad'!$B$5,IF(AB53&lt;=40%,'Tabla probabilidad'!$B$6,IF(AB53&lt;=60%,'Tabla probabilidad'!$B$7,IF(AB53&lt;=80%,'Tabla probabilidad'!$B$8,IF(AB53&lt;=100%,'Tabla probabilidad'!$B$9)))))</f>
        <v>Media</v>
      </c>
      <c r="AB53" s="363">
        <f>AVERAGE(Z53:Z54)</f>
        <v>0.55000000000000004</v>
      </c>
      <c r="AC53" s="271" t="str">
        <f t="shared" si="4"/>
        <v>Moderado</v>
      </c>
      <c r="AD53" s="271">
        <f>IF(Q53="Probabilidad",(($M$53-0)),IF(Q53="Impacto",($M$53-($M$53*T53))))</f>
        <v>0.6</v>
      </c>
      <c r="AE53" s="363" t="str">
        <f>IF(AF53&lt;=20%,"Leve",IF(AF53&lt;=40%,"Menor",IF(AF53&lt;=60%,"Moderado",IF(AF53&lt;=80%,"Mayor",IF(AF53&lt;=100%,"Catastrófico")))))</f>
        <v>Moderado</v>
      </c>
      <c r="AF53" s="363">
        <f>AVERAGE(AD53:AD54)</f>
        <v>0.6</v>
      </c>
      <c r="AG53" s="356" t="str">
        <f>VLOOKUP(AA53&amp;AE53,Hoja1!$B$4:$C$28,2,0)</f>
        <v>Moderado</v>
      </c>
      <c r="AH53" s="351" t="s">
        <v>342</v>
      </c>
      <c r="AI53" s="351"/>
      <c r="AJ53" s="351"/>
      <c r="AK53" s="351"/>
      <c r="AL53" s="351"/>
      <c r="AM53" s="351"/>
      <c r="AN53" s="351"/>
    </row>
    <row r="54" spans="1:40" ht="43.2" x14ac:dyDescent="0.3">
      <c r="A54" s="351"/>
      <c r="B54" s="357"/>
      <c r="C54" s="351"/>
      <c r="D54" s="353"/>
      <c r="E54" s="351"/>
      <c r="F54" s="351"/>
      <c r="G54" s="351"/>
      <c r="H54" s="351"/>
      <c r="I54" s="354"/>
      <c r="J54" s="355"/>
      <c r="K54" s="351"/>
      <c r="L54" s="376"/>
      <c r="M54" s="376"/>
      <c r="N54" s="351"/>
      <c r="O54" s="262">
        <v>2</v>
      </c>
      <c r="P54" s="254" t="s">
        <v>646</v>
      </c>
      <c r="Q54" s="232" t="str">
        <f t="shared" si="22"/>
        <v>Probabilidad</v>
      </c>
      <c r="R54" s="232" t="s">
        <v>52</v>
      </c>
      <c r="S54" s="232" t="s">
        <v>57</v>
      </c>
      <c r="T54" s="264">
        <f>VLOOKUP(R54&amp;S54,Hoja1!$Q$4:$R$9,2,0)</f>
        <v>0.45</v>
      </c>
      <c r="U54" s="232" t="s">
        <v>59</v>
      </c>
      <c r="V54" s="232" t="s">
        <v>62</v>
      </c>
      <c r="W54" s="232" t="s">
        <v>65</v>
      </c>
      <c r="X54" s="264">
        <f>IF(Q54="Probabilidad",($J$53*T54),IF(Q54="Impacto"," "))</f>
        <v>0.45</v>
      </c>
      <c r="Y54" s="233" t="str">
        <f>IF(Z54&lt;=20%,'Tabla probabilidad'!$B$5,IF(Z54&lt;=40%,'Tabla probabilidad'!$B$6,IF(Z54&lt;=60%,'Tabla probabilidad'!$B$7,IF(Z54&lt;=80%,'Tabla probabilidad'!$B$8,IF(Z54&lt;=100%,'Tabla probabilidad'!$B$9)))))</f>
        <v>Media</v>
      </c>
      <c r="Z54" s="271">
        <f>IF(R54="Preventivo",($J$53-($J$53*T54)),IF(R54="Detectivo",($J$53-($J$53*T54)),IF(R54="Correctivo",($J$53))))</f>
        <v>0.55000000000000004</v>
      </c>
      <c r="AA54" s="364"/>
      <c r="AB54" s="364"/>
      <c r="AC54" s="271" t="str">
        <f t="shared" si="4"/>
        <v>Moderado</v>
      </c>
      <c r="AD54" s="271">
        <f>IF(Q54="Probabilidad",(($M$53-0)),IF(Q54="Impacto",($M$53-($M$53*T54))))</f>
        <v>0.6</v>
      </c>
      <c r="AE54" s="364"/>
      <c r="AF54" s="364"/>
      <c r="AG54" s="357"/>
      <c r="AH54" s="351"/>
      <c r="AI54" s="351"/>
      <c r="AJ54" s="351"/>
      <c r="AK54" s="351"/>
      <c r="AL54" s="351"/>
      <c r="AM54" s="351"/>
      <c r="AN54" s="351"/>
    </row>
    <row r="55" spans="1:40" ht="28.8" customHeight="1" x14ac:dyDescent="0.3">
      <c r="A55" s="351">
        <v>17</v>
      </c>
      <c r="B55" s="356" t="s">
        <v>578</v>
      </c>
      <c r="C55" s="351" t="s">
        <v>382</v>
      </c>
      <c r="D55" s="366" t="s">
        <v>642</v>
      </c>
      <c r="E55" s="351" t="s">
        <v>643</v>
      </c>
      <c r="F55" s="351" t="s">
        <v>644</v>
      </c>
      <c r="G55" s="351" t="s">
        <v>174</v>
      </c>
      <c r="H55" s="351">
        <v>78</v>
      </c>
      <c r="I55" s="354" t="str">
        <f>IF(H55&lt;=2,'Tabla probabilidad'!$B$5,IF(H55&lt;=24,'Tabla probabilidad'!$B$6,IF(H55&lt;=500,'Tabla probabilidad'!$B$7,IF(H55&lt;=5000,'Tabla probabilidad'!$B$8,IF(H55&gt;5000,'Tabla probabilidad'!$B$9)))))</f>
        <v>Media</v>
      </c>
      <c r="J55" s="355">
        <f>IF(H55&lt;=2,'Tabla probabilidad'!$D$5,IF(H55&lt;=24,'Tabla probabilidad'!$D$6,IF(H55&lt;=500,'Tabla probabilidad'!$D$7,IF(H55&lt;=5000,'Tabla probabilidad'!$D$8,IF(H55&gt;5000,'Tabla probabilidad'!$D$9)))))</f>
        <v>0.6</v>
      </c>
      <c r="K55" s="351" t="s">
        <v>387</v>
      </c>
      <c r="L55" s="351" t="str">
        <f>IF(K55="El riesgo afecta la imagen de alguna área de la organización","Leve",IF(K55="El riesgo afecta la imagen de la entidad internamente, de conocimiento general, nivel interno, alta dirección, contratista y/o de provedores","Menor",IF(K55="El riesgo afecta la imagen de la entidad con algunos usuarios de relevancia frente al logro de los objetivos","Moderado",IF(K55="El riesgo afecta la imagen de de la entidad con efecto publicitario sostenido a nivel del sector justicia","Mayor",IF(K55="El riesgo afecta la imagen de la entidad a nivel nacional, con efecto publicitarios sostenible a nivel país","Catastrófico",IF(K55="Impacto que afecte la ejecución presupuestal en un valor ≥0,5%.","Leve",IF(K55="Impacto que afecte la ejecución presupuestal en un valor ≥1%.","Menor",IF(K55="Impacto que afecte la ejecución presupuestal en un valor ≥5%.","Moderado",IF(K55="Impacto que afecte la ejecución presupuestal en un valor ≥20%.","Mayor",IF(K55="Impacto que afecte la ejecución presupuestal en un valor ≥50%.","Catastrófico",IF(K55="Incumplimiento máximo del 5% de la meta planeada","Leve",IF(K55="Incumplimiento máximo del 15% de la meta planeada","Menor",IF(K55="Incumplimiento máximo del 20% de la meta planeada","Moderado",IF(K55="Incumplimiento máximo del 50% de la meta planeada","Mayor",IF(K55="Incumplimiento máximo del 80% de la meta planeada","Catastrófico",IF(K55="Cualquier afectación a la violacion de los derechos de los ciudadanos se considera con consecuencias altas","Mayor",IF(K55="Cualquier afectación a la violacion de los derechos de los ciudadanos se considera con consecuencias desastrosas","Catastrófico",IF(K55="Afecta la Prestación del Servicio de Administración de Justicia en 5%","Leve",IF(K55="Afecta la Prestación del Servicio de Administración de Justicia en 10%","Menor",IF(K55="Afecta la Prestación del Servicio de Administración de Justicia en 15%","Moderado",IF(K55="Afecta la Prestación del Servicio de Administración de Justicia en 20%","Mayor",IF(K55="Afecta la Prestación del Servicio de Administración de Justicia en más del 50%","Catastrófico",IF(K55="Cualquier acto indebido de los servidores judiciales genera altas consecuencias para la entidad","Mayor",IF(K55="Cualquier acto indebido de los servidores judiciales genera consecuencias desastrosas para la entidad","Catastrófico",IF(K55="Si el hecho llegara a presentarse, tendría consecuencias o efectos mínimos sobre la entidad","Leve",IF(K55="Si el hecho llegara a presentarse, tendría bajo impacto o efecto sobre la entidad","Menor",IF(K55="Si el hecho llegara a presentarse, tendría medianas consecuencias o efectos sobre la entidad","Moderado",IF(K55="Si el hecho llegara a presentarse, tendría altas consecuencias o efectos sobre la entidad","Mayor",IF(K55="Si el hecho llegara a presentarse, tendría desastrosas consecuencias o efectos sobre la entidad","Catastrófico")))))))))))))))))))))))))))))</f>
        <v>Moderado</v>
      </c>
      <c r="M55" s="351" t="str">
        <f>IF(K55="El riesgo afecta la imagen de alguna área de la organización","20%",IF(K55="El riesgo afecta la imagen de la entidad internamente, de conocimiento general, nivel interno, alta dirección, contratista y/o de provedores","40%",IF(K55="El riesgo afecta la imagen de la entidad con algunos usuarios de relevancia frente al logro de los objetivos","60%",IF(K55="El riesgo afecta la imagen de de la entidad con efecto publicitario sostenido a nivel del sector justicia","80%",IF(K55="El riesgo afecta la imagen de la entidad a nivel nacional, con efecto publicitarios sostenible a nivel país","100%",IF(K55="Impacto que afecte la ejecución presupuestal en un valor ≥0,5%.","20%",IF(K55="Impacto que afecte la ejecución presupuestal en un valor ≥1%.","40%",IF(K55="Impacto que afecte la ejecución presupuestal en un valor ≥5%.","60%",IF(K55="Impacto que afecte la ejecución presupuestal en un valor ≥20%.","80%",IF(K55="Impacto que afecte la ejecución presupuestal en un valor ≥50%.","100%",IF(K55="Incumplimiento máximo del 5% de la meta planeada","20%",IF(K55="Incumplimiento máximo del 15% de la meta planeada","40%",IF(K55="Incumplimiento máximo del 20% de la meta planeada","60%",IF(K55="Incumplimiento máximo del 50% de la meta planeada","80%",IF(K55="Incumplimiento máximo del 80% de la meta planeada","100%",IF(K55="Cualquier afectación a la violacion de los derechos de los ciudadanos se considera con consecuencias altas","80%",IF(K55="Cualquier afectación a la violacion de los derechos de los ciudadanos se considera con consecuencias desastrosas","100%",IF(K55="Afecta la Prestación del Servicio de Administración de Justicia en 5%","20%",IF(K55="Afecta la Prestación del Servicio de Administración de Justicia en 10%","40%",IF(K55="Afecta la Prestación del Servicio de Administración de Justicia en 15%","60%",IF(K55="Afecta la Prestación del Servicio de Administración de Justicia en 20%","80%",IF(K55="Afecta la Prestación del Servicio de Administración de Justicia en más del 50%","100%",IF(K55="Cualquier acto indebido de los servidores judiciales genera altas consecuencias para la entidad","80%",IF(K55="Cualquier acto indebido de los servidores judiciales genera consecuencias desastrosas para la entidad","100%",IF(K55="Si el hecho llegara a presentarse, tendría consecuencias o efectos mínimos sobre la entidad","20%",IF(K55="Si el hecho llegara a presentarse, tendría bajo impacto o efecto sobre la entidad","40%",IF(K55="Si el hecho llegara a presentarse, tendría medianas consecuencias o efectos sobre la entidad","60%",IF(K55="Si el hecho llegara a presentarse, tendría altas consecuencias o efectos sobre la entidad","80%",IF(K55="Si el hecho llegara a presentarse, tendría desastrosas consecuencias o efectos sobre la entidad","100%")))))))))))))))))))))))))))))</f>
        <v>60%</v>
      </c>
      <c r="N55" s="351" t="str">
        <f>VLOOKUP((I55&amp;L55),Hoja1!$B$4:$C$28,2,0)</f>
        <v>Moderado</v>
      </c>
      <c r="O55" s="262">
        <v>1</v>
      </c>
      <c r="P55" s="270" t="s">
        <v>647</v>
      </c>
      <c r="Q55" s="232" t="str">
        <f t="shared" si="22"/>
        <v>Probabilidad</v>
      </c>
      <c r="R55" s="232" t="s">
        <v>52</v>
      </c>
      <c r="S55" s="232" t="s">
        <v>56</v>
      </c>
      <c r="T55" s="264">
        <f>VLOOKUP(R55&amp;S55,Hoja1!$Q$4:$R$9,2,0)</f>
        <v>0.5</v>
      </c>
      <c r="U55" s="232" t="s">
        <v>59</v>
      </c>
      <c r="V55" s="232" t="s">
        <v>62</v>
      </c>
      <c r="W55" s="232" t="s">
        <v>65</v>
      </c>
      <c r="X55" s="264">
        <f>IF(Q55="Probabilidad",($J$55*T55),IF(Q55="Impacto"," "))</f>
        <v>0.3</v>
      </c>
      <c r="Y55" s="233" t="str">
        <f>IF(Z55&lt;=20%,'Tabla probabilidad'!$B$5,IF(Z55&lt;=40%,'Tabla probabilidad'!$B$6,IF(Z55&lt;=60%,'Tabla probabilidad'!$B$7,IF(Z55&lt;=80%,'Tabla probabilidad'!$B$8,IF(Z55&lt;=100%,'Tabla probabilidad'!$B$9)))))</f>
        <v>Baja</v>
      </c>
      <c r="Z55" s="271">
        <f>IF(R55="Preventivo",($J$55-($J$55*T55)),IF(R55="Detectivo",($J$55-($J$55*T55)),IF(R55="Correctivo",($J$55))))</f>
        <v>0.3</v>
      </c>
      <c r="AA55" s="363" t="str">
        <f>IF(AB55&lt;=20%,'Tabla probabilidad'!$B$5,IF(AB55&lt;=40%,'Tabla probabilidad'!$B$6,IF(AB55&lt;=60%,'Tabla probabilidad'!$B$7,IF(AB55&lt;=80%,'Tabla probabilidad'!$B$8,IF(AB55&lt;=100%,'Tabla probabilidad'!$B$9)))))</f>
        <v>Baja</v>
      </c>
      <c r="AB55" s="363">
        <f>AVERAGE(Z55:Z56)</f>
        <v>0.31499999999999995</v>
      </c>
      <c r="AC55" s="271" t="str">
        <f t="shared" si="4"/>
        <v>Moderado</v>
      </c>
      <c r="AD55" s="264">
        <f>IF(Q55="Probabilidad",(($M$55-0)),IF(Q55="Impacto",($M$55-($M$55*T55))))</f>
        <v>0.6</v>
      </c>
      <c r="AE55" s="363" t="str">
        <f>IF(AF55&lt;=20%,"Leve",IF(AF55&lt;=40%,"Menor",IF(AF55&lt;=60%,"Moderado",IF(AF55&lt;=80%,"Mayor",IF(AF55&lt;=100%,"Catastrófico")))))</f>
        <v>Moderado</v>
      </c>
      <c r="AF55" s="363">
        <f>AVERAGE(AD55:AD56)</f>
        <v>0.6</v>
      </c>
      <c r="AG55" s="356" t="str">
        <f>VLOOKUP(AA55&amp;AE55,Hoja1!$B$4:$C$28,2,0)</f>
        <v>Moderado</v>
      </c>
      <c r="AH55" s="351" t="s">
        <v>345</v>
      </c>
      <c r="AI55" s="351"/>
      <c r="AJ55" s="351"/>
      <c r="AK55" s="351"/>
      <c r="AL55" s="351"/>
      <c r="AM55" s="351"/>
      <c r="AN55" s="351"/>
    </row>
    <row r="56" spans="1:40" x14ac:dyDescent="0.3">
      <c r="A56" s="351"/>
      <c r="B56" s="358"/>
      <c r="C56" s="351"/>
      <c r="D56" s="366"/>
      <c r="E56" s="351"/>
      <c r="F56" s="351"/>
      <c r="G56" s="351"/>
      <c r="H56" s="351"/>
      <c r="I56" s="354"/>
      <c r="J56" s="355"/>
      <c r="K56" s="351"/>
      <c r="L56" s="376"/>
      <c r="M56" s="376"/>
      <c r="N56" s="351"/>
      <c r="O56" s="262">
        <v>2</v>
      </c>
      <c r="P56" s="270" t="s">
        <v>648</v>
      </c>
      <c r="Q56" s="232" t="str">
        <f t="shared" si="22"/>
        <v>Probabilidad</v>
      </c>
      <c r="R56" s="232" t="s">
        <v>52</v>
      </c>
      <c r="S56" s="232" t="s">
        <v>57</v>
      </c>
      <c r="T56" s="264">
        <f>VLOOKUP(R56&amp;S56,Hoja1!$Q$4:$R$9,2,0)</f>
        <v>0.45</v>
      </c>
      <c r="U56" s="232" t="s">
        <v>59</v>
      </c>
      <c r="V56" s="232" t="s">
        <v>62</v>
      </c>
      <c r="W56" s="232" t="s">
        <v>65</v>
      </c>
      <c r="X56" s="264">
        <f>IF(Q56="Probabilidad",($J$55*T56),IF(Q56="Impacto"," "))</f>
        <v>0.27</v>
      </c>
      <c r="Y56" s="233" t="str">
        <f>IF(Z56&lt;=20%,'Tabla probabilidad'!$B$5,IF(Z56&lt;=40%,'Tabla probabilidad'!$B$6,IF(Z56&lt;=60%,'Tabla probabilidad'!$B$7,IF(Z56&lt;=80%,'Tabla probabilidad'!$B$8,IF(Z56&lt;=100%,'Tabla probabilidad'!$B$9)))))</f>
        <v>Baja</v>
      </c>
      <c r="Z56" s="271">
        <f>IF(R56="Preventivo",($J$55-($J$55*T56)),IF(R56="Detectivo",($J$55-($J$55*T56)),IF(R56="Correctivo",($J$55))))</f>
        <v>0.32999999999999996</v>
      </c>
      <c r="AA56" s="364"/>
      <c r="AB56" s="364"/>
      <c r="AC56" s="271" t="str">
        <f t="shared" si="4"/>
        <v>Moderado</v>
      </c>
      <c r="AD56" s="271">
        <f>IF(Q56="Probabilidad",(($M$55-0)),IF(Q56="Impacto",($M$55-($M$55*T56))))</f>
        <v>0.6</v>
      </c>
      <c r="AE56" s="364"/>
      <c r="AF56" s="364"/>
      <c r="AG56" s="357"/>
      <c r="AH56" s="351"/>
      <c r="AI56" s="351"/>
      <c r="AJ56" s="351"/>
      <c r="AK56" s="351"/>
      <c r="AL56" s="351"/>
      <c r="AM56" s="351"/>
      <c r="AN56" s="351"/>
    </row>
  </sheetData>
  <mergeCells count="410">
    <mergeCell ref="N38:N39"/>
    <mergeCell ref="AA38:AA39"/>
    <mergeCell ref="AB38:AB39"/>
    <mergeCell ref="AE38:AE39"/>
    <mergeCell ref="AF38:AF39"/>
    <mergeCell ref="AG38:AG39"/>
    <mergeCell ref="AH38:AH39"/>
    <mergeCell ref="AN38:AN39"/>
    <mergeCell ref="AI38:AI39"/>
    <mergeCell ref="AJ38:AJ39"/>
    <mergeCell ref="AK38:AK39"/>
    <mergeCell ref="AL38:AL39"/>
    <mergeCell ref="AM38:AM39"/>
    <mergeCell ref="AF23:AF25"/>
    <mergeCell ref="A23:A25"/>
    <mergeCell ref="B23:B25"/>
    <mergeCell ref="C23:C25"/>
    <mergeCell ref="D23:D25"/>
    <mergeCell ref="E23:E25"/>
    <mergeCell ref="F23:F25"/>
    <mergeCell ref="G23:G25"/>
    <mergeCell ref="H23:H25"/>
    <mergeCell ref="I23:I25"/>
    <mergeCell ref="AG30:AG32"/>
    <mergeCell ref="AH30:AH32"/>
    <mergeCell ref="AI30:AI32"/>
    <mergeCell ref="AJ30:AJ32"/>
    <mergeCell ref="AK30:AK32"/>
    <mergeCell ref="AL30:AL32"/>
    <mergeCell ref="AM30:AM32"/>
    <mergeCell ref="AN30:AN32"/>
    <mergeCell ref="AE30:AE32"/>
    <mergeCell ref="AF30:AF32"/>
    <mergeCell ref="AN33:AN36"/>
    <mergeCell ref="AE33:AE36"/>
    <mergeCell ref="AF33:AF36"/>
    <mergeCell ref="AG33:AG36"/>
    <mergeCell ref="AH33:AH36"/>
    <mergeCell ref="AI33:AI36"/>
    <mergeCell ref="AJ33:AJ36"/>
    <mergeCell ref="AK33:AK36"/>
    <mergeCell ref="AL33:AL36"/>
    <mergeCell ref="AM33:AM36"/>
    <mergeCell ref="A33:A36"/>
    <mergeCell ref="B33:B36"/>
    <mergeCell ref="C33:C36"/>
    <mergeCell ref="D33:D36"/>
    <mergeCell ref="E33:E36"/>
    <mergeCell ref="F33:F36"/>
    <mergeCell ref="G33:G36"/>
    <mergeCell ref="H33:H36"/>
    <mergeCell ref="I33:I36"/>
    <mergeCell ref="J33:J36"/>
    <mergeCell ref="K33:K36"/>
    <mergeCell ref="L33:L36"/>
    <mergeCell ref="M33:M36"/>
    <mergeCell ref="N33:N36"/>
    <mergeCell ref="AA33:AA36"/>
    <mergeCell ref="AB33:AB36"/>
    <mergeCell ref="J30:J32"/>
    <mergeCell ref="K30:K32"/>
    <mergeCell ref="L30:L32"/>
    <mergeCell ref="M30:M32"/>
    <mergeCell ref="N30:N32"/>
    <mergeCell ref="AA30:AA32"/>
    <mergeCell ref="AB30:AB32"/>
    <mergeCell ref="A30:A32"/>
    <mergeCell ref="B30:B32"/>
    <mergeCell ref="C30:C32"/>
    <mergeCell ref="D30:D32"/>
    <mergeCell ref="E30:E32"/>
    <mergeCell ref="F30:F32"/>
    <mergeCell ref="G30:G32"/>
    <mergeCell ref="H30:H32"/>
    <mergeCell ref="I30:I32"/>
    <mergeCell ref="AJ26:AJ29"/>
    <mergeCell ref="AK26:AK29"/>
    <mergeCell ref="AL26:AL29"/>
    <mergeCell ref="AM26:AM29"/>
    <mergeCell ref="AN26:AN29"/>
    <mergeCell ref="AH23:AH25"/>
    <mergeCell ref="AI23:AI25"/>
    <mergeCell ref="AJ23:AJ25"/>
    <mergeCell ref="AK23:AK25"/>
    <mergeCell ref="AL23:AL25"/>
    <mergeCell ref="AM23:AM25"/>
    <mergeCell ref="AN23:AN25"/>
    <mergeCell ref="AH26:AH29"/>
    <mergeCell ref="AF21:AF22"/>
    <mergeCell ref="AG21:AG22"/>
    <mergeCell ref="AH21:AH22"/>
    <mergeCell ref="AI21:AI22"/>
    <mergeCell ref="A26:A29"/>
    <mergeCell ref="B26:B29"/>
    <mergeCell ref="C26:C29"/>
    <mergeCell ref="D26:D29"/>
    <mergeCell ref="E26:E29"/>
    <mergeCell ref="F26:F29"/>
    <mergeCell ref="G26:G29"/>
    <mergeCell ref="H26:H29"/>
    <mergeCell ref="I26:I29"/>
    <mergeCell ref="AI26:AI29"/>
    <mergeCell ref="AG23:AG25"/>
    <mergeCell ref="AF26:AF29"/>
    <mergeCell ref="AG26:AG29"/>
    <mergeCell ref="J23:J25"/>
    <mergeCell ref="K23:K25"/>
    <mergeCell ref="L23:L25"/>
    <mergeCell ref="M23:M25"/>
    <mergeCell ref="N23:N25"/>
    <mergeCell ref="AA23:AA25"/>
    <mergeCell ref="AB23:AB25"/>
    <mergeCell ref="AE21:AE22"/>
    <mergeCell ref="J26:J29"/>
    <mergeCell ref="K26:K29"/>
    <mergeCell ref="L26:L29"/>
    <mergeCell ref="M26:M29"/>
    <mergeCell ref="N26:N29"/>
    <mergeCell ref="AA26:AA29"/>
    <mergeCell ref="AB26:AB29"/>
    <mergeCell ref="AE26:AE29"/>
    <mergeCell ref="AE23:AE25"/>
    <mergeCell ref="AK21:AK22"/>
    <mergeCell ref="AL21:AL22"/>
    <mergeCell ref="AM21:AM22"/>
    <mergeCell ref="AN21:AN22"/>
    <mergeCell ref="AL18:AL20"/>
    <mergeCell ref="AM18:AM20"/>
    <mergeCell ref="AN18:AN20"/>
    <mergeCell ref="AJ21:AJ22"/>
    <mergeCell ref="A21:A22"/>
    <mergeCell ref="B21:B22"/>
    <mergeCell ref="C21:C22"/>
    <mergeCell ref="D21:D22"/>
    <mergeCell ref="E21:E22"/>
    <mergeCell ref="F21:F22"/>
    <mergeCell ref="G21:G22"/>
    <mergeCell ref="H21:H22"/>
    <mergeCell ref="I21:I22"/>
    <mergeCell ref="J21:J22"/>
    <mergeCell ref="K21:K22"/>
    <mergeCell ref="L21:L22"/>
    <mergeCell ref="M21:M22"/>
    <mergeCell ref="N21:N22"/>
    <mergeCell ref="AA21:AA22"/>
    <mergeCell ref="AB21:AB22"/>
    <mergeCell ref="AN14:AN17"/>
    <mergeCell ref="A18:A20"/>
    <mergeCell ref="B18:B20"/>
    <mergeCell ref="C18:C20"/>
    <mergeCell ref="D18:D20"/>
    <mergeCell ref="E18:E20"/>
    <mergeCell ref="F18:F20"/>
    <mergeCell ref="G18:G20"/>
    <mergeCell ref="H18:H20"/>
    <mergeCell ref="I18:I20"/>
    <mergeCell ref="J18:J20"/>
    <mergeCell ref="K18:K20"/>
    <mergeCell ref="L18:L20"/>
    <mergeCell ref="M18:M20"/>
    <mergeCell ref="N18:N20"/>
    <mergeCell ref="AA18:AA20"/>
    <mergeCell ref="AB18:AB20"/>
    <mergeCell ref="AE18:AE20"/>
    <mergeCell ref="AF18:AF20"/>
    <mergeCell ref="AG18:AG20"/>
    <mergeCell ref="AH18:AH20"/>
    <mergeCell ref="AI18:AI20"/>
    <mergeCell ref="AJ18:AJ20"/>
    <mergeCell ref="AK18:AK20"/>
    <mergeCell ref="AI14:AI17"/>
    <mergeCell ref="AJ14:AJ17"/>
    <mergeCell ref="AK14:AK17"/>
    <mergeCell ref="AL14:AL17"/>
    <mergeCell ref="AM14:AM17"/>
    <mergeCell ref="N10:N13"/>
    <mergeCell ref="AA10:AA13"/>
    <mergeCell ref="AB10:AB13"/>
    <mergeCell ref="AE10:AE13"/>
    <mergeCell ref="AF10:AF13"/>
    <mergeCell ref="L14:L17"/>
    <mergeCell ref="M14:M17"/>
    <mergeCell ref="N14:N17"/>
    <mergeCell ref="AA14:AA17"/>
    <mergeCell ref="AB14:AB17"/>
    <mergeCell ref="AE14:AE17"/>
    <mergeCell ref="AF14:AF17"/>
    <mergeCell ref="AG14:AG17"/>
    <mergeCell ref="AH14:AH17"/>
    <mergeCell ref="L10:L13"/>
    <mergeCell ref="M10:M13"/>
    <mergeCell ref="AN10:AN13"/>
    <mergeCell ref="J14:J17"/>
    <mergeCell ref="AN45:AN49"/>
    <mergeCell ref="AM45:AM49"/>
    <mergeCell ref="AL45:AL49"/>
    <mergeCell ref="AK45:AK49"/>
    <mergeCell ref="AG45:AG49"/>
    <mergeCell ref="AE45:AE49"/>
    <mergeCell ref="AJ45:AJ49"/>
    <mergeCell ref="AI45:AI49"/>
    <mergeCell ref="AH45:AH49"/>
    <mergeCell ref="AJ40:AJ43"/>
    <mergeCell ref="AK40:AK43"/>
    <mergeCell ref="AG10:AG13"/>
    <mergeCell ref="AH10:AH13"/>
    <mergeCell ref="AI10:AI13"/>
    <mergeCell ref="AJ10:AJ13"/>
    <mergeCell ref="AK10:AK13"/>
    <mergeCell ref="AL10:AL13"/>
    <mergeCell ref="AB40:AB43"/>
    <mergeCell ref="AM10:AM13"/>
    <mergeCell ref="K14:K17"/>
    <mergeCell ref="AE55:AE56"/>
    <mergeCell ref="AF55:AF56"/>
    <mergeCell ref="AA53:AA54"/>
    <mergeCell ref="AB53:AB54"/>
    <mergeCell ref="AE53:AE54"/>
    <mergeCell ref="AF53:AF54"/>
    <mergeCell ref="AH55:AH56"/>
    <mergeCell ref="AI55:AI56"/>
    <mergeCell ref="AJ55:AJ56"/>
    <mergeCell ref="AG53:AG54"/>
    <mergeCell ref="AA55:AA56"/>
    <mergeCell ref="AB55:AB56"/>
    <mergeCell ref="A53:A54"/>
    <mergeCell ref="C53:C54"/>
    <mergeCell ref="D53:D54"/>
    <mergeCell ref="E53:E54"/>
    <mergeCell ref="F53:F54"/>
    <mergeCell ref="G53:G54"/>
    <mergeCell ref="H53:H54"/>
    <mergeCell ref="I53:I54"/>
    <mergeCell ref="J53:J54"/>
    <mergeCell ref="N53:N54"/>
    <mergeCell ref="K53:K54"/>
    <mergeCell ref="L53:L54"/>
    <mergeCell ref="M53:M54"/>
    <mergeCell ref="B53:B54"/>
    <mergeCell ref="K55:K56"/>
    <mergeCell ref="L55:L56"/>
    <mergeCell ref="B40:B43"/>
    <mergeCell ref="E40:E43"/>
    <mergeCell ref="F40:F43"/>
    <mergeCell ref="K51:K52"/>
    <mergeCell ref="L51:L52"/>
    <mergeCell ref="M51:M52"/>
    <mergeCell ref="N51:N52"/>
    <mergeCell ref="M55:M56"/>
    <mergeCell ref="N55:N56"/>
    <mergeCell ref="AB51:AB52"/>
    <mergeCell ref="AA51:AA52"/>
    <mergeCell ref="G40:G43"/>
    <mergeCell ref="H40:H43"/>
    <mergeCell ref="I40:I43"/>
    <mergeCell ref="J40:J43"/>
    <mergeCell ref="K40:K43"/>
    <mergeCell ref="L40:L43"/>
    <mergeCell ref="M40:M43"/>
    <mergeCell ref="N40:N43"/>
    <mergeCell ref="AA40:AA43"/>
    <mergeCell ref="AB45:AB49"/>
    <mergeCell ref="K45:K49"/>
    <mergeCell ref="L45:L49"/>
    <mergeCell ref="M45:M49"/>
    <mergeCell ref="N45:N49"/>
    <mergeCell ref="AA45:AA49"/>
    <mergeCell ref="B8:B9"/>
    <mergeCell ref="O7:W7"/>
    <mergeCell ref="A7:H7"/>
    <mergeCell ref="I7:N7"/>
    <mergeCell ref="A40:A43"/>
    <mergeCell ref="C40:C43"/>
    <mergeCell ref="D40:D43"/>
    <mergeCell ref="A14:A17"/>
    <mergeCell ref="B14:B17"/>
    <mergeCell ref="C14:C17"/>
    <mergeCell ref="D14:D17"/>
    <mergeCell ref="E14:E17"/>
    <mergeCell ref="F14:F17"/>
    <mergeCell ref="G14:G17"/>
    <mergeCell ref="H14:H17"/>
    <mergeCell ref="I14:I17"/>
    <mergeCell ref="A10:A13"/>
    <mergeCell ref="E10:E13"/>
    <mergeCell ref="F10:F13"/>
    <mergeCell ref="G10:G13"/>
    <mergeCell ref="H10:H13"/>
    <mergeCell ref="I10:I13"/>
    <mergeCell ref="J10:J13"/>
    <mergeCell ref="K10:K13"/>
    <mergeCell ref="D1:AK3"/>
    <mergeCell ref="AL1:AN3"/>
    <mergeCell ref="A4:C4"/>
    <mergeCell ref="D4:N4"/>
    <mergeCell ref="O4:Q4"/>
    <mergeCell ref="A1:C2"/>
    <mergeCell ref="A5:C5"/>
    <mergeCell ref="D5:N5"/>
    <mergeCell ref="A6:C6"/>
    <mergeCell ref="D6:N6"/>
    <mergeCell ref="AI7:AN7"/>
    <mergeCell ref="X7:AH7"/>
    <mergeCell ref="D8:D9"/>
    <mergeCell ref="E8:E9"/>
    <mergeCell ref="F8:F9"/>
    <mergeCell ref="AK8:AK9"/>
    <mergeCell ref="G8:G9"/>
    <mergeCell ref="H8:H9"/>
    <mergeCell ref="I8:I9"/>
    <mergeCell ref="J8:J9"/>
    <mergeCell ref="O8:O9"/>
    <mergeCell ref="AL8:AL9"/>
    <mergeCell ref="AM8:AM9"/>
    <mergeCell ref="AN8:AN9"/>
    <mergeCell ref="AI8:AI9"/>
    <mergeCell ref="AJ8:AJ9"/>
    <mergeCell ref="AG8:AG9"/>
    <mergeCell ref="AH8:AH9"/>
    <mergeCell ref="Z8:Z9"/>
    <mergeCell ref="N8:N9"/>
    <mergeCell ref="X8:X9"/>
    <mergeCell ref="Q8:Q9"/>
    <mergeCell ref="R8:W8"/>
    <mergeCell ref="Y8:Y9"/>
    <mergeCell ref="AC8:AC9"/>
    <mergeCell ref="AD8:AD9"/>
    <mergeCell ref="P8:P9"/>
    <mergeCell ref="K8:K9"/>
    <mergeCell ref="L8:L9"/>
    <mergeCell ref="M8:M9"/>
    <mergeCell ref="A8:A9"/>
    <mergeCell ref="C8:C9"/>
    <mergeCell ref="A38:A39"/>
    <mergeCell ref="C38:C39"/>
    <mergeCell ref="D38:D39"/>
    <mergeCell ref="E38:E39"/>
    <mergeCell ref="F38:F39"/>
    <mergeCell ref="L38:L39"/>
    <mergeCell ref="M38:M39"/>
    <mergeCell ref="G38:G39"/>
    <mergeCell ref="H38:H39"/>
    <mergeCell ref="I38:I39"/>
    <mergeCell ref="J38:J39"/>
    <mergeCell ref="K38:K39"/>
    <mergeCell ref="B38:B39"/>
    <mergeCell ref="B10:B13"/>
    <mergeCell ref="C10:C13"/>
    <mergeCell ref="D10:D13"/>
    <mergeCell ref="AN55:AN56"/>
    <mergeCell ref="AG55:AG56"/>
    <mergeCell ref="AN53:AN54"/>
    <mergeCell ref="AH53:AH54"/>
    <mergeCell ref="AI53:AI54"/>
    <mergeCell ref="AJ53:AJ54"/>
    <mergeCell ref="AK53:AK54"/>
    <mergeCell ref="AL53:AL54"/>
    <mergeCell ref="AK55:AK56"/>
    <mergeCell ref="AL55:AL56"/>
    <mergeCell ref="AM55:AM56"/>
    <mergeCell ref="AM53:AM54"/>
    <mergeCell ref="A55:A56"/>
    <mergeCell ref="C55:C56"/>
    <mergeCell ref="D55:D56"/>
    <mergeCell ref="E55:E56"/>
    <mergeCell ref="F55:F56"/>
    <mergeCell ref="G55:G56"/>
    <mergeCell ref="H55:H56"/>
    <mergeCell ref="I55:I56"/>
    <mergeCell ref="J55:J56"/>
    <mergeCell ref="B55:B56"/>
    <mergeCell ref="AN51:AN52"/>
    <mergeCell ref="AE51:AE52"/>
    <mergeCell ref="AF51:AF52"/>
    <mergeCell ref="AG51:AG52"/>
    <mergeCell ref="AN40:AN43"/>
    <mergeCell ref="AE40:AE43"/>
    <mergeCell ref="AF40:AF43"/>
    <mergeCell ref="AG40:AG43"/>
    <mergeCell ref="AH40:AH43"/>
    <mergeCell ref="AI40:AI43"/>
    <mergeCell ref="AM40:AM43"/>
    <mergeCell ref="AL40:AL43"/>
    <mergeCell ref="AH51:AH52"/>
    <mergeCell ref="AI51:AI52"/>
    <mergeCell ref="AJ51:AJ52"/>
    <mergeCell ref="AK51:AK52"/>
    <mergeCell ref="AL51:AL52"/>
    <mergeCell ref="AM51:AM52"/>
    <mergeCell ref="AF45:AF49"/>
    <mergeCell ref="A45:A49"/>
    <mergeCell ref="C45:C49"/>
    <mergeCell ref="D45:D49"/>
    <mergeCell ref="E45:E49"/>
    <mergeCell ref="F45:F49"/>
    <mergeCell ref="G45:G49"/>
    <mergeCell ref="H45:H49"/>
    <mergeCell ref="I45:I49"/>
    <mergeCell ref="J45:J49"/>
    <mergeCell ref="B45:B49"/>
    <mergeCell ref="A51:A52"/>
    <mergeCell ref="C51:C52"/>
    <mergeCell ref="D51:D52"/>
    <mergeCell ref="E51:E52"/>
    <mergeCell ref="F51:F52"/>
    <mergeCell ref="G51:G52"/>
    <mergeCell ref="H51:H52"/>
    <mergeCell ref="I51:I52"/>
    <mergeCell ref="J51:J52"/>
    <mergeCell ref="B51:B52"/>
  </mergeCells>
  <conditionalFormatting sqref="I10">
    <cfRule type="containsText" dxfId="1783" priority="1536" operator="containsText" text="Muy Baja">
      <formula>NOT(ISERROR(SEARCH("Muy Baja",I10)))</formula>
    </cfRule>
    <cfRule type="containsText" dxfId="1782" priority="1537" operator="containsText" text="Baja">
      <formula>NOT(ISERROR(SEARCH("Baja",I10)))</formula>
    </cfRule>
    <cfRule type="containsText" dxfId="1781" priority="1539" operator="containsText" text="Muy Alta">
      <formula>NOT(ISERROR(SEARCH("Muy Alta",I10)))</formula>
    </cfRule>
    <cfRule type="containsText" dxfId="1780" priority="1540" operator="containsText" text="Alta">
      <formula>NOT(ISERROR(SEARCH("Alta",I10)))</formula>
    </cfRule>
    <cfRule type="containsText" dxfId="1779" priority="1541" operator="containsText" text="Media">
      <formula>NOT(ISERROR(SEARCH("Media",I10)))</formula>
    </cfRule>
    <cfRule type="containsText" dxfId="1778" priority="1542" operator="containsText" text="Media">
      <formula>NOT(ISERROR(SEARCH("Media",I10)))</formula>
    </cfRule>
    <cfRule type="containsText" dxfId="1777" priority="1543" operator="containsText" text="Media">
      <formula>NOT(ISERROR(SEARCH("Media",I10)))</formula>
    </cfRule>
    <cfRule type="containsText" dxfId="1776" priority="1544" operator="containsText" text="Muy Baja">
      <formula>NOT(ISERROR(SEARCH("Muy Baja",I10)))</formula>
    </cfRule>
    <cfRule type="containsText" dxfId="1775" priority="1545" operator="containsText" text="Baja">
      <formula>NOT(ISERROR(SEARCH("Baja",I10)))</formula>
    </cfRule>
    <cfRule type="containsText" dxfId="1774" priority="1546" operator="containsText" text="Muy Baja">
      <formula>NOT(ISERROR(SEARCH("Muy Baja",I10)))</formula>
    </cfRule>
    <cfRule type="containsText" dxfId="1773" priority="1547" operator="containsText" text="Muy Baja">
      <formula>NOT(ISERROR(SEARCH("Muy Baja",I10)))</formula>
    </cfRule>
    <cfRule type="containsText" dxfId="1772" priority="1548" operator="containsText" text="Muy Baja">
      <formula>NOT(ISERROR(SEARCH("Muy Baja",I10)))</formula>
    </cfRule>
    <cfRule type="containsText" dxfId="1771" priority="1549" operator="containsText" text="Muy Baja'Tabla probabilidad'!">
      <formula>NOT(ISERROR(SEARCH("Muy Baja'Tabla probabilidad'!",I10)))</formula>
    </cfRule>
    <cfRule type="containsText" dxfId="1770" priority="1550" operator="containsText" text="Muy bajo">
      <formula>NOT(ISERROR(SEARCH("Muy bajo",I10)))</formula>
    </cfRule>
    <cfRule type="containsText" dxfId="1769" priority="1551" operator="containsText" text="Alta">
      <formula>NOT(ISERROR(SEARCH("Alta",I10)))</formula>
    </cfRule>
    <cfRule type="containsText" dxfId="1768" priority="1552" operator="containsText" text="Media">
      <formula>NOT(ISERROR(SEARCH("Media",I10)))</formula>
    </cfRule>
    <cfRule type="containsText" dxfId="1767" priority="1553" operator="containsText" text="Baja">
      <formula>NOT(ISERROR(SEARCH("Baja",I10)))</formula>
    </cfRule>
    <cfRule type="containsText" dxfId="1766" priority="1554" operator="containsText" text="Muy baja">
      <formula>NOT(ISERROR(SEARCH("Muy baja",I10)))</formula>
    </cfRule>
    <cfRule type="cellIs" dxfId="1765" priority="1557" operator="between">
      <formula>1</formula>
      <formula>2</formula>
    </cfRule>
    <cfRule type="cellIs" dxfId="1764" priority="1558" operator="between">
      <formula>0</formula>
      <formula>2</formula>
    </cfRule>
  </conditionalFormatting>
  <conditionalFormatting sqref="I10">
    <cfRule type="containsText" dxfId="1763" priority="1538" operator="containsText" text="Muy Alta">
      <formula>NOT(ISERROR(SEARCH("Muy Alta",I10)))</formula>
    </cfRule>
  </conditionalFormatting>
  <conditionalFormatting sqref="L10">
    <cfRule type="containsText" dxfId="1762" priority="1530" operator="containsText" text="Catastrófico">
      <formula>NOT(ISERROR(SEARCH("Catastrófico",L10)))</formula>
    </cfRule>
    <cfRule type="containsText" dxfId="1761" priority="1531" operator="containsText" text="Mayor">
      <formula>NOT(ISERROR(SEARCH("Mayor",L10)))</formula>
    </cfRule>
    <cfRule type="containsText" dxfId="1760" priority="1532" operator="containsText" text="Alta">
      <formula>NOT(ISERROR(SEARCH("Alta",L10)))</formula>
    </cfRule>
    <cfRule type="containsText" dxfId="1759" priority="1533" operator="containsText" text="Moderado">
      <formula>NOT(ISERROR(SEARCH("Moderado",L10)))</formula>
    </cfRule>
    <cfRule type="containsText" dxfId="1758" priority="1534" operator="containsText" text="Menor">
      <formula>NOT(ISERROR(SEARCH("Menor",L10)))</formula>
    </cfRule>
    <cfRule type="containsText" dxfId="1757" priority="1535" operator="containsText" text="Leve">
      <formula>NOT(ISERROR(SEARCH("Leve",L10)))</formula>
    </cfRule>
  </conditionalFormatting>
  <conditionalFormatting sqref="N10">
    <cfRule type="containsText" dxfId="1756" priority="1525" operator="containsText" text="Extremo">
      <formula>NOT(ISERROR(SEARCH("Extremo",N10)))</formula>
    </cfRule>
    <cfRule type="containsText" dxfId="1755" priority="1526" operator="containsText" text="Alto">
      <formula>NOT(ISERROR(SEARCH("Alto",N10)))</formula>
    </cfRule>
    <cfRule type="containsText" dxfId="1754" priority="1527" operator="containsText" text="Bajo">
      <formula>NOT(ISERROR(SEARCH("Bajo",N10)))</formula>
    </cfRule>
    <cfRule type="containsText" dxfId="1753" priority="1528" operator="containsText" text="Moderado">
      <formula>NOT(ISERROR(SEARCH("Moderado",N10)))</formula>
    </cfRule>
    <cfRule type="containsText" dxfId="1752" priority="1529" operator="containsText" text="Extremo">
      <formula>NOT(ISERROR(SEARCH("Extremo",N10)))</formula>
    </cfRule>
  </conditionalFormatting>
  <conditionalFormatting sqref="M10">
    <cfRule type="containsText" dxfId="1751" priority="1519" operator="containsText" text="Catastrófico">
      <formula>NOT(ISERROR(SEARCH("Catastrófico",M10)))</formula>
    </cfRule>
    <cfRule type="containsText" dxfId="1750" priority="1520" operator="containsText" text="Mayor">
      <formula>NOT(ISERROR(SEARCH("Mayor",M10)))</formula>
    </cfRule>
    <cfRule type="containsText" dxfId="1749" priority="1521" operator="containsText" text="Alta">
      <formula>NOT(ISERROR(SEARCH("Alta",M10)))</formula>
    </cfRule>
    <cfRule type="containsText" dxfId="1748" priority="1522" operator="containsText" text="Moderado">
      <formula>NOT(ISERROR(SEARCH("Moderado",M10)))</formula>
    </cfRule>
    <cfRule type="containsText" dxfId="1747" priority="1523" operator="containsText" text="Menor">
      <formula>NOT(ISERROR(SEARCH("Menor",M10)))</formula>
    </cfRule>
    <cfRule type="containsText" dxfId="1746" priority="1524" operator="containsText" text="Leve">
      <formula>NOT(ISERROR(SEARCH("Leve",M10)))</formula>
    </cfRule>
  </conditionalFormatting>
  <conditionalFormatting sqref="Y10:Y13 Y44:Y49 Y51:Y52">
    <cfRule type="containsText" dxfId="1745" priority="1513" operator="containsText" text="Muy Alta">
      <formula>NOT(ISERROR(SEARCH("Muy Alta",Y10)))</formula>
    </cfRule>
    <cfRule type="containsText" dxfId="1744" priority="1514" operator="containsText" text="Alta">
      <formula>NOT(ISERROR(SEARCH("Alta",Y10)))</formula>
    </cfRule>
    <cfRule type="containsText" dxfId="1743" priority="1515" operator="containsText" text="Media">
      <formula>NOT(ISERROR(SEARCH("Media",Y10)))</formula>
    </cfRule>
    <cfRule type="containsText" dxfId="1742" priority="1516" operator="containsText" text="Muy Baja">
      <formula>NOT(ISERROR(SEARCH("Muy Baja",Y10)))</formula>
    </cfRule>
    <cfRule type="containsText" dxfId="1741" priority="1517" operator="containsText" text="Baja">
      <formula>NOT(ISERROR(SEARCH("Baja",Y10)))</formula>
    </cfRule>
    <cfRule type="containsText" dxfId="1740" priority="1518" operator="containsText" text="Muy Baja">
      <formula>NOT(ISERROR(SEARCH("Muy Baja",Y10)))</formula>
    </cfRule>
  </conditionalFormatting>
  <conditionalFormatting sqref="AC10:AC13 AC45:AC56">
    <cfRule type="containsText" dxfId="1739" priority="1508" operator="containsText" text="Catastrófico">
      <formula>NOT(ISERROR(SEARCH("Catastrófico",AC10)))</formula>
    </cfRule>
    <cfRule type="containsText" dxfId="1738" priority="1509" operator="containsText" text="Mayor">
      <formula>NOT(ISERROR(SEARCH("Mayor",AC10)))</formula>
    </cfRule>
    <cfRule type="containsText" dxfId="1737" priority="1510" operator="containsText" text="Moderado">
      <formula>NOT(ISERROR(SEARCH("Moderado",AC10)))</formula>
    </cfRule>
    <cfRule type="containsText" dxfId="1736" priority="1511" operator="containsText" text="Menor">
      <formula>NOT(ISERROR(SEARCH("Menor",AC10)))</formula>
    </cfRule>
    <cfRule type="containsText" dxfId="1735" priority="1512" operator="containsText" text="Leve">
      <formula>NOT(ISERROR(SEARCH("Leve",AC10)))</formula>
    </cfRule>
  </conditionalFormatting>
  <conditionalFormatting sqref="AG10">
    <cfRule type="containsText" dxfId="1734" priority="1499" operator="containsText" text="Extremo">
      <formula>NOT(ISERROR(SEARCH("Extremo",AG10)))</formula>
    </cfRule>
    <cfRule type="containsText" dxfId="1733" priority="1500" operator="containsText" text="Alto">
      <formula>NOT(ISERROR(SEARCH("Alto",AG10)))</formula>
    </cfRule>
    <cfRule type="containsText" dxfId="1732" priority="1501" operator="containsText" text="Moderado">
      <formula>NOT(ISERROR(SEARCH("Moderado",AG10)))</formula>
    </cfRule>
    <cfRule type="containsText" dxfId="1731" priority="1502" operator="containsText" text="Menor">
      <formula>NOT(ISERROR(SEARCH("Menor",AG10)))</formula>
    </cfRule>
    <cfRule type="containsText" dxfId="1730" priority="1503" operator="containsText" text="Bajo">
      <formula>NOT(ISERROR(SEARCH("Bajo",AG10)))</formula>
    </cfRule>
    <cfRule type="containsText" dxfId="1729" priority="1504" operator="containsText" text="Moderado">
      <formula>NOT(ISERROR(SEARCH("Moderado",AG10)))</formula>
    </cfRule>
    <cfRule type="containsText" dxfId="1728" priority="1505" operator="containsText" text="Extremo">
      <formula>NOT(ISERROR(SEARCH("Extremo",AG10)))</formula>
    </cfRule>
    <cfRule type="containsText" dxfId="1727" priority="1506" operator="containsText" text="Baja">
      <formula>NOT(ISERROR(SEARCH("Baja",AG10)))</formula>
    </cfRule>
    <cfRule type="containsText" dxfId="1726" priority="1507" operator="containsText" text="Alto">
      <formula>NOT(ISERROR(SEARCH("Alto",AG10)))</formula>
    </cfRule>
  </conditionalFormatting>
  <conditionalFormatting sqref="AA10:AA13 AA45:AA49 AA51:AA52">
    <cfRule type="containsText" dxfId="1725" priority="1494" operator="containsText" text="Muy Alta">
      <formula>NOT(ISERROR(SEARCH("Muy Alta",AA10)))</formula>
    </cfRule>
    <cfRule type="containsText" dxfId="1724" priority="1495" operator="containsText" text="Alta">
      <formula>NOT(ISERROR(SEARCH("Alta",AA10)))</formula>
    </cfRule>
    <cfRule type="containsText" dxfId="1723" priority="1496" operator="containsText" text="Media">
      <formula>NOT(ISERROR(SEARCH("Media",AA10)))</formula>
    </cfRule>
    <cfRule type="containsText" dxfId="1722" priority="1497" operator="containsText" text="Baja">
      <formula>NOT(ISERROR(SEARCH("Baja",AA10)))</formula>
    </cfRule>
    <cfRule type="containsText" dxfId="1721" priority="1498" operator="containsText" text="Muy Baja">
      <formula>NOT(ISERROR(SEARCH("Muy Baja",AA10)))</formula>
    </cfRule>
  </conditionalFormatting>
  <conditionalFormatting sqref="AE10:AE13 AE45:AE49 AE51:AE52">
    <cfRule type="containsText" dxfId="1720" priority="1489" operator="containsText" text="Catastrófico">
      <formula>NOT(ISERROR(SEARCH("Catastrófico",AE10)))</formula>
    </cfRule>
    <cfRule type="containsText" dxfId="1719" priority="1490" operator="containsText" text="Moderado">
      <formula>NOT(ISERROR(SEARCH("Moderado",AE10)))</formula>
    </cfRule>
    <cfRule type="containsText" dxfId="1718" priority="1491" operator="containsText" text="Menor">
      <formula>NOT(ISERROR(SEARCH("Menor",AE10)))</formula>
    </cfRule>
    <cfRule type="containsText" dxfId="1717" priority="1492" operator="containsText" text="Leve">
      <formula>NOT(ISERROR(SEARCH("Leve",AE10)))</formula>
    </cfRule>
    <cfRule type="containsText" dxfId="1716" priority="1493" operator="containsText" text="Mayor">
      <formula>NOT(ISERROR(SEARCH("Mayor",AE10)))</formula>
    </cfRule>
  </conditionalFormatting>
  <conditionalFormatting sqref="I14">
    <cfRule type="containsText" dxfId="1715" priority="1466" operator="containsText" text="Muy Baja">
      <formula>NOT(ISERROR(SEARCH("Muy Baja",I14)))</formula>
    </cfRule>
    <cfRule type="containsText" dxfId="1714" priority="1467" operator="containsText" text="Baja">
      <formula>NOT(ISERROR(SEARCH("Baja",I14)))</formula>
    </cfRule>
    <cfRule type="containsText" dxfId="1713" priority="1469" operator="containsText" text="Muy Alta">
      <formula>NOT(ISERROR(SEARCH("Muy Alta",I14)))</formula>
    </cfRule>
    <cfRule type="containsText" dxfId="1712" priority="1470" operator="containsText" text="Alta">
      <formula>NOT(ISERROR(SEARCH("Alta",I14)))</formula>
    </cfRule>
    <cfRule type="containsText" dxfId="1711" priority="1471" operator="containsText" text="Media">
      <formula>NOT(ISERROR(SEARCH("Media",I14)))</formula>
    </cfRule>
    <cfRule type="containsText" dxfId="1710" priority="1472" operator="containsText" text="Media">
      <formula>NOT(ISERROR(SEARCH("Media",I14)))</formula>
    </cfRule>
    <cfRule type="containsText" dxfId="1709" priority="1473" operator="containsText" text="Media">
      <formula>NOT(ISERROR(SEARCH("Media",I14)))</formula>
    </cfRule>
    <cfRule type="containsText" dxfId="1708" priority="1474" operator="containsText" text="Muy Baja">
      <formula>NOT(ISERROR(SEARCH("Muy Baja",I14)))</formula>
    </cfRule>
    <cfRule type="containsText" dxfId="1707" priority="1475" operator="containsText" text="Baja">
      <formula>NOT(ISERROR(SEARCH("Baja",I14)))</formula>
    </cfRule>
    <cfRule type="containsText" dxfId="1706" priority="1476" operator="containsText" text="Muy Baja">
      <formula>NOT(ISERROR(SEARCH("Muy Baja",I14)))</formula>
    </cfRule>
    <cfRule type="containsText" dxfId="1705" priority="1477" operator="containsText" text="Muy Baja">
      <formula>NOT(ISERROR(SEARCH("Muy Baja",I14)))</formula>
    </cfRule>
    <cfRule type="containsText" dxfId="1704" priority="1478" operator="containsText" text="Muy Baja">
      <formula>NOT(ISERROR(SEARCH("Muy Baja",I14)))</formula>
    </cfRule>
    <cfRule type="containsText" dxfId="1703" priority="1479" operator="containsText" text="Muy Baja'Tabla probabilidad'!">
      <formula>NOT(ISERROR(SEARCH("Muy Baja'Tabla probabilidad'!",I14)))</formula>
    </cfRule>
    <cfRule type="containsText" dxfId="1702" priority="1480" operator="containsText" text="Muy bajo">
      <formula>NOT(ISERROR(SEARCH("Muy bajo",I14)))</formula>
    </cfRule>
    <cfRule type="containsText" dxfId="1701" priority="1481" operator="containsText" text="Alta">
      <formula>NOT(ISERROR(SEARCH("Alta",I14)))</formula>
    </cfRule>
    <cfRule type="containsText" dxfId="1700" priority="1482" operator="containsText" text="Media">
      <formula>NOT(ISERROR(SEARCH("Media",I14)))</formula>
    </cfRule>
    <cfRule type="containsText" dxfId="1699" priority="1483" operator="containsText" text="Baja">
      <formula>NOT(ISERROR(SEARCH("Baja",I14)))</formula>
    </cfRule>
    <cfRule type="containsText" dxfId="1698" priority="1484" operator="containsText" text="Muy baja">
      <formula>NOT(ISERROR(SEARCH("Muy baja",I14)))</formula>
    </cfRule>
    <cfRule type="cellIs" dxfId="1697" priority="1487" operator="between">
      <formula>1</formula>
      <formula>2</formula>
    </cfRule>
    <cfRule type="cellIs" dxfId="1696" priority="1488" operator="between">
      <formula>0</formula>
      <formula>2</formula>
    </cfRule>
  </conditionalFormatting>
  <conditionalFormatting sqref="I14">
    <cfRule type="containsText" dxfId="1695" priority="1468" operator="containsText" text="Muy Alta">
      <formula>NOT(ISERROR(SEARCH("Muy Alta",I14)))</formula>
    </cfRule>
  </conditionalFormatting>
  <conditionalFormatting sqref="L14">
    <cfRule type="containsText" dxfId="1694" priority="1460" operator="containsText" text="Catastrófico">
      <formula>NOT(ISERROR(SEARCH("Catastrófico",L14)))</formula>
    </cfRule>
    <cfRule type="containsText" dxfId="1693" priority="1461" operator="containsText" text="Mayor">
      <formula>NOT(ISERROR(SEARCH("Mayor",L14)))</formula>
    </cfRule>
    <cfRule type="containsText" dxfId="1692" priority="1462" operator="containsText" text="Alta">
      <formula>NOT(ISERROR(SEARCH("Alta",L14)))</formula>
    </cfRule>
    <cfRule type="containsText" dxfId="1691" priority="1463" operator="containsText" text="Moderado">
      <formula>NOT(ISERROR(SEARCH("Moderado",L14)))</formula>
    </cfRule>
    <cfRule type="containsText" dxfId="1690" priority="1464" operator="containsText" text="Menor">
      <formula>NOT(ISERROR(SEARCH("Menor",L14)))</formula>
    </cfRule>
    <cfRule type="containsText" dxfId="1689" priority="1465" operator="containsText" text="Leve">
      <formula>NOT(ISERROR(SEARCH("Leve",L14)))</formula>
    </cfRule>
  </conditionalFormatting>
  <conditionalFormatting sqref="N14">
    <cfRule type="containsText" dxfId="1688" priority="1455" operator="containsText" text="Extremo">
      <formula>NOT(ISERROR(SEARCH("Extremo",N14)))</formula>
    </cfRule>
    <cfRule type="containsText" dxfId="1687" priority="1456" operator="containsText" text="Alto">
      <formula>NOT(ISERROR(SEARCH("Alto",N14)))</formula>
    </cfRule>
    <cfRule type="containsText" dxfId="1686" priority="1457" operator="containsText" text="Bajo">
      <formula>NOT(ISERROR(SEARCH("Bajo",N14)))</formula>
    </cfRule>
    <cfRule type="containsText" dxfId="1685" priority="1458" operator="containsText" text="Moderado">
      <formula>NOT(ISERROR(SEARCH("Moderado",N14)))</formula>
    </cfRule>
    <cfRule type="containsText" dxfId="1684" priority="1459" operator="containsText" text="Extremo">
      <formula>NOT(ISERROR(SEARCH("Extremo",N14)))</formula>
    </cfRule>
  </conditionalFormatting>
  <conditionalFormatting sqref="M14">
    <cfRule type="containsText" dxfId="1683" priority="1449" operator="containsText" text="Catastrófico">
      <formula>NOT(ISERROR(SEARCH("Catastrófico",M14)))</formula>
    </cfRule>
    <cfRule type="containsText" dxfId="1682" priority="1450" operator="containsText" text="Mayor">
      <formula>NOT(ISERROR(SEARCH("Mayor",M14)))</formula>
    </cfRule>
    <cfRule type="containsText" dxfId="1681" priority="1451" operator="containsText" text="Alta">
      <formula>NOT(ISERROR(SEARCH("Alta",M14)))</formula>
    </cfRule>
    <cfRule type="containsText" dxfId="1680" priority="1452" operator="containsText" text="Moderado">
      <formula>NOT(ISERROR(SEARCH("Moderado",M14)))</formula>
    </cfRule>
    <cfRule type="containsText" dxfId="1679" priority="1453" operator="containsText" text="Menor">
      <formula>NOT(ISERROR(SEARCH("Menor",M14)))</formula>
    </cfRule>
    <cfRule type="containsText" dxfId="1678" priority="1454" operator="containsText" text="Leve">
      <formula>NOT(ISERROR(SEARCH("Leve",M14)))</formula>
    </cfRule>
  </conditionalFormatting>
  <conditionalFormatting sqref="Y14:Y17">
    <cfRule type="containsText" dxfId="1677" priority="1443" operator="containsText" text="Muy Alta">
      <formula>NOT(ISERROR(SEARCH("Muy Alta",Y14)))</formula>
    </cfRule>
    <cfRule type="containsText" dxfId="1676" priority="1444" operator="containsText" text="Alta">
      <formula>NOT(ISERROR(SEARCH("Alta",Y14)))</formula>
    </cfRule>
    <cfRule type="containsText" dxfId="1675" priority="1445" operator="containsText" text="Media">
      <formula>NOT(ISERROR(SEARCH("Media",Y14)))</formula>
    </cfRule>
    <cfRule type="containsText" dxfId="1674" priority="1446" operator="containsText" text="Muy Baja">
      <formula>NOT(ISERROR(SEARCH("Muy Baja",Y14)))</formula>
    </cfRule>
    <cfRule type="containsText" dxfId="1673" priority="1447" operator="containsText" text="Baja">
      <formula>NOT(ISERROR(SEARCH("Baja",Y14)))</formula>
    </cfRule>
    <cfRule type="containsText" dxfId="1672" priority="1448" operator="containsText" text="Muy Baja">
      <formula>NOT(ISERROR(SEARCH("Muy Baja",Y14)))</formula>
    </cfRule>
  </conditionalFormatting>
  <conditionalFormatting sqref="AC14:AC17">
    <cfRule type="containsText" dxfId="1671" priority="1438" operator="containsText" text="Catastrófico">
      <formula>NOT(ISERROR(SEARCH("Catastrófico",AC14)))</formula>
    </cfRule>
    <cfRule type="containsText" dxfId="1670" priority="1439" operator="containsText" text="Mayor">
      <formula>NOT(ISERROR(SEARCH("Mayor",AC14)))</formula>
    </cfRule>
    <cfRule type="containsText" dxfId="1669" priority="1440" operator="containsText" text="Moderado">
      <formula>NOT(ISERROR(SEARCH("Moderado",AC14)))</formula>
    </cfRule>
    <cfRule type="containsText" dxfId="1668" priority="1441" operator="containsText" text="Menor">
      <formula>NOT(ISERROR(SEARCH("Menor",AC14)))</formula>
    </cfRule>
    <cfRule type="containsText" dxfId="1667" priority="1442" operator="containsText" text="Leve">
      <formula>NOT(ISERROR(SEARCH("Leve",AC14)))</formula>
    </cfRule>
  </conditionalFormatting>
  <conditionalFormatting sqref="AG14">
    <cfRule type="containsText" dxfId="1666" priority="1429" operator="containsText" text="Extremo">
      <formula>NOT(ISERROR(SEARCH("Extremo",AG14)))</formula>
    </cfRule>
    <cfRule type="containsText" dxfId="1665" priority="1430" operator="containsText" text="Alto">
      <formula>NOT(ISERROR(SEARCH("Alto",AG14)))</formula>
    </cfRule>
    <cfRule type="containsText" dxfId="1664" priority="1431" operator="containsText" text="Moderado">
      <formula>NOT(ISERROR(SEARCH("Moderado",AG14)))</formula>
    </cfRule>
    <cfRule type="containsText" dxfId="1663" priority="1432" operator="containsText" text="Menor">
      <formula>NOT(ISERROR(SEARCH("Menor",AG14)))</formula>
    </cfRule>
    <cfRule type="containsText" dxfId="1662" priority="1433" operator="containsText" text="Bajo">
      <formula>NOT(ISERROR(SEARCH("Bajo",AG14)))</formula>
    </cfRule>
    <cfRule type="containsText" dxfId="1661" priority="1434" operator="containsText" text="Moderado">
      <formula>NOT(ISERROR(SEARCH("Moderado",AG14)))</formula>
    </cfRule>
    <cfRule type="containsText" dxfId="1660" priority="1435" operator="containsText" text="Extremo">
      <formula>NOT(ISERROR(SEARCH("Extremo",AG14)))</formula>
    </cfRule>
    <cfRule type="containsText" dxfId="1659" priority="1436" operator="containsText" text="Baja">
      <formula>NOT(ISERROR(SEARCH("Baja",AG14)))</formula>
    </cfRule>
    <cfRule type="containsText" dxfId="1658" priority="1437" operator="containsText" text="Alto">
      <formula>NOT(ISERROR(SEARCH("Alto",AG14)))</formula>
    </cfRule>
  </conditionalFormatting>
  <conditionalFormatting sqref="AA14:AA17">
    <cfRule type="containsText" dxfId="1657" priority="1424" operator="containsText" text="Muy Alta">
      <formula>NOT(ISERROR(SEARCH("Muy Alta",AA14)))</formula>
    </cfRule>
    <cfRule type="containsText" dxfId="1656" priority="1425" operator="containsText" text="Alta">
      <formula>NOT(ISERROR(SEARCH("Alta",AA14)))</formula>
    </cfRule>
    <cfRule type="containsText" dxfId="1655" priority="1426" operator="containsText" text="Media">
      <formula>NOT(ISERROR(SEARCH("Media",AA14)))</formula>
    </cfRule>
    <cfRule type="containsText" dxfId="1654" priority="1427" operator="containsText" text="Baja">
      <formula>NOT(ISERROR(SEARCH("Baja",AA14)))</formula>
    </cfRule>
    <cfRule type="containsText" dxfId="1653" priority="1428" operator="containsText" text="Muy Baja">
      <formula>NOT(ISERROR(SEARCH("Muy Baja",AA14)))</formula>
    </cfRule>
  </conditionalFormatting>
  <conditionalFormatting sqref="AE14:AE17">
    <cfRule type="containsText" dxfId="1652" priority="1419" operator="containsText" text="Catastrófico">
      <formula>NOT(ISERROR(SEARCH("Catastrófico",AE14)))</formula>
    </cfRule>
    <cfRule type="containsText" dxfId="1651" priority="1420" operator="containsText" text="Moderado">
      <formula>NOT(ISERROR(SEARCH("Moderado",AE14)))</formula>
    </cfRule>
    <cfRule type="containsText" dxfId="1650" priority="1421" operator="containsText" text="Menor">
      <formula>NOT(ISERROR(SEARCH("Menor",AE14)))</formula>
    </cfRule>
    <cfRule type="containsText" dxfId="1649" priority="1422" operator="containsText" text="Leve">
      <formula>NOT(ISERROR(SEARCH("Leve",AE14)))</formula>
    </cfRule>
    <cfRule type="containsText" dxfId="1648" priority="1423" operator="containsText" text="Mayor">
      <formula>NOT(ISERROR(SEARCH("Mayor",AE14)))</formula>
    </cfRule>
  </conditionalFormatting>
  <conditionalFormatting sqref="I18">
    <cfRule type="containsText" dxfId="1647" priority="1396" operator="containsText" text="Muy Baja">
      <formula>NOT(ISERROR(SEARCH("Muy Baja",I18)))</formula>
    </cfRule>
    <cfRule type="containsText" dxfId="1646" priority="1397" operator="containsText" text="Baja">
      <formula>NOT(ISERROR(SEARCH("Baja",I18)))</formula>
    </cfRule>
    <cfRule type="containsText" dxfId="1645" priority="1399" operator="containsText" text="Muy Alta">
      <formula>NOT(ISERROR(SEARCH("Muy Alta",I18)))</formula>
    </cfRule>
    <cfRule type="containsText" dxfId="1644" priority="1400" operator="containsText" text="Alta">
      <formula>NOT(ISERROR(SEARCH("Alta",I18)))</formula>
    </cfRule>
    <cfRule type="containsText" dxfId="1643" priority="1401" operator="containsText" text="Media">
      <formula>NOT(ISERROR(SEARCH("Media",I18)))</formula>
    </cfRule>
    <cfRule type="containsText" dxfId="1642" priority="1402" operator="containsText" text="Media">
      <formula>NOT(ISERROR(SEARCH("Media",I18)))</formula>
    </cfRule>
    <cfRule type="containsText" dxfId="1641" priority="1403" operator="containsText" text="Media">
      <formula>NOT(ISERROR(SEARCH("Media",I18)))</formula>
    </cfRule>
    <cfRule type="containsText" dxfId="1640" priority="1404" operator="containsText" text="Muy Baja">
      <formula>NOT(ISERROR(SEARCH("Muy Baja",I18)))</formula>
    </cfRule>
    <cfRule type="containsText" dxfId="1639" priority="1405" operator="containsText" text="Baja">
      <formula>NOT(ISERROR(SEARCH("Baja",I18)))</formula>
    </cfRule>
    <cfRule type="containsText" dxfId="1638" priority="1406" operator="containsText" text="Muy Baja">
      <formula>NOT(ISERROR(SEARCH("Muy Baja",I18)))</formula>
    </cfRule>
    <cfRule type="containsText" dxfId="1637" priority="1407" operator="containsText" text="Muy Baja">
      <formula>NOT(ISERROR(SEARCH("Muy Baja",I18)))</formula>
    </cfRule>
    <cfRule type="containsText" dxfId="1636" priority="1408" operator="containsText" text="Muy Baja">
      <formula>NOT(ISERROR(SEARCH("Muy Baja",I18)))</formula>
    </cfRule>
    <cfRule type="containsText" dxfId="1635" priority="1409" operator="containsText" text="Muy Baja'Tabla probabilidad'!">
      <formula>NOT(ISERROR(SEARCH("Muy Baja'Tabla probabilidad'!",I18)))</formula>
    </cfRule>
    <cfRule type="containsText" dxfId="1634" priority="1410" operator="containsText" text="Muy bajo">
      <formula>NOT(ISERROR(SEARCH("Muy bajo",I18)))</formula>
    </cfRule>
    <cfRule type="containsText" dxfId="1633" priority="1411" operator="containsText" text="Alta">
      <formula>NOT(ISERROR(SEARCH("Alta",I18)))</formula>
    </cfRule>
    <cfRule type="containsText" dxfId="1632" priority="1412" operator="containsText" text="Media">
      <formula>NOT(ISERROR(SEARCH("Media",I18)))</formula>
    </cfRule>
    <cfRule type="containsText" dxfId="1631" priority="1413" operator="containsText" text="Baja">
      <formula>NOT(ISERROR(SEARCH("Baja",I18)))</formula>
    </cfRule>
    <cfRule type="containsText" dxfId="1630" priority="1414" operator="containsText" text="Muy baja">
      <formula>NOT(ISERROR(SEARCH("Muy baja",I18)))</formula>
    </cfRule>
    <cfRule type="cellIs" dxfId="1629" priority="1417" operator="between">
      <formula>1</formula>
      <formula>2</formula>
    </cfRule>
    <cfRule type="cellIs" dxfId="1628" priority="1418" operator="between">
      <formula>0</formula>
      <formula>2</formula>
    </cfRule>
  </conditionalFormatting>
  <conditionalFormatting sqref="I18">
    <cfRule type="containsText" dxfId="1627" priority="1398" operator="containsText" text="Muy Alta">
      <formula>NOT(ISERROR(SEARCH("Muy Alta",I18)))</formula>
    </cfRule>
  </conditionalFormatting>
  <conditionalFormatting sqref="L18">
    <cfRule type="containsText" dxfId="1626" priority="1390" operator="containsText" text="Catastrófico">
      <formula>NOT(ISERROR(SEARCH("Catastrófico",L18)))</formula>
    </cfRule>
    <cfRule type="containsText" dxfId="1625" priority="1391" operator="containsText" text="Mayor">
      <formula>NOT(ISERROR(SEARCH("Mayor",L18)))</formula>
    </cfRule>
    <cfRule type="containsText" dxfId="1624" priority="1392" operator="containsText" text="Alta">
      <formula>NOT(ISERROR(SEARCH("Alta",L18)))</formula>
    </cfRule>
    <cfRule type="containsText" dxfId="1623" priority="1393" operator="containsText" text="Moderado">
      <formula>NOT(ISERROR(SEARCH("Moderado",L18)))</formula>
    </cfRule>
    <cfRule type="containsText" dxfId="1622" priority="1394" operator="containsText" text="Menor">
      <formula>NOT(ISERROR(SEARCH("Menor",L18)))</formula>
    </cfRule>
    <cfRule type="containsText" dxfId="1621" priority="1395" operator="containsText" text="Leve">
      <formula>NOT(ISERROR(SEARCH("Leve",L18)))</formula>
    </cfRule>
  </conditionalFormatting>
  <conditionalFormatting sqref="N18">
    <cfRule type="containsText" dxfId="1620" priority="1385" operator="containsText" text="Extremo">
      <formula>NOT(ISERROR(SEARCH("Extremo",N18)))</formula>
    </cfRule>
    <cfRule type="containsText" dxfId="1619" priority="1386" operator="containsText" text="Alto">
      <formula>NOT(ISERROR(SEARCH("Alto",N18)))</formula>
    </cfRule>
    <cfRule type="containsText" dxfId="1618" priority="1387" operator="containsText" text="Bajo">
      <formula>NOT(ISERROR(SEARCH("Bajo",N18)))</formula>
    </cfRule>
    <cfRule type="containsText" dxfId="1617" priority="1388" operator="containsText" text="Moderado">
      <formula>NOT(ISERROR(SEARCH("Moderado",N18)))</formula>
    </cfRule>
    <cfRule type="containsText" dxfId="1616" priority="1389" operator="containsText" text="Extremo">
      <formula>NOT(ISERROR(SEARCH("Extremo",N18)))</formula>
    </cfRule>
  </conditionalFormatting>
  <conditionalFormatting sqref="M18">
    <cfRule type="containsText" dxfId="1615" priority="1379" operator="containsText" text="Catastrófico">
      <formula>NOT(ISERROR(SEARCH("Catastrófico",M18)))</formula>
    </cfRule>
    <cfRule type="containsText" dxfId="1614" priority="1380" operator="containsText" text="Mayor">
      <formula>NOT(ISERROR(SEARCH("Mayor",M18)))</formula>
    </cfRule>
    <cfRule type="containsText" dxfId="1613" priority="1381" operator="containsText" text="Alta">
      <formula>NOT(ISERROR(SEARCH("Alta",M18)))</formula>
    </cfRule>
    <cfRule type="containsText" dxfId="1612" priority="1382" operator="containsText" text="Moderado">
      <formula>NOT(ISERROR(SEARCH("Moderado",M18)))</formula>
    </cfRule>
    <cfRule type="containsText" dxfId="1611" priority="1383" operator="containsText" text="Menor">
      <formula>NOT(ISERROR(SEARCH("Menor",M18)))</formula>
    </cfRule>
    <cfRule type="containsText" dxfId="1610" priority="1384" operator="containsText" text="Leve">
      <formula>NOT(ISERROR(SEARCH("Leve",M18)))</formula>
    </cfRule>
  </conditionalFormatting>
  <conditionalFormatting sqref="Y18:Y20">
    <cfRule type="containsText" dxfId="1609" priority="1373" operator="containsText" text="Muy Alta">
      <formula>NOT(ISERROR(SEARCH("Muy Alta",Y18)))</formula>
    </cfRule>
    <cfRule type="containsText" dxfId="1608" priority="1374" operator="containsText" text="Alta">
      <formula>NOT(ISERROR(SEARCH("Alta",Y18)))</formula>
    </cfRule>
    <cfRule type="containsText" dxfId="1607" priority="1375" operator="containsText" text="Media">
      <formula>NOT(ISERROR(SEARCH("Media",Y18)))</formula>
    </cfRule>
    <cfRule type="containsText" dxfId="1606" priority="1376" operator="containsText" text="Muy Baja">
      <formula>NOT(ISERROR(SEARCH("Muy Baja",Y18)))</formula>
    </cfRule>
    <cfRule type="containsText" dxfId="1605" priority="1377" operator="containsText" text="Baja">
      <formula>NOT(ISERROR(SEARCH("Baja",Y18)))</formula>
    </cfRule>
    <cfRule type="containsText" dxfId="1604" priority="1378" operator="containsText" text="Muy Baja">
      <formula>NOT(ISERROR(SEARCH("Muy Baja",Y18)))</formula>
    </cfRule>
  </conditionalFormatting>
  <conditionalFormatting sqref="AC18:AC20">
    <cfRule type="containsText" dxfId="1603" priority="1368" operator="containsText" text="Catastrófico">
      <formula>NOT(ISERROR(SEARCH("Catastrófico",AC18)))</formula>
    </cfRule>
    <cfRule type="containsText" dxfId="1602" priority="1369" operator="containsText" text="Mayor">
      <formula>NOT(ISERROR(SEARCH("Mayor",AC18)))</formula>
    </cfRule>
    <cfRule type="containsText" dxfId="1601" priority="1370" operator="containsText" text="Moderado">
      <formula>NOT(ISERROR(SEARCH("Moderado",AC18)))</formula>
    </cfRule>
    <cfRule type="containsText" dxfId="1600" priority="1371" operator="containsText" text="Menor">
      <formula>NOT(ISERROR(SEARCH("Menor",AC18)))</formula>
    </cfRule>
    <cfRule type="containsText" dxfId="1599" priority="1372" operator="containsText" text="Leve">
      <formula>NOT(ISERROR(SEARCH("Leve",AC18)))</formula>
    </cfRule>
  </conditionalFormatting>
  <conditionalFormatting sqref="AG18">
    <cfRule type="containsText" dxfId="1598" priority="1359" operator="containsText" text="Extremo">
      <formula>NOT(ISERROR(SEARCH("Extremo",AG18)))</formula>
    </cfRule>
    <cfRule type="containsText" dxfId="1597" priority="1360" operator="containsText" text="Alto">
      <formula>NOT(ISERROR(SEARCH("Alto",AG18)))</formula>
    </cfRule>
    <cfRule type="containsText" dxfId="1596" priority="1361" operator="containsText" text="Moderado">
      <formula>NOT(ISERROR(SEARCH("Moderado",AG18)))</formula>
    </cfRule>
    <cfRule type="containsText" dxfId="1595" priority="1362" operator="containsText" text="Menor">
      <formula>NOT(ISERROR(SEARCH("Menor",AG18)))</formula>
    </cfRule>
    <cfRule type="containsText" dxfId="1594" priority="1363" operator="containsText" text="Bajo">
      <formula>NOT(ISERROR(SEARCH("Bajo",AG18)))</formula>
    </cfRule>
    <cfRule type="containsText" dxfId="1593" priority="1364" operator="containsText" text="Moderado">
      <formula>NOT(ISERROR(SEARCH("Moderado",AG18)))</formula>
    </cfRule>
    <cfRule type="containsText" dxfId="1592" priority="1365" operator="containsText" text="Extremo">
      <formula>NOT(ISERROR(SEARCH("Extremo",AG18)))</formula>
    </cfRule>
    <cfRule type="containsText" dxfId="1591" priority="1366" operator="containsText" text="Baja">
      <formula>NOT(ISERROR(SEARCH("Baja",AG18)))</formula>
    </cfRule>
    <cfRule type="containsText" dxfId="1590" priority="1367" operator="containsText" text="Alto">
      <formula>NOT(ISERROR(SEARCH("Alto",AG18)))</formula>
    </cfRule>
  </conditionalFormatting>
  <conditionalFormatting sqref="AA18:AA20">
    <cfRule type="containsText" dxfId="1589" priority="1354" operator="containsText" text="Muy Alta">
      <formula>NOT(ISERROR(SEARCH("Muy Alta",AA18)))</formula>
    </cfRule>
    <cfRule type="containsText" dxfId="1588" priority="1355" operator="containsText" text="Alta">
      <formula>NOT(ISERROR(SEARCH("Alta",AA18)))</formula>
    </cfRule>
    <cfRule type="containsText" dxfId="1587" priority="1356" operator="containsText" text="Media">
      <formula>NOT(ISERROR(SEARCH("Media",AA18)))</formula>
    </cfRule>
    <cfRule type="containsText" dxfId="1586" priority="1357" operator="containsText" text="Baja">
      <formula>NOT(ISERROR(SEARCH("Baja",AA18)))</formula>
    </cfRule>
    <cfRule type="containsText" dxfId="1585" priority="1358" operator="containsText" text="Muy Baja">
      <formula>NOT(ISERROR(SEARCH("Muy Baja",AA18)))</formula>
    </cfRule>
  </conditionalFormatting>
  <conditionalFormatting sqref="AE18:AE20">
    <cfRule type="containsText" dxfId="1584" priority="1349" operator="containsText" text="Catastrófico">
      <formula>NOT(ISERROR(SEARCH("Catastrófico",AE18)))</formula>
    </cfRule>
    <cfRule type="containsText" dxfId="1583" priority="1350" operator="containsText" text="Moderado">
      <formula>NOT(ISERROR(SEARCH("Moderado",AE18)))</formula>
    </cfRule>
    <cfRule type="containsText" dxfId="1582" priority="1351" operator="containsText" text="Menor">
      <formula>NOT(ISERROR(SEARCH("Menor",AE18)))</formula>
    </cfRule>
    <cfRule type="containsText" dxfId="1581" priority="1352" operator="containsText" text="Leve">
      <formula>NOT(ISERROR(SEARCH("Leve",AE18)))</formula>
    </cfRule>
    <cfRule type="containsText" dxfId="1580" priority="1353" operator="containsText" text="Mayor">
      <formula>NOT(ISERROR(SEARCH("Mayor",AE18)))</formula>
    </cfRule>
  </conditionalFormatting>
  <conditionalFormatting sqref="I21">
    <cfRule type="containsText" dxfId="1579" priority="1326" operator="containsText" text="Muy Baja">
      <formula>NOT(ISERROR(SEARCH("Muy Baja",I21)))</formula>
    </cfRule>
    <cfRule type="containsText" dxfId="1578" priority="1327" operator="containsText" text="Baja">
      <formula>NOT(ISERROR(SEARCH("Baja",I21)))</formula>
    </cfRule>
    <cfRule type="containsText" dxfId="1577" priority="1329" operator="containsText" text="Muy Alta">
      <formula>NOT(ISERROR(SEARCH("Muy Alta",I21)))</formula>
    </cfRule>
    <cfRule type="containsText" dxfId="1576" priority="1330" operator="containsText" text="Alta">
      <formula>NOT(ISERROR(SEARCH("Alta",I21)))</formula>
    </cfRule>
    <cfRule type="containsText" dxfId="1575" priority="1331" operator="containsText" text="Media">
      <formula>NOT(ISERROR(SEARCH("Media",I21)))</formula>
    </cfRule>
    <cfRule type="containsText" dxfId="1574" priority="1332" operator="containsText" text="Media">
      <formula>NOT(ISERROR(SEARCH("Media",I21)))</formula>
    </cfRule>
    <cfRule type="containsText" dxfId="1573" priority="1333" operator="containsText" text="Media">
      <formula>NOT(ISERROR(SEARCH("Media",I21)))</formula>
    </cfRule>
    <cfRule type="containsText" dxfId="1572" priority="1334" operator="containsText" text="Muy Baja">
      <formula>NOT(ISERROR(SEARCH("Muy Baja",I21)))</formula>
    </cfRule>
    <cfRule type="containsText" dxfId="1571" priority="1335" operator="containsText" text="Baja">
      <formula>NOT(ISERROR(SEARCH("Baja",I21)))</formula>
    </cfRule>
    <cfRule type="containsText" dxfId="1570" priority="1336" operator="containsText" text="Muy Baja">
      <formula>NOT(ISERROR(SEARCH("Muy Baja",I21)))</formula>
    </cfRule>
    <cfRule type="containsText" dxfId="1569" priority="1337" operator="containsText" text="Muy Baja">
      <formula>NOT(ISERROR(SEARCH("Muy Baja",I21)))</formula>
    </cfRule>
    <cfRule type="containsText" dxfId="1568" priority="1338" operator="containsText" text="Muy Baja">
      <formula>NOT(ISERROR(SEARCH("Muy Baja",I21)))</formula>
    </cfRule>
    <cfRule type="containsText" dxfId="1567" priority="1339" operator="containsText" text="Muy Baja'Tabla probabilidad'!">
      <formula>NOT(ISERROR(SEARCH("Muy Baja'Tabla probabilidad'!",I21)))</formula>
    </cfRule>
    <cfRule type="containsText" dxfId="1566" priority="1340" operator="containsText" text="Muy bajo">
      <formula>NOT(ISERROR(SEARCH("Muy bajo",I21)))</formula>
    </cfRule>
    <cfRule type="containsText" dxfId="1565" priority="1341" operator="containsText" text="Alta">
      <formula>NOT(ISERROR(SEARCH("Alta",I21)))</formula>
    </cfRule>
    <cfRule type="containsText" dxfId="1564" priority="1342" operator="containsText" text="Media">
      <formula>NOT(ISERROR(SEARCH("Media",I21)))</formula>
    </cfRule>
    <cfRule type="containsText" dxfId="1563" priority="1343" operator="containsText" text="Baja">
      <formula>NOT(ISERROR(SEARCH("Baja",I21)))</formula>
    </cfRule>
    <cfRule type="containsText" dxfId="1562" priority="1344" operator="containsText" text="Muy baja">
      <formula>NOT(ISERROR(SEARCH("Muy baja",I21)))</formula>
    </cfRule>
    <cfRule type="cellIs" dxfId="1561" priority="1347" operator="between">
      <formula>1</formula>
      <formula>2</formula>
    </cfRule>
    <cfRule type="cellIs" dxfId="1560" priority="1348" operator="between">
      <formula>0</formula>
      <formula>2</formula>
    </cfRule>
  </conditionalFormatting>
  <conditionalFormatting sqref="I21">
    <cfRule type="containsText" dxfId="1559" priority="1328" operator="containsText" text="Muy Alta">
      <formula>NOT(ISERROR(SEARCH("Muy Alta",I21)))</formula>
    </cfRule>
  </conditionalFormatting>
  <conditionalFormatting sqref="L21">
    <cfRule type="containsText" dxfId="1558" priority="1320" operator="containsText" text="Catastrófico">
      <formula>NOT(ISERROR(SEARCH("Catastrófico",L21)))</formula>
    </cfRule>
    <cfRule type="containsText" dxfId="1557" priority="1321" operator="containsText" text="Mayor">
      <formula>NOT(ISERROR(SEARCH("Mayor",L21)))</formula>
    </cfRule>
    <cfRule type="containsText" dxfId="1556" priority="1322" operator="containsText" text="Alta">
      <formula>NOT(ISERROR(SEARCH("Alta",L21)))</formula>
    </cfRule>
    <cfRule type="containsText" dxfId="1555" priority="1323" operator="containsText" text="Moderado">
      <formula>NOT(ISERROR(SEARCH("Moderado",L21)))</formula>
    </cfRule>
    <cfRule type="containsText" dxfId="1554" priority="1324" operator="containsText" text="Menor">
      <formula>NOT(ISERROR(SEARCH("Menor",L21)))</formula>
    </cfRule>
    <cfRule type="containsText" dxfId="1553" priority="1325" operator="containsText" text="Leve">
      <formula>NOT(ISERROR(SEARCH("Leve",L21)))</formula>
    </cfRule>
  </conditionalFormatting>
  <conditionalFormatting sqref="N21">
    <cfRule type="containsText" dxfId="1552" priority="1315" operator="containsText" text="Extremo">
      <formula>NOT(ISERROR(SEARCH("Extremo",N21)))</formula>
    </cfRule>
    <cfRule type="containsText" dxfId="1551" priority="1316" operator="containsText" text="Alto">
      <formula>NOT(ISERROR(SEARCH("Alto",N21)))</formula>
    </cfRule>
    <cfRule type="containsText" dxfId="1550" priority="1317" operator="containsText" text="Bajo">
      <formula>NOT(ISERROR(SEARCH("Bajo",N21)))</formula>
    </cfRule>
    <cfRule type="containsText" dxfId="1549" priority="1318" operator="containsText" text="Moderado">
      <formula>NOT(ISERROR(SEARCH("Moderado",N21)))</formula>
    </cfRule>
    <cfRule type="containsText" dxfId="1548" priority="1319" operator="containsText" text="Extremo">
      <formula>NOT(ISERROR(SEARCH("Extremo",N21)))</formula>
    </cfRule>
  </conditionalFormatting>
  <conditionalFormatting sqref="M21">
    <cfRule type="containsText" dxfId="1547" priority="1309" operator="containsText" text="Catastrófico">
      <formula>NOT(ISERROR(SEARCH("Catastrófico",M21)))</formula>
    </cfRule>
    <cfRule type="containsText" dxfId="1546" priority="1310" operator="containsText" text="Mayor">
      <formula>NOT(ISERROR(SEARCH("Mayor",M21)))</formula>
    </cfRule>
    <cfRule type="containsText" dxfId="1545" priority="1311" operator="containsText" text="Alta">
      <formula>NOT(ISERROR(SEARCH("Alta",M21)))</formula>
    </cfRule>
    <cfRule type="containsText" dxfId="1544" priority="1312" operator="containsText" text="Moderado">
      <formula>NOT(ISERROR(SEARCH("Moderado",M21)))</formula>
    </cfRule>
    <cfRule type="containsText" dxfId="1543" priority="1313" operator="containsText" text="Menor">
      <formula>NOT(ISERROR(SEARCH("Menor",M21)))</formula>
    </cfRule>
    <cfRule type="containsText" dxfId="1542" priority="1314" operator="containsText" text="Leve">
      <formula>NOT(ISERROR(SEARCH("Leve",M21)))</formula>
    </cfRule>
  </conditionalFormatting>
  <conditionalFormatting sqref="Y21:Y22">
    <cfRule type="containsText" dxfId="1541" priority="1303" operator="containsText" text="Muy Alta">
      <formula>NOT(ISERROR(SEARCH("Muy Alta",Y21)))</formula>
    </cfRule>
    <cfRule type="containsText" dxfId="1540" priority="1304" operator="containsText" text="Alta">
      <formula>NOT(ISERROR(SEARCH("Alta",Y21)))</formula>
    </cfRule>
    <cfRule type="containsText" dxfId="1539" priority="1305" operator="containsText" text="Media">
      <formula>NOT(ISERROR(SEARCH("Media",Y21)))</formula>
    </cfRule>
    <cfRule type="containsText" dxfId="1538" priority="1306" operator="containsText" text="Muy Baja">
      <formula>NOT(ISERROR(SEARCH("Muy Baja",Y21)))</formula>
    </cfRule>
    <cfRule type="containsText" dxfId="1537" priority="1307" operator="containsText" text="Baja">
      <formula>NOT(ISERROR(SEARCH("Baja",Y21)))</formula>
    </cfRule>
    <cfRule type="containsText" dxfId="1536" priority="1308" operator="containsText" text="Muy Baja">
      <formula>NOT(ISERROR(SEARCH("Muy Baja",Y21)))</formula>
    </cfRule>
  </conditionalFormatting>
  <conditionalFormatting sqref="AC21:AC22">
    <cfRule type="containsText" dxfId="1535" priority="1298" operator="containsText" text="Catastrófico">
      <formula>NOT(ISERROR(SEARCH("Catastrófico",AC21)))</formula>
    </cfRule>
    <cfRule type="containsText" dxfId="1534" priority="1299" operator="containsText" text="Mayor">
      <formula>NOT(ISERROR(SEARCH("Mayor",AC21)))</formula>
    </cfRule>
    <cfRule type="containsText" dxfId="1533" priority="1300" operator="containsText" text="Moderado">
      <formula>NOT(ISERROR(SEARCH("Moderado",AC21)))</formula>
    </cfRule>
    <cfRule type="containsText" dxfId="1532" priority="1301" operator="containsText" text="Menor">
      <formula>NOT(ISERROR(SEARCH("Menor",AC21)))</formula>
    </cfRule>
    <cfRule type="containsText" dxfId="1531" priority="1302" operator="containsText" text="Leve">
      <formula>NOT(ISERROR(SEARCH("Leve",AC21)))</formula>
    </cfRule>
  </conditionalFormatting>
  <conditionalFormatting sqref="AG21">
    <cfRule type="containsText" dxfId="1530" priority="1289" operator="containsText" text="Extremo">
      <formula>NOT(ISERROR(SEARCH("Extremo",AG21)))</formula>
    </cfRule>
    <cfRule type="containsText" dxfId="1529" priority="1290" operator="containsText" text="Alto">
      <formula>NOT(ISERROR(SEARCH("Alto",AG21)))</formula>
    </cfRule>
    <cfRule type="containsText" dxfId="1528" priority="1291" operator="containsText" text="Moderado">
      <formula>NOT(ISERROR(SEARCH("Moderado",AG21)))</formula>
    </cfRule>
    <cfRule type="containsText" dxfId="1527" priority="1292" operator="containsText" text="Menor">
      <formula>NOT(ISERROR(SEARCH("Menor",AG21)))</formula>
    </cfRule>
    <cfRule type="containsText" dxfId="1526" priority="1293" operator="containsText" text="Bajo">
      <formula>NOT(ISERROR(SEARCH("Bajo",AG21)))</formula>
    </cfRule>
    <cfRule type="containsText" dxfId="1525" priority="1294" operator="containsText" text="Moderado">
      <formula>NOT(ISERROR(SEARCH("Moderado",AG21)))</formula>
    </cfRule>
    <cfRule type="containsText" dxfId="1524" priority="1295" operator="containsText" text="Extremo">
      <formula>NOT(ISERROR(SEARCH("Extremo",AG21)))</formula>
    </cfRule>
    <cfRule type="containsText" dxfId="1523" priority="1296" operator="containsText" text="Baja">
      <formula>NOT(ISERROR(SEARCH("Baja",AG21)))</formula>
    </cfRule>
    <cfRule type="containsText" dxfId="1522" priority="1297" operator="containsText" text="Alto">
      <formula>NOT(ISERROR(SEARCH("Alto",AG21)))</formula>
    </cfRule>
  </conditionalFormatting>
  <conditionalFormatting sqref="AA21:AA22">
    <cfRule type="containsText" dxfId="1521" priority="1284" operator="containsText" text="Muy Alta">
      <formula>NOT(ISERROR(SEARCH("Muy Alta",AA21)))</formula>
    </cfRule>
    <cfRule type="containsText" dxfId="1520" priority="1285" operator="containsText" text="Alta">
      <formula>NOT(ISERROR(SEARCH("Alta",AA21)))</formula>
    </cfRule>
    <cfRule type="containsText" dxfId="1519" priority="1286" operator="containsText" text="Media">
      <formula>NOT(ISERROR(SEARCH("Media",AA21)))</formula>
    </cfRule>
    <cfRule type="containsText" dxfId="1518" priority="1287" operator="containsText" text="Baja">
      <formula>NOT(ISERROR(SEARCH("Baja",AA21)))</formula>
    </cfRule>
    <cfRule type="containsText" dxfId="1517" priority="1288" operator="containsText" text="Muy Baja">
      <formula>NOT(ISERROR(SEARCH("Muy Baja",AA21)))</formula>
    </cfRule>
  </conditionalFormatting>
  <conditionalFormatting sqref="AE21:AE22">
    <cfRule type="containsText" dxfId="1516" priority="1279" operator="containsText" text="Catastrófico">
      <formula>NOT(ISERROR(SEARCH("Catastrófico",AE21)))</formula>
    </cfRule>
    <cfRule type="containsText" dxfId="1515" priority="1280" operator="containsText" text="Moderado">
      <formula>NOT(ISERROR(SEARCH("Moderado",AE21)))</formula>
    </cfRule>
    <cfRule type="containsText" dxfId="1514" priority="1281" operator="containsText" text="Menor">
      <formula>NOT(ISERROR(SEARCH("Menor",AE21)))</formula>
    </cfRule>
    <cfRule type="containsText" dxfId="1513" priority="1282" operator="containsText" text="Leve">
      <formula>NOT(ISERROR(SEARCH("Leve",AE21)))</formula>
    </cfRule>
    <cfRule type="containsText" dxfId="1512" priority="1283" operator="containsText" text="Mayor">
      <formula>NOT(ISERROR(SEARCH("Mayor",AE21)))</formula>
    </cfRule>
  </conditionalFormatting>
  <conditionalFormatting sqref="I23">
    <cfRule type="containsText" dxfId="1511" priority="906" operator="containsText" text="Muy Baja">
      <formula>NOT(ISERROR(SEARCH("Muy Baja",I23)))</formula>
    </cfRule>
    <cfRule type="containsText" dxfId="1510" priority="907" operator="containsText" text="Baja">
      <formula>NOT(ISERROR(SEARCH("Baja",I23)))</formula>
    </cfRule>
    <cfRule type="containsText" dxfId="1509" priority="909" operator="containsText" text="Muy Alta">
      <formula>NOT(ISERROR(SEARCH("Muy Alta",I23)))</formula>
    </cfRule>
    <cfRule type="containsText" dxfId="1508" priority="910" operator="containsText" text="Alta">
      <formula>NOT(ISERROR(SEARCH("Alta",I23)))</formula>
    </cfRule>
    <cfRule type="containsText" dxfId="1507" priority="911" operator="containsText" text="Media">
      <formula>NOT(ISERROR(SEARCH("Media",I23)))</formula>
    </cfRule>
    <cfRule type="containsText" dxfId="1506" priority="912" operator="containsText" text="Media">
      <formula>NOT(ISERROR(SEARCH("Media",I23)))</formula>
    </cfRule>
    <cfRule type="containsText" dxfId="1505" priority="913" operator="containsText" text="Media">
      <formula>NOT(ISERROR(SEARCH("Media",I23)))</formula>
    </cfRule>
    <cfRule type="containsText" dxfId="1504" priority="914" operator="containsText" text="Muy Baja">
      <formula>NOT(ISERROR(SEARCH("Muy Baja",I23)))</formula>
    </cfRule>
    <cfRule type="containsText" dxfId="1503" priority="915" operator="containsText" text="Baja">
      <formula>NOT(ISERROR(SEARCH("Baja",I23)))</formula>
    </cfRule>
    <cfRule type="containsText" dxfId="1502" priority="916" operator="containsText" text="Muy Baja">
      <formula>NOT(ISERROR(SEARCH("Muy Baja",I23)))</formula>
    </cfRule>
    <cfRule type="containsText" dxfId="1501" priority="917" operator="containsText" text="Muy Baja">
      <formula>NOT(ISERROR(SEARCH("Muy Baja",I23)))</formula>
    </cfRule>
    <cfRule type="containsText" dxfId="1500" priority="918" operator="containsText" text="Muy Baja">
      <formula>NOT(ISERROR(SEARCH("Muy Baja",I23)))</formula>
    </cfRule>
    <cfRule type="containsText" dxfId="1499" priority="919" operator="containsText" text="Muy Baja'Tabla probabilidad'!">
      <formula>NOT(ISERROR(SEARCH("Muy Baja'Tabla probabilidad'!",I23)))</formula>
    </cfRule>
    <cfRule type="containsText" dxfId="1498" priority="920" operator="containsText" text="Muy bajo">
      <formula>NOT(ISERROR(SEARCH("Muy bajo",I23)))</formula>
    </cfRule>
    <cfRule type="containsText" dxfId="1497" priority="921" operator="containsText" text="Alta">
      <formula>NOT(ISERROR(SEARCH("Alta",I23)))</formula>
    </cfRule>
    <cfRule type="containsText" dxfId="1496" priority="922" operator="containsText" text="Media">
      <formula>NOT(ISERROR(SEARCH("Media",I23)))</formula>
    </cfRule>
    <cfRule type="containsText" dxfId="1495" priority="923" operator="containsText" text="Baja">
      <formula>NOT(ISERROR(SEARCH("Baja",I23)))</formula>
    </cfRule>
    <cfRule type="containsText" dxfId="1494" priority="924" operator="containsText" text="Muy baja">
      <formula>NOT(ISERROR(SEARCH("Muy baja",I23)))</formula>
    </cfRule>
    <cfRule type="cellIs" dxfId="1493" priority="927" operator="between">
      <formula>1</formula>
      <formula>2</formula>
    </cfRule>
    <cfRule type="cellIs" dxfId="1492" priority="928" operator="between">
      <formula>0</formula>
      <formula>2</formula>
    </cfRule>
  </conditionalFormatting>
  <conditionalFormatting sqref="I23">
    <cfRule type="containsText" dxfId="1491" priority="908" operator="containsText" text="Muy Alta">
      <formula>NOT(ISERROR(SEARCH("Muy Alta",I23)))</formula>
    </cfRule>
  </conditionalFormatting>
  <conditionalFormatting sqref="L23">
    <cfRule type="containsText" dxfId="1490" priority="900" operator="containsText" text="Catastrófico">
      <formula>NOT(ISERROR(SEARCH("Catastrófico",L23)))</formula>
    </cfRule>
    <cfRule type="containsText" dxfId="1489" priority="901" operator="containsText" text="Mayor">
      <formula>NOT(ISERROR(SEARCH("Mayor",L23)))</formula>
    </cfRule>
    <cfRule type="containsText" dxfId="1488" priority="902" operator="containsText" text="Alta">
      <formula>NOT(ISERROR(SEARCH("Alta",L23)))</formula>
    </cfRule>
    <cfRule type="containsText" dxfId="1487" priority="903" operator="containsText" text="Moderado">
      <formula>NOT(ISERROR(SEARCH("Moderado",L23)))</formula>
    </cfRule>
    <cfRule type="containsText" dxfId="1486" priority="904" operator="containsText" text="Menor">
      <formula>NOT(ISERROR(SEARCH("Menor",L23)))</formula>
    </cfRule>
    <cfRule type="containsText" dxfId="1485" priority="905" operator="containsText" text="Leve">
      <formula>NOT(ISERROR(SEARCH("Leve",L23)))</formula>
    </cfRule>
  </conditionalFormatting>
  <conditionalFormatting sqref="N23">
    <cfRule type="containsText" dxfId="1484" priority="895" operator="containsText" text="Extremo">
      <formula>NOT(ISERROR(SEARCH("Extremo",N23)))</formula>
    </cfRule>
    <cfRule type="containsText" dxfId="1483" priority="896" operator="containsText" text="Alto">
      <formula>NOT(ISERROR(SEARCH("Alto",N23)))</formula>
    </cfRule>
    <cfRule type="containsText" dxfId="1482" priority="897" operator="containsText" text="Bajo">
      <formula>NOT(ISERROR(SEARCH("Bajo",N23)))</formula>
    </cfRule>
    <cfRule type="containsText" dxfId="1481" priority="898" operator="containsText" text="Moderado">
      <formula>NOT(ISERROR(SEARCH("Moderado",N23)))</formula>
    </cfRule>
    <cfRule type="containsText" dxfId="1480" priority="899" operator="containsText" text="Extremo">
      <formula>NOT(ISERROR(SEARCH("Extremo",N23)))</formula>
    </cfRule>
  </conditionalFormatting>
  <conditionalFormatting sqref="M23">
    <cfRule type="containsText" dxfId="1479" priority="889" operator="containsText" text="Catastrófico">
      <formula>NOT(ISERROR(SEARCH("Catastrófico",M23)))</formula>
    </cfRule>
    <cfRule type="containsText" dxfId="1478" priority="890" operator="containsText" text="Mayor">
      <formula>NOT(ISERROR(SEARCH("Mayor",M23)))</formula>
    </cfRule>
    <cfRule type="containsText" dxfId="1477" priority="891" operator="containsText" text="Alta">
      <formula>NOT(ISERROR(SEARCH("Alta",M23)))</formula>
    </cfRule>
    <cfRule type="containsText" dxfId="1476" priority="892" operator="containsText" text="Moderado">
      <formula>NOT(ISERROR(SEARCH("Moderado",M23)))</formula>
    </cfRule>
    <cfRule type="containsText" dxfId="1475" priority="893" operator="containsText" text="Menor">
      <formula>NOT(ISERROR(SEARCH("Menor",M23)))</formula>
    </cfRule>
    <cfRule type="containsText" dxfId="1474" priority="894" operator="containsText" text="Leve">
      <formula>NOT(ISERROR(SEARCH("Leve",M23)))</formula>
    </cfRule>
  </conditionalFormatting>
  <conditionalFormatting sqref="Y23:Y25">
    <cfRule type="containsText" dxfId="1473" priority="883" operator="containsText" text="Muy Alta">
      <formula>NOT(ISERROR(SEARCH("Muy Alta",Y23)))</formula>
    </cfRule>
    <cfRule type="containsText" dxfId="1472" priority="884" operator="containsText" text="Alta">
      <formula>NOT(ISERROR(SEARCH("Alta",Y23)))</formula>
    </cfRule>
    <cfRule type="containsText" dxfId="1471" priority="885" operator="containsText" text="Media">
      <formula>NOT(ISERROR(SEARCH("Media",Y23)))</formula>
    </cfRule>
    <cfRule type="containsText" dxfId="1470" priority="886" operator="containsText" text="Muy Baja">
      <formula>NOT(ISERROR(SEARCH("Muy Baja",Y23)))</formula>
    </cfRule>
    <cfRule type="containsText" dxfId="1469" priority="887" operator="containsText" text="Baja">
      <formula>NOT(ISERROR(SEARCH("Baja",Y23)))</formula>
    </cfRule>
    <cfRule type="containsText" dxfId="1468" priority="888" operator="containsText" text="Muy Baja">
      <formula>NOT(ISERROR(SEARCH("Muy Baja",Y23)))</formula>
    </cfRule>
  </conditionalFormatting>
  <conditionalFormatting sqref="AC23:AC25">
    <cfRule type="containsText" dxfId="1467" priority="878" operator="containsText" text="Catastrófico">
      <formula>NOT(ISERROR(SEARCH("Catastrófico",AC23)))</formula>
    </cfRule>
    <cfRule type="containsText" dxfId="1466" priority="879" operator="containsText" text="Mayor">
      <formula>NOT(ISERROR(SEARCH("Mayor",AC23)))</formula>
    </cfRule>
    <cfRule type="containsText" dxfId="1465" priority="880" operator="containsText" text="Moderado">
      <formula>NOT(ISERROR(SEARCH("Moderado",AC23)))</formula>
    </cfRule>
    <cfRule type="containsText" dxfId="1464" priority="881" operator="containsText" text="Menor">
      <formula>NOT(ISERROR(SEARCH("Menor",AC23)))</formula>
    </cfRule>
    <cfRule type="containsText" dxfId="1463" priority="882" operator="containsText" text="Leve">
      <formula>NOT(ISERROR(SEARCH("Leve",AC23)))</formula>
    </cfRule>
  </conditionalFormatting>
  <conditionalFormatting sqref="AG23">
    <cfRule type="containsText" dxfId="1462" priority="869" operator="containsText" text="Extremo">
      <formula>NOT(ISERROR(SEARCH("Extremo",AG23)))</formula>
    </cfRule>
    <cfRule type="containsText" dxfId="1461" priority="870" operator="containsText" text="Alto">
      <formula>NOT(ISERROR(SEARCH("Alto",AG23)))</formula>
    </cfRule>
    <cfRule type="containsText" dxfId="1460" priority="871" operator="containsText" text="Moderado">
      <formula>NOT(ISERROR(SEARCH("Moderado",AG23)))</formula>
    </cfRule>
    <cfRule type="containsText" dxfId="1459" priority="872" operator="containsText" text="Menor">
      <formula>NOT(ISERROR(SEARCH("Menor",AG23)))</formula>
    </cfRule>
    <cfRule type="containsText" dxfId="1458" priority="873" operator="containsText" text="Bajo">
      <formula>NOT(ISERROR(SEARCH("Bajo",AG23)))</formula>
    </cfRule>
    <cfRule type="containsText" dxfId="1457" priority="874" operator="containsText" text="Moderado">
      <formula>NOT(ISERROR(SEARCH("Moderado",AG23)))</formula>
    </cfRule>
    <cfRule type="containsText" dxfId="1456" priority="875" operator="containsText" text="Extremo">
      <formula>NOT(ISERROR(SEARCH("Extremo",AG23)))</formula>
    </cfRule>
    <cfRule type="containsText" dxfId="1455" priority="876" operator="containsText" text="Baja">
      <formula>NOT(ISERROR(SEARCH("Baja",AG23)))</formula>
    </cfRule>
    <cfRule type="containsText" dxfId="1454" priority="877" operator="containsText" text="Alto">
      <formula>NOT(ISERROR(SEARCH("Alto",AG23)))</formula>
    </cfRule>
  </conditionalFormatting>
  <conditionalFormatting sqref="AA23:AA25">
    <cfRule type="containsText" dxfId="1453" priority="864" operator="containsText" text="Muy Alta">
      <formula>NOT(ISERROR(SEARCH("Muy Alta",AA23)))</formula>
    </cfRule>
    <cfRule type="containsText" dxfId="1452" priority="865" operator="containsText" text="Alta">
      <formula>NOT(ISERROR(SEARCH("Alta",AA23)))</formula>
    </cfRule>
    <cfRule type="containsText" dxfId="1451" priority="866" operator="containsText" text="Media">
      <formula>NOT(ISERROR(SEARCH("Media",AA23)))</formula>
    </cfRule>
    <cfRule type="containsText" dxfId="1450" priority="867" operator="containsText" text="Baja">
      <formula>NOT(ISERROR(SEARCH("Baja",AA23)))</formula>
    </cfRule>
    <cfRule type="containsText" dxfId="1449" priority="868" operator="containsText" text="Muy Baja">
      <formula>NOT(ISERROR(SEARCH("Muy Baja",AA23)))</formula>
    </cfRule>
  </conditionalFormatting>
  <conditionalFormatting sqref="AE23:AE25">
    <cfRule type="containsText" dxfId="1448" priority="859" operator="containsText" text="Catastrófico">
      <formula>NOT(ISERROR(SEARCH("Catastrófico",AE23)))</formula>
    </cfRule>
    <cfRule type="containsText" dxfId="1447" priority="860" operator="containsText" text="Moderado">
      <formula>NOT(ISERROR(SEARCH("Moderado",AE23)))</formula>
    </cfRule>
    <cfRule type="containsText" dxfId="1446" priority="861" operator="containsText" text="Menor">
      <formula>NOT(ISERROR(SEARCH("Menor",AE23)))</formula>
    </cfRule>
    <cfRule type="containsText" dxfId="1445" priority="862" operator="containsText" text="Leve">
      <formula>NOT(ISERROR(SEARCH("Leve",AE23)))</formula>
    </cfRule>
    <cfRule type="containsText" dxfId="1444" priority="863" operator="containsText" text="Mayor">
      <formula>NOT(ISERROR(SEARCH("Mayor",AE23)))</formula>
    </cfRule>
  </conditionalFormatting>
  <conditionalFormatting sqref="I26">
    <cfRule type="containsText" dxfId="1443" priority="836" operator="containsText" text="Muy Baja">
      <formula>NOT(ISERROR(SEARCH("Muy Baja",I26)))</formula>
    </cfRule>
    <cfRule type="containsText" dxfId="1442" priority="837" operator="containsText" text="Baja">
      <formula>NOT(ISERROR(SEARCH("Baja",I26)))</formula>
    </cfRule>
    <cfRule type="containsText" dxfId="1441" priority="839" operator="containsText" text="Muy Alta">
      <formula>NOT(ISERROR(SEARCH("Muy Alta",I26)))</formula>
    </cfRule>
    <cfRule type="containsText" dxfId="1440" priority="840" operator="containsText" text="Alta">
      <formula>NOT(ISERROR(SEARCH("Alta",I26)))</formula>
    </cfRule>
    <cfRule type="containsText" dxfId="1439" priority="841" operator="containsText" text="Media">
      <formula>NOT(ISERROR(SEARCH("Media",I26)))</formula>
    </cfRule>
    <cfRule type="containsText" dxfId="1438" priority="842" operator="containsText" text="Media">
      <formula>NOT(ISERROR(SEARCH("Media",I26)))</formula>
    </cfRule>
    <cfRule type="containsText" dxfId="1437" priority="843" operator="containsText" text="Media">
      <formula>NOT(ISERROR(SEARCH("Media",I26)))</formula>
    </cfRule>
    <cfRule type="containsText" dxfId="1436" priority="844" operator="containsText" text="Muy Baja">
      <formula>NOT(ISERROR(SEARCH("Muy Baja",I26)))</formula>
    </cfRule>
    <cfRule type="containsText" dxfId="1435" priority="845" operator="containsText" text="Baja">
      <formula>NOT(ISERROR(SEARCH("Baja",I26)))</formula>
    </cfRule>
    <cfRule type="containsText" dxfId="1434" priority="846" operator="containsText" text="Muy Baja">
      <formula>NOT(ISERROR(SEARCH("Muy Baja",I26)))</formula>
    </cfRule>
    <cfRule type="containsText" dxfId="1433" priority="847" operator="containsText" text="Muy Baja">
      <formula>NOT(ISERROR(SEARCH("Muy Baja",I26)))</formula>
    </cfRule>
    <cfRule type="containsText" dxfId="1432" priority="848" operator="containsText" text="Muy Baja">
      <formula>NOT(ISERROR(SEARCH("Muy Baja",I26)))</formula>
    </cfRule>
    <cfRule type="containsText" dxfId="1431" priority="849" operator="containsText" text="Muy Baja'Tabla probabilidad'!">
      <formula>NOT(ISERROR(SEARCH("Muy Baja'Tabla probabilidad'!",I26)))</formula>
    </cfRule>
    <cfRule type="containsText" dxfId="1430" priority="850" operator="containsText" text="Muy bajo">
      <formula>NOT(ISERROR(SEARCH("Muy bajo",I26)))</formula>
    </cfRule>
    <cfRule type="containsText" dxfId="1429" priority="851" operator="containsText" text="Alta">
      <formula>NOT(ISERROR(SEARCH("Alta",I26)))</formula>
    </cfRule>
    <cfRule type="containsText" dxfId="1428" priority="852" operator="containsText" text="Media">
      <formula>NOT(ISERROR(SEARCH("Media",I26)))</formula>
    </cfRule>
    <cfRule type="containsText" dxfId="1427" priority="853" operator="containsText" text="Baja">
      <formula>NOT(ISERROR(SEARCH("Baja",I26)))</formula>
    </cfRule>
    <cfRule type="containsText" dxfId="1426" priority="854" operator="containsText" text="Muy baja">
      <formula>NOT(ISERROR(SEARCH("Muy baja",I26)))</formula>
    </cfRule>
    <cfRule type="cellIs" dxfId="1425" priority="857" operator="between">
      <formula>1</formula>
      <formula>2</formula>
    </cfRule>
    <cfRule type="cellIs" dxfId="1424" priority="858" operator="between">
      <formula>0</formula>
      <formula>2</formula>
    </cfRule>
  </conditionalFormatting>
  <conditionalFormatting sqref="I26">
    <cfRule type="containsText" dxfId="1423" priority="838" operator="containsText" text="Muy Alta">
      <formula>NOT(ISERROR(SEARCH("Muy Alta",I26)))</formula>
    </cfRule>
  </conditionalFormatting>
  <conditionalFormatting sqref="L26">
    <cfRule type="containsText" dxfId="1422" priority="830" operator="containsText" text="Catastrófico">
      <formula>NOT(ISERROR(SEARCH("Catastrófico",L26)))</formula>
    </cfRule>
    <cfRule type="containsText" dxfId="1421" priority="831" operator="containsText" text="Mayor">
      <formula>NOT(ISERROR(SEARCH("Mayor",L26)))</formula>
    </cfRule>
    <cfRule type="containsText" dxfId="1420" priority="832" operator="containsText" text="Alta">
      <formula>NOT(ISERROR(SEARCH("Alta",L26)))</formula>
    </cfRule>
    <cfRule type="containsText" dxfId="1419" priority="833" operator="containsText" text="Moderado">
      <formula>NOT(ISERROR(SEARCH("Moderado",L26)))</formula>
    </cfRule>
    <cfRule type="containsText" dxfId="1418" priority="834" operator="containsText" text="Menor">
      <formula>NOT(ISERROR(SEARCH("Menor",L26)))</formula>
    </cfRule>
    <cfRule type="containsText" dxfId="1417" priority="835" operator="containsText" text="Leve">
      <formula>NOT(ISERROR(SEARCH("Leve",L26)))</formula>
    </cfRule>
  </conditionalFormatting>
  <conditionalFormatting sqref="N26">
    <cfRule type="containsText" dxfId="1416" priority="825" operator="containsText" text="Extremo">
      <formula>NOT(ISERROR(SEARCH("Extremo",N26)))</formula>
    </cfRule>
    <cfRule type="containsText" dxfId="1415" priority="826" operator="containsText" text="Alto">
      <formula>NOT(ISERROR(SEARCH("Alto",N26)))</formula>
    </cfRule>
    <cfRule type="containsText" dxfId="1414" priority="827" operator="containsText" text="Bajo">
      <formula>NOT(ISERROR(SEARCH("Bajo",N26)))</formula>
    </cfRule>
    <cfRule type="containsText" dxfId="1413" priority="828" operator="containsText" text="Moderado">
      <formula>NOT(ISERROR(SEARCH("Moderado",N26)))</formula>
    </cfRule>
    <cfRule type="containsText" dxfId="1412" priority="829" operator="containsText" text="Extremo">
      <formula>NOT(ISERROR(SEARCH("Extremo",N26)))</formula>
    </cfRule>
  </conditionalFormatting>
  <conditionalFormatting sqref="M26">
    <cfRule type="containsText" dxfId="1411" priority="819" operator="containsText" text="Catastrófico">
      <formula>NOT(ISERROR(SEARCH("Catastrófico",M26)))</formula>
    </cfRule>
    <cfRule type="containsText" dxfId="1410" priority="820" operator="containsText" text="Mayor">
      <formula>NOT(ISERROR(SEARCH("Mayor",M26)))</formula>
    </cfRule>
    <cfRule type="containsText" dxfId="1409" priority="821" operator="containsText" text="Alta">
      <formula>NOT(ISERROR(SEARCH("Alta",M26)))</formula>
    </cfRule>
    <cfRule type="containsText" dxfId="1408" priority="822" operator="containsText" text="Moderado">
      <formula>NOT(ISERROR(SEARCH("Moderado",M26)))</formula>
    </cfRule>
    <cfRule type="containsText" dxfId="1407" priority="823" operator="containsText" text="Menor">
      <formula>NOT(ISERROR(SEARCH("Menor",M26)))</formula>
    </cfRule>
    <cfRule type="containsText" dxfId="1406" priority="824" operator="containsText" text="Leve">
      <formula>NOT(ISERROR(SEARCH("Leve",M26)))</formula>
    </cfRule>
  </conditionalFormatting>
  <conditionalFormatting sqref="Y26:Y29">
    <cfRule type="containsText" dxfId="1405" priority="813" operator="containsText" text="Muy Alta">
      <formula>NOT(ISERROR(SEARCH("Muy Alta",Y26)))</formula>
    </cfRule>
    <cfRule type="containsText" dxfId="1404" priority="814" operator="containsText" text="Alta">
      <formula>NOT(ISERROR(SEARCH("Alta",Y26)))</formula>
    </cfRule>
    <cfRule type="containsText" dxfId="1403" priority="815" operator="containsText" text="Media">
      <formula>NOT(ISERROR(SEARCH("Media",Y26)))</formula>
    </cfRule>
    <cfRule type="containsText" dxfId="1402" priority="816" operator="containsText" text="Muy Baja">
      <formula>NOT(ISERROR(SEARCH("Muy Baja",Y26)))</formula>
    </cfRule>
    <cfRule type="containsText" dxfId="1401" priority="817" operator="containsText" text="Baja">
      <formula>NOT(ISERROR(SEARCH("Baja",Y26)))</formula>
    </cfRule>
    <cfRule type="containsText" dxfId="1400" priority="818" operator="containsText" text="Muy Baja">
      <formula>NOT(ISERROR(SEARCH("Muy Baja",Y26)))</formula>
    </cfRule>
  </conditionalFormatting>
  <conditionalFormatting sqref="AC26:AC29">
    <cfRule type="containsText" dxfId="1399" priority="808" operator="containsText" text="Catastrófico">
      <formula>NOT(ISERROR(SEARCH("Catastrófico",AC26)))</formula>
    </cfRule>
    <cfRule type="containsText" dxfId="1398" priority="809" operator="containsText" text="Mayor">
      <formula>NOT(ISERROR(SEARCH("Mayor",AC26)))</formula>
    </cfRule>
    <cfRule type="containsText" dxfId="1397" priority="810" operator="containsText" text="Moderado">
      <formula>NOT(ISERROR(SEARCH("Moderado",AC26)))</formula>
    </cfRule>
    <cfRule type="containsText" dxfId="1396" priority="811" operator="containsText" text="Menor">
      <formula>NOT(ISERROR(SEARCH("Menor",AC26)))</formula>
    </cfRule>
    <cfRule type="containsText" dxfId="1395" priority="812" operator="containsText" text="Leve">
      <formula>NOT(ISERROR(SEARCH("Leve",AC26)))</formula>
    </cfRule>
  </conditionalFormatting>
  <conditionalFormatting sqref="AG26">
    <cfRule type="containsText" dxfId="1394" priority="799" operator="containsText" text="Extremo">
      <formula>NOT(ISERROR(SEARCH("Extremo",AG26)))</formula>
    </cfRule>
    <cfRule type="containsText" dxfId="1393" priority="800" operator="containsText" text="Alto">
      <formula>NOT(ISERROR(SEARCH("Alto",AG26)))</formula>
    </cfRule>
    <cfRule type="containsText" dxfId="1392" priority="801" operator="containsText" text="Moderado">
      <formula>NOT(ISERROR(SEARCH("Moderado",AG26)))</formula>
    </cfRule>
    <cfRule type="containsText" dxfId="1391" priority="802" operator="containsText" text="Menor">
      <formula>NOT(ISERROR(SEARCH("Menor",AG26)))</formula>
    </cfRule>
    <cfRule type="containsText" dxfId="1390" priority="803" operator="containsText" text="Bajo">
      <formula>NOT(ISERROR(SEARCH("Bajo",AG26)))</formula>
    </cfRule>
    <cfRule type="containsText" dxfId="1389" priority="804" operator="containsText" text="Moderado">
      <formula>NOT(ISERROR(SEARCH("Moderado",AG26)))</formula>
    </cfRule>
    <cfRule type="containsText" dxfId="1388" priority="805" operator="containsText" text="Extremo">
      <formula>NOT(ISERROR(SEARCH("Extremo",AG26)))</formula>
    </cfRule>
    <cfRule type="containsText" dxfId="1387" priority="806" operator="containsText" text="Baja">
      <formula>NOT(ISERROR(SEARCH("Baja",AG26)))</formula>
    </cfRule>
    <cfRule type="containsText" dxfId="1386" priority="807" operator="containsText" text="Alto">
      <formula>NOT(ISERROR(SEARCH("Alto",AG26)))</formula>
    </cfRule>
  </conditionalFormatting>
  <conditionalFormatting sqref="AA26:AA29">
    <cfRule type="containsText" dxfId="1385" priority="794" operator="containsText" text="Muy Alta">
      <formula>NOT(ISERROR(SEARCH("Muy Alta",AA26)))</formula>
    </cfRule>
    <cfRule type="containsText" dxfId="1384" priority="795" operator="containsText" text="Alta">
      <formula>NOT(ISERROR(SEARCH("Alta",AA26)))</formula>
    </cfRule>
    <cfRule type="containsText" dxfId="1383" priority="796" operator="containsText" text="Media">
      <formula>NOT(ISERROR(SEARCH("Media",AA26)))</formula>
    </cfRule>
    <cfRule type="containsText" dxfId="1382" priority="797" operator="containsText" text="Baja">
      <formula>NOT(ISERROR(SEARCH("Baja",AA26)))</formula>
    </cfRule>
    <cfRule type="containsText" dxfId="1381" priority="798" operator="containsText" text="Muy Baja">
      <formula>NOT(ISERROR(SEARCH("Muy Baja",AA26)))</formula>
    </cfRule>
  </conditionalFormatting>
  <conditionalFormatting sqref="AE26:AE29">
    <cfRule type="containsText" dxfId="1380" priority="789" operator="containsText" text="Catastrófico">
      <formula>NOT(ISERROR(SEARCH("Catastrófico",AE26)))</formula>
    </cfRule>
    <cfRule type="containsText" dxfId="1379" priority="790" operator="containsText" text="Moderado">
      <formula>NOT(ISERROR(SEARCH("Moderado",AE26)))</formula>
    </cfRule>
    <cfRule type="containsText" dxfId="1378" priority="791" operator="containsText" text="Menor">
      <formula>NOT(ISERROR(SEARCH("Menor",AE26)))</formula>
    </cfRule>
    <cfRule type="containsText" dxfId="1377" priority="792" operator="containsText" text="Leve">
      <formula>NOT(ISERROR(SEARCH("Leve",AE26)))</formula>
    </cfRule>
    <cfRule type="containsText" dxfId="1376" priority="793" operator="containsText" text="Mayor">
      <formula>NOT(ISERROR(SEARCH("Mayor",AE26)))</formula>
    </cfRule>
  </conditionalFormatting>
  <conditionalFormatting sqref="I30">
    <cfRule type="containsText" dxfId="1375" priority="766" operator="containsText" text="Muy Baja">
      <formula>NOT(ISERROR(SEARCH("Muy Baja",I30)))</formula>
    </cfRule>
    <cfRule type="containsText" dxfId="1374" priority="767" operator="containsText" text="Baja">
      <formula>NOT(ISERROR(SEARCH("Baja",I30)))</formula>
    </cfRule>
    <cfRule type="containsText" dxfId="1373" priority="769" operator="containsText" text="Muy Alta">
      <formula>NOT(ISERROR(SEARCH("Muy Alta",I30)))</formula>
    </cfRule>
    <cfRule type="containsText" dxfId="1372" priority="770" operator="containsText" text="Alta">
      <formula>NOT(ISERROR(SEARCH("Alta",I30)))</formula>
    </cfRule>
    <cfRule type="containsText" dxfId="1371" priority="771" operator="containsText" text="Media">
      <formula>NOT(ISERROR(SEARCH("Media",I30)))</formula>
    </cfRule>
    <cfRule type="containsText" dxfId="1370" priority="772" operator="containsText" text="Media">
      <formula>NOT(ISERROR(SEARCH("Media",I30)))</formula>
    </cfRule>
    <cfRule type="containsText" dxfId="1369" priority="773" operator="containsText" text="Media">
      <formula>NOT(ISERROR(SEARCH("Media",I30)))</formula>
    </cfRule>
    <cfRule type="containsText" dxfId="1368" priority="774" operator="containsText" text="Muy Baja">
      <formula>NOT(ISERROR(SEARCH("Muy Baja",I30)))</formula>
    </cfRule>
    <cfRule type="containsText" dxfId="1367" priority="775" operator="containsText" text="Baja">
      <formula>NOT(ISERROR(SEARCH("Baja",I30)))</formula>
    </cfRule>
    <cfRule type="containsText" dxfId="1366" priority="776" operator="containsText" text="Muy Baja">
      <formula>NOT(ISERROR(SEARCH("Muy Baja",I30)))</formula>
    </cfRule>
    <cfRule type="containsText" dxfId="1365" priority="777" operator="containsText" text="Muy Baja">
      <formula>NOT(ISERROR(SEARCH("Muy Baja",I30)))</formula>
    </cfRule>
    <cfRule type="containsText" dxfId="1364" priority="778" operator="containsText" text="Muy Baja">
      <formula>NOT(ISERROR(SEARCH("Muy Baja",I30)))</formula>
    </cfRule>
    <cfRule type="containsText" dxfId="1363" priority="779" operator="containsText" text="Muy Baja'Tabla probabilidad'!">
      <formula>NOT(ISERROR(SEARCH("Muy Baja'Tabla probabilidad'!",I30)))</formula>
    </cfRule>
    <cfRule type="containsText" dxfId="1362" priority="780" operator="containsText" text="Muy bajo">
      <formula>NOT(ISERROR(SEARCH("Muy bajo",I30)))</formula>
    </cfRule>
    <cfRule type="containsText" dxfId="1361" priority="781" operator="containsText" text="Alta">
      <formula>NOT(ISERROR(SEARCH("Alta",I30)))</formula>
    </cfRule>
    <cfRule type="containsText" dxfId="1360" priority="782" operator="containsText" text="Media">
      <formula>NOT(ISERROR(SEARCH("Media",I30)))</formula>
    </cfRule>
    <cfRule type="containsText" dxfId="1359" priority="783" operator="containsText" text="Baja">
      <formula>NOT(ISERROR(SEARCH("Baja",I30)))</formula>
    </cfRule>
    <cfRule type="containsText" dxfId="1358" priority="784" operator="containsText" text="Muy baja">
      <formula>NOT(ISERROR(SEARCH("Muy baja",I30)))</formula>
    </cfRule>
    <cfRule type="cellIs" dxfId="1357" priority="787" operator="between">
      <formula>1</formula>
      <formula>2</formula>
    </cfRule>
    <cfRule type="cellIs" dxfId="1356" priority="788" operator="between">
      <formula>0</formula>
      <formula>2</formula>
    </cfRule>
  </conditionalFormatting>
  <conditionalFormatting sqref="I30">
    <cfRule type="containsText" dxfId="1355" priority="768" operator="containsText" text="Muy Alta">
      <formula>NOT(ISERROR(SEARCH("Muy Alta",I30)))</formula>
    </cfRule>
  </conditionalFormatting>
  <conditionalFormatting sqref="L30">
    <cfRule type="containsText" dxfId="1354" priority="760" operator="containsText" text="Catastrófico">
      <formula>NOT(ISERROR(SEARCH("Catastrófico",L30)))</formula>
    </cfRule>
    <cfRule type="containsText" dxfId="1353" priority="761" operator="containsText" text="Mayor">
      <formula>NOT(ISERROR(SEARCH("Mayor",L30)))</formula>
    </cfRule>
    <cfRule type="containsText" dxfId="1352" priority="762" operator="containsText" text="Alta">
      <formula>NOT(ISERROR(SEARCH("Alta",L30)))</formula>
    </cfRule>
    <cfRule type="containsText" dxfId="1351" priority="763" operator="containsText" text="Moderado">
      <formula>NOT(ISERROR(SEARCH("Moderado",L30)))</formula>
    </cfRule>
    <cfRule type="containsText" dxfId="1350" priority="764" operator="containsText" text="Menor">
      <formula>NOT(ISERROR(SEARCH("Menor",L30)))</formula>
    </cfRule>
    <cfRule type="containsText" dxfId="1349" priority="765" operator="containsText" text="Leve">
      <formula>NOT(ISERROR(SEARCH("Leve",L30)))</formula>
    </cfRule>
  </conditionalFormatting>
  <conditionalFormatting sqref="N30">
    <cfRule type="containsText" dxfId="1348" priority="755" operator="containsText" text="Extremo">
      <formula>NOT(ISERROR(SEARCH("Extremo",N30)))</formula>
    </cfRule>
    <cfRule type="containsText" dxfId="1347" priority="756" operator="containsText" text="Alto">
      <formula>NOT(ISERROR(SEARCH("Alto",N30)))</formula>
    </cfRule>
    <cfRule type="containsText" dxfId="1346" priority="757" operator="containsText" text="Bajo">
      <formula>NOT(ISERROR(SEARCH("Bajo",N30)))</formula>
    </cfRule>
    <cfRule type="containsText" dxfId="1345" priority="758" operator="containsText" text="Moderado">
      <formula>NOT(ISERROR(SEARCH("Moderado",N30)))</formula>
    </cfRule>
    <cfRule type="containsText" dxfId="1344" priority="759" operator="containsText" text="Extremo">
      <formula>NOT(ISERROR(SEARCH("Extremo",N30)))</formula>
    </cfRule>
  </conditionalFormatting>
  <conditionalFormatting sqref="M30">
    <cfRule type="containsText" dxfId="1343" priority="749" operator="containsText" text="Catastrófico">
      <formula>NOT(ISERROR(SEARCH("Catastrófico",M30)))</formula>
    </cfRule>
    <cfRule type="containsText" dxfId="1342" priority="750" operator="containsText" text="Mayor">
      <formula>NOT(ISERROR(SEARCH("Mayor",M30)))</formula>
    </cfRule>
    <cfRule type="containsText" dxfId="1341" priority="751" operator="containsText" text="Alta">
      <formula>NOT(ISERROR(SEARCH("Alta",M30)))</formula>
    </cfRule>
    <cfRule type="containsText" dxfId="1340" priority="752" operator="containsText" text="Moderado">
      <formula>NOT(ISERROR(SEARCH("Moderado",M30)))</formula>
    </cfRule>
    <cfRule type="containsText" dxfId="1339" priority="753" operator="containsText" text="Menor">
      <formula>NOT(ISERROR(SEARCH("Menor",M30)))</formula>
    </cfRule>
    <cfRule type="containsText" dxfId="1338" priority="754" operator="containsText" text="Leve">
      <formula>NOT(ISERROR(SEARCH("Leve",M30)))</formula>
    </cfRule>
  </conditionalFormatting>
  <conditionalFormatting sqref="Y30:Y32">
    <cfRule type="containsText" dxfId="1337" priority="743" operator="containsText" text="Muy Alta">
      <formula>NOT(ISERROR(SEARCH("Muy Alta",Y30)))</formula>
    </cfRule>
    <cfRule type="containsText" dxfId="1336" priority="744" operator="containsText" text="Alta">
      <formula>NOT(ISERROR(SEARCH("Alta",Y30)))</formula>
    </cfRule>
    <cfRule type="containsText" dxfId="1335" priority="745" operator="containsText" text="Media">
      <formula>NOT(ISERROR(SEARCH("Media",Y30)))</formula>
    </cfRule>
    <cfRule type="containsText" dxfId="1334" priority="746" operator="containsText" text="Muy Baja">
      <formula>NOT(ISERROR(SEARCH("Muy Baja",Y30)))</formula>
    </cfRule>
    <cfRule type="containsText" dxfId="1333" priority="747" operator="containsText" text="Baja">
      <formula>NOT(ISERROR(SEARCH("Baja",Y30)))</formula>
    </cfRule>
    <cfRule type="containsText" dxfId="1332" priority="748" operator="containsText" text="Muy Baja">
      <formula>NOT(ISERROR(SEARCH("Muy Baja",Y30)))</formula>
    </cfRule>
  </conditionalFormatting>
  <conditionalFormatting sqref="AC30:AC32">
    <cfRule type="containsText" dxfId="1331" priority="738" operator="containsText" text="Catastrófico">
      <formula>NOT(ISERROR(SEARCH("Catastrófico",AC30)))</formula>
    </cfRule>
    <cfRule type="containsText" dxfId="1330" priority="739" operator="containsText" text="Mayor">
      <formula>NOT(ISERROR(SEARCH("Mayor",AC30)))</formula>
    </cfRule>
    <cfRule type="containsText" dxfId="1329" priority="740" operator="containsText" text="Moderado">
      <formula>NOT(ISERROR(SEARCH("Moderado",AC30)))</formula>
    </cfRule>
    <cfRule type="containsText" dxfId="1328" priority="741" operator="containsText" text="Menor">
      <formula>NOT(ISERROR(SEARCH("Menor",AC30)))</formula>
    </cfRule>
    <cfRule type="containsText" dxfId="1327" priority="742" operator="containsText" text="Leve">
      <formula>NOT(ISERROR(SEARCH("Leve",AC30)))</formula>
    </cfRule>
  </conditionalFormatting>
  <conditionalFormatting sqref="AG30">
    <cfRule type="containsText" dxfId="1326" priority="729" operator="containsText" text="Extremo">
      <formula>NOT(ISERROR(SEARCH("Extremo",AG30)))</formula>
    </cfRule>
    <cfRule type="containsText" dxfId="1325" priority="730" operator="containsText" text="Alto">
      <formula>NOT(ISERROR(SEARCH("Alto",AG30)))</formula>
    </cfRule>
    <cfRule type="containsText" dxfId="1324" priority="731" operator="containsText" text="Moderado">
      <formula>NOT(ISERROR(SEARCH("Moderado",AG30)))</formula>
    </cfRule>
    <cfRule type="containsText" dxfId="1323" priority="732" operator="containsText" text="Menor">
      <formula>NOT(ISERROR(SEARCH("Menor",AG30)))</formula>
    </cfRule>
    <cfRule type="containsText" dxfId="1322" priority="733" operator="containsText" text="Bajo">
      <formula>NOT(ISERROR(SEARCH("Bajo",AG30)))</formula>
    </cfRule>
    <cfRule type="containsText" dxfId="1321" priority="734" operator="containsText" text="Moderado">
      <formula>NOT(ISERROR(SEARCH("Moderado",AG30)))</formula>
    </cfRule>
    <cfRule type="containsText" dxfId="1320" priority="735" operator="containsText" text="Extremo">
      <formula>NOT(ISERROR(SEARCH("Extremo",AG30)))</formula>
    </cfRule>
    <cfRule type="containsText" dxfId="1319" priority="736" operator="containsText" text="Baja">
      <formula>NOT(ISERROR(SEARCH("Baja",AG30)))</formula>
    </cfRule>
    <cfRule type="containsText" dxfId="1318" priority="737" operator="containsText" text="Alto">
      <formula>NOT(ISERROR(SEARCH("Alto",AG30)))</formula>
    </cfRule>
  </conditionalFormatting>
  <conditionalFormatting sqref="AA30:AA32">
    <cfRule type="containsText" dxfId="1317" priority="724" operator="containsText" text="Muy Alta">
      <formula>NOT(ISERROR(SEARCH("Muy Alta",AA30)))</formula>
    </cfRule>
    <cfRule type="containsText" dxfId="1316" priority="725" operator="containsText" text="Alta">
      <formula>NOT(ISERROR(SEARCH("Alta",AA30)))</formula>
    </cfRule>
    <cfRule type="containsText" dxfId="1315" priority="726" operator="containsText" text="Media">
      <formula>NOT(ISERROR(SEARCH("Media",AA30)))</formula>
    </cfRule>
    <cfRule type="containsText" dxfId="1314" priority="727" operator="containsText" text="Baja">
      <formula>NOT(ISERROR(SEARCH("Baja",AA30)))</formula>
    </cfRule>
    <cfRule type="containsText" dxfId="1313" priority="728" operator="containsText" text="Muy Baja">
      <formula>NOT(ISERROR(SEARCH("Muy Baja",AA30)))</formula>
    </cfRule>
  </conditionalFormatting>
  <conditionalFormatting sqref="AE30:AE32">
    <cfRule type="containsText" dxfId="1312" priority="719" operator="containsText" text="Catastrófico">
      <formula>NOT(ISERROR(SEARCH("Catastrófico",AE30)))</formula>
    </cfRule>
    <cfRule type="containsText" dxfId="1311" priority="720" operator="containsText" text="Moderado">
      <formula>NOT(ISERROR(SEARCH("Moderado",AE30)))</formula>
    </cfRule>
    <cfRule type="containsText" dxfId="1310" priority="721" operator="containsText" text="Menor">
      <formula>NOT(ISERROR(SEARCH("Menor",AE30)))</formula>
    </cfRule>
    <cfRule type="containsText" dxfId="1309" priority="722" operator="containsText" text="Leve">
      <formula>NOT(ISERROR(SEARCH("Leve",AE30)))</formula>
    </cfRule>
    <cfRule type="containsText" dxfId="1308" priority="723" operator="containsText" text="Mayor">
      <formula>NOT(ISERROR(SEARCH("Mayor",AE30)))</formula>
    </cfRule>
  </conditionalFormatting>
  <conditionalFormatting sqref="I33">
    <cfRule type="containsText" dxfId="1307" priority="696" operator="containsText" text="Muy Baja">
      <formula>NOT(ISERROR(SEARCH("Muy Baja",I33)))</formula>
    </cfRule>
    <cfRule type="containsText" dxfId="1306" priority="697" operator="containsText" text="Baja">
      <formula>NOT(ISERROR(SEARCH("Baja",I33)))</formula>
    </cfRule>
    <cfRule type="containsText" dxfId="1305" priority="699" operator="containsText" text="Muy Alta">
      <formula>NOT(ISERROR(SEARCH("Muy Alta",I33)))</formula>
    </cfRule>
    <cfRule type="containsText" dxfId="1304" priority="700" operator="containsText" text="Alta">
      <formula>NOT(ISERROR(SEARCH("Alta",I33)))</formula>
    </cfRule>
    <cfRule type="containsText" dxfId="1303" priority="701" operator="containsText" text="Media">
      <formula>NOT(ISERROR(SEARCH("Media",I33)))</formula>
    </cfRule>
    <cfRule type="containsText" dxfId="1302" priority="702" operator="containsText" text="Media">
      <formula>NOT(ISERROR(SEARCH("Media",I33)))</formula>
    </cfRule>
    <cfRule type="containsText" dxfId="1301" priority="703" operator="containsText" text="Media">
      <formula>NOT(ISERROR(SEARCH("Media",I33)))</formula>
    </cfRule>
    <cfRule type="containsText" dxfId="1300" priority="704" operator="containsText" text="Muy Baja">
      <formula>NOT(ISERROR(SEARCH("Muy Baja",I33)))</formula>
    </cfRule>
    <cfRule type="containsText" dxfId="1299" priority="705" operator="containsText" text="Baja">
      <formula>NOT(ISERROR(SEARCH("Baja",I33)))</formula>
    </cfRule>
    <cfRule type="containsText" dxfId="1298" priority="706" operator="containsText" text="Muy Baja">
      <formula>NOT(ISERROR(SEARCH("Muy Baja",I33)))</formula>
    </cfRule>
    <cfRule type="containsText" dxfId="1297" priority="707" operator="containsText" text="Muy Baja">
      <formula>NOT(ISERROR(SEARCH("Muy Baja",I33)))</formula>
    </cfRule>
    <cfRule type="containsText" dxfId="1296" priority="708" operator="containsText" text="Muy Baja">
      <formula>NOT(ISERROR(SEARCH("Muy Baja",I33)))</formula>
    </cfRule>
    <cfRule type="containsText" dxfId="1295" priority="709" operator="containsText" text="Muy Baja'Tabla probabilidad'!">
      <formula>NOT(ISERROR(SEARCH("Muy Baja'Tabla probabilidad'!",I33)))</formula>
    </cfRule>
    <cfRule type="containsText" dxfId="1294" priority="710" operator="containsText" text="Muy bajo">
      <formula>NOT(ISERROR(SEARCH("Muy bajo",I33)))</formula>
    </cfRule>
    <cfRule type="containsText" dxfId="1293" priority="711" operator="containsText" text="Alta">
      <formula>NOT(ISERROR(SEARCH("Alta",I33)))</formula>
    </cfRule>
    <cfRule type="containsText" dxfId="1292" priority="712" operator="containsText" text="Media">
      <formula>NOT(ISERROR(SEARCH("Media",I33)))</formula>
    </cfRule>
    <cfRule type="containsText" dxfId="1291" priority="713" operator="containsText" text="Baja">
      <formula>NOT(ISERROR(SEARCH("Baja",I33)))</formula>
    </cfRule>
    <cfRule type="containsText" dxfId="1290" priority="714" operator="containsText" text="Muy baja">
      <formula>NOT(ISERROR(SEARCH("Muy baja",I33)))</formula>
    </cfRule>
    <cfRule type="cellIs" dxfId="1289" priority="717" operator="between">
      <formula>1</formula>
      <formula>2</formula>
    </cfRule>
    <cfRule type="cellIs" dxfId="1288" priority="718" operator="between">
      <formula>0</formula>
      <formula>2</formula>
    </cfRule>
  </conditionalFormatting>
  <conditionalFormatting sqref="I33">
    <cfRule type="containsText" dxfId="1287" priority="698" operator="containsText" text="Muy Alta">
      <formula>NOT(ISERROR(SEARCH("Muy Alta",I33)))</formula>
    </cfRule>
  </conditionalFormatting>
  <conditionalFormatting sqref="L33">
    <cfRule type="containsText" dxfId="1286" priority="690" operator="containsText" text="Catastrófico">
      <formula>NOT(ISERROR(SEARCH("Catastrófico",L33)))</formula>
    </cfRule>
    <cfRule type="containsText" dxfId="1285" priority="691" operator="containsText" text="Mayor">
      <formula>NOT(ISERROR(SEARCH("Mayor",L33)))</formula>
    </cfRule>
    <cfRule type="containsText" dxfId="1284" priority="692" operator="containsText" text="Alta">
      <formula>NOT(ISERROR(SEARCH("Alta",L33)))</formula>
    </cfRule>
    <cfRule type="containsText" dxfId="1283" priority="693" operator="containsText" text="Moderado">
      <formula>NOT(ISERROR(SEARCH("Moderado",L33)))</formula>
    </cfRule>
    <cfRule type="containsText" dxfId="1282" priority="694" operator="containsText" text="Menor">
      <formula>NOT(ISERROR(SEARCH("Menor",L33)))</formula>
    </cfRule>
    <cfRule type="containsText" dxfId="1281" priority="695" operator="containsText" text="Leve">
      <formula>NOT(ISERROR(SEARCH("Leve",L33)))</formula>
    </cfRule>
  </conditionalFormatting>
  <conditionalFormatting sqref="N33">
    <cfRule type="containsText" dxfId="1280" priority="685" operator="containsText" text="Extremo">
      <formula>NOT(ISERROR(SEARCH("Extremo",N33)))</formula>
    </cfRule>
    <cfRule type="containsText" dxfId="1279" priority="686" operator="containsText" text="Alto">
      <formula>NOT(ISERROR(SEARCH("Alto",N33)))</formula>
    </cfRule>
    <cfRule type="containsText" dxfId="1278" priority="687" operator="containsText" text="Bajo">
      <formula>NOT(ISERROR(SEARCH("Bajo",N33)))</formula>
    </cfRule>
    <cfRule type="containsText" dxfId="1277" priority="688" operator="containsText" text="Moderado">
      <formula>NOT(ISERROR(SEARCH("Moderado",N33)))</formula>
    </cfRule>
    <cfRule type="containsText" dxfId="1276" priority="689" operator="containsText" text="Extremo">
      <formula>NOT(ISERROR(SEARCH("Extremo",N33)))</formula>
    </cfRule>
  </conditionalFormatting>
  <conditionalFormatting sqref="M33">
    <cfRule type="containsText" dxfId="1275" priority="679" operator="containsText" text="Catastrófico">
      <formula>NOT(ISERROR(SEARCH("Catastrófico",M33)))</formula>
    </cfRule>
    <cfRule type="containsText" dxfId="1274" priority="680" operator="containsText" text="Mayor">
      <formula>NOT(ISERROR(SEARCH("Mayor",M33)))</formula>
    </cfRule>
    <cfRule type="containsText" dxfId="1273" priority="681" operator="containsText" text="Alta">
      <formula>NOT(ISERROR(SEARCH("Alta",M33)))</formula>
    </cfRule>
    <cfRule type="containsText" dxfId="1272" priority="682" operator="containsText" text="Moderado">
      <formula>NOT(ISERROR(SEARCH("Moderado",M33)))</formula>
    </cfRule>
    <cfRule type="containsText" dxfId="1271" priority="683" operator="containsText" text="Menor">
      <formula>NOT(ISERROR(SEARCH("Menor",M33)))</formula>
    </cfRule>
    <cfRule type="containsText" dxfId="1270" priority="684" operator="containsText" text="Leve">
      <formula>NOT(ISERROR(SEARCH("Leve",M33)))</formula>
    </cfRule>
  </conditionalFormatting>
  <conditionalFormatting sqref="Y33:Y36">
    <cfRule type="containsText" dxfId="1269" priority="673" operator="containsText" text="Muy Alta">
      <formula>NOT(ISERROR(SEARCH("Muy Alta",Y33)))</formula>
    </cfRule>
    <cfRule type="containsText" dxfId="1268" priority="674" operator="containsText" text="Alta">
      <formula>NOT(ISERROR(SEARCH("Alta",Y33)))</formula>
    </cfRule>
    <cfRule type="containsText" dxfId="1267" priority="675" operator="containsText" text="Media">
      <formula>NOT(ISERROR(SEARCH("Media",Y33)))</formula>
    </cfRule>
    <cfRule type="containsText" dxfId="1266" priority="676" operator="containsText" text="Muy Baja">
      <formula>NOT(ISERROR(SEARCH("Muy Baja",Y33)))</formula>
    </cfRule>
    <cfRule type="containsText" dxfId="1265" priority="677" operator="containsText" text="Baja">
      <formula>NOT(ISERROR(SEARCH("Baja",Y33)))</formula>
    </cfRule>
    <cfRule type="containsText" dxfId="1264" priority="678" operator="containsText" text="Muy Baja">
      <formula>NOT(ISERROR(SEARCH("Muy Baja",Y33)))</formula>
    </cfRule>
  </conditionalFormatting>
  <conditionalFormatting sqref="AC33:AC36">
    <cfRule type="containsText" dxfId="1263" priority="668" operator="containsText" text="Catastrófico">
      <formula>NOT(ISERROR(SEARCH("Catastrófico",AC33)))</formula>
    </cfRule>
    <cfRule type="containsText" dxfId="1262" priority="669" operator="containsText" text="Mayor">
      <formula>NOT(ISERROR(SEARCH("Mayor",AC33)))</formula>
    </cfRule>
    <cfRule type="containsText" dxfId="1261" priority="670" operator="containsText" text="Moderado">
      <formula>NOT(ISERROR(SEARCH("Moderado",AC33)))</formula>
    </cfRule>
    <cfRule type="containsText" dxfId="1260" priority="671" operator="containsText" text="Menor">
      <formula>NOT(ISERROR(SEARCH("Menor",AC33)))</formula>
    </cfRule>
    <cfRule type="containsText" dxfId="1259" priority="672" operator="containsText" text="Leve">
      <formula>NOT(ISERROR(SEARCH("Leve",AC33)))</formula>
    </cfRule>
  </conditionalFormatting>
  <conditionalFormatting sqref="AG33">
    <cfRule type="containsText" dxfId="1258" priority="659" operator="containsText" text="Extremo">
      <formula>NOT(ISERROR(SEARCH("Extremo",AG33)))</formula>
    </cfRule>
    <cfRule type="containsText" dxfId="1257" priority="660" operator="containsText" text="Alto">
      <formula>NOT(ISERROR(SEARCH("Alto",AG33)))</formula>
    </cfRule>
    <cfRule type="containsText" dxfId="1256" priority="661" operator="containsText" text="Moderado">
      <formula>NOT(ISERROR(SEARCH("Moderado",AG33)))</formula>
    </cfRule>
    <cfRule type="containsText" dxfId="1255" priority="662" operator="containsText" text="Menor">
      <formula>NOT(ISERROR(SEARCH("Menor",AG33)))</formula>
    </cfRule>
    <cfRule type="containsText" dxfId="1254" priority="663" operator="containsText" text="Bajo">
      <formula>NOT(ISERROR(SEARCH("Bajo",AG33)))</formula>
    </cfRule>
    <cfRule type="containsText" dxfId="1253" priority="664" operator="containsText" text="Moderado">
      <formula>NOT(ISERROR(SEARCH("Moderado",AG33)))</formula>
    </cfRule>
    <cfRule type="containsText" dxfId="1252" priority="665" operator="containsText" text="Extremo">
      <formula>NOT(ISERROR(SEARCH("Extremo",AG33)))</formula>
    </cfRule>
    <cfRule type="containsText" dxfId="1251" priority="666" operator="containsText" text="Baja">
      <formula>NOT(ISERROR(SEARCH("Baja",AG33)))</formula>
    </cfRule>
    <cfRule type="containsText" dxfId="1250" priority="667" operator="containsText" text="Alto">
      <formula>NOT(ISERROR(SEARCH("Alto",AG33)))</formula>
    </cfRule>
  </conditionalFormatting>
  <conditionalFormatting sqref="AA33:AA36">
    <cfRule type="containsText" dxfId="1249" priority="654" operator="containsText" text="Muy Alta">
      <formula>NOT(ISERROR(SEARCH("Muy Alta",AA33)))</formula>
    </cfRule>
    <cfRule type="containsText" dxfId="1248" priority="655" operator="containsText" text="Alta">
      <formula>NOT(ISERROR(SEARCH("Alta",AA33)))</formula>
    </cfRule>
    <cfRule type="containsText" dxfId="1247" priority="656" operator="containsText" text="Media">
      <formula>NOT(ISERROR(SEARCH("Media",AA33)))</formula>
    </cfRule>
    <cfRule type="containsText" dxfId="1246" priority="657" operator="containsText" text="Baja">
      <formula>NOT(ISERROR(SEARCH("Baja",AA33)))</formula>
    </cfRule>
    <cfRule type="containsText" dxfId="1245" priority="658" operator="containsText" text="Muy Baja">
      <formula>NOT(ISERROR(SEARCH("Muy Baja",AA33)))</formula>
    </cfRule>
  </conditionalFormatting>
  <conditionalFormatting sqref="AE33:AE36">
    <cfRule type="containsText" dxfId="1244" priority="649" operator="containsText" text="Catastrófico">
      <formula>NOT(ISERROR(SEARCH("Catastrófico",AE33)))</formula>
    </cfRule>
    <cfRule type="containsText" dxfId="1243" priority="650" operator="containsText" text="Moderado">
      <formula>NOT(ISERROR(SEARCH("Moderado",AE33)))</formula>
    </cfRule>
    <cfRule type="containsText" dxfId="1242" priority="651" operator="containsText" text="Menor">
      <formula>NOT(ISERROR(SEARCH("Menor",AE33)))</formula>
    </cfRule>
    <cfRule type="containsText" dxfId="1241" priority="652" operator="containsText" text="Leve">
      <formula>NOT(ISERROR(SEARCH("Leve",AE33)))</formula>
    </cfRule>
    <cfRule type="containsText" dxfId="1240" priority="653" operator="containsText" text="Mayor">
      <formula>NOT(ISERROR(SEARCH("Mayor",AE33)))</formula>
    </cfRule>
  </conditionalFormatting>
  <conditionalFormatting sqref="I37">
    <cfRule type="containsText" dxfId="1239" priority="626" operator="containsText" text="Muy Baja">
      <formula>NOT(ISERROR(SEARCH("Muy Baja",I37)))</formula>
    </cfRule>
    <cfRule type="containsText" dxfId="1238" priority="627" operator="containsText" text="Baja">
      <formula>NOT(ISERROR(SEARCH("Baja",I37)))</formula>
    </cfRule>
    <cfRule type="containsText" dxfId="1237" priority="629" operator="containsText" text="Muy Alta">
      <formula>NOT(ISERROR(SEARCH("Muy Alta",I37)))</formula>
    </cfRule>
    <cfRule type="containsText" dxfId="1236" priority="630" operator="containsText" text="Alta">
      <formula>NOT(ISERROR(SEARCH("Alta",I37)))</formula>
    </cfRule>
    <cfRule type="containsText" dxfId="1235" priority="631" operator="containsText" text="Media">
      <formula>NOT(ISERROR(SEARCH("Media",I37)))</formula>
    </cfRule>
    <cfRule type="containsText" dxfId="1234" priority="632" operator="containsText" text="Media">
      <formula>NOT(ISERROR(SEARCH("Media",I37)))</formula>
    </cfRule>
    <cfRule type="containsText" dxfId="1233" priority="633" operator="containsText" text="Media">
      <formula>NOT(ISERROR(SEARCH("Media",I37)))</formula>
    </cfRule>
    <cfRule type="containsText" dxfId="1232" priority="634" operator="containsText" text="Muy Baja">
      <formula>NOT(ISERROR(SEARCH("Muy Baja",I37)))</formula>
    </cfRule>
    <cfRule type="containsText" dxfId="1231" priority="635" operator="containsText" text="Baja">
      <formula>NOT(ISERROR(SEARCH("Baja",I37)))</formula>
    </cfRule>
    <cfRule type="containsText" dxfId="1230" priority="636" operator="containsText" text="Muy Baja">
      <formula>NOT(ISERROR(SEARCH("Muy Baja",I37)))</formula>
    </cfRule>
    <cfRule type="containsText" dxfId="1229" priority="637" operator="containsText" text="Muy Baja">
      <formula>NOT(ISERROR(SEARCH("Muy Baja",I37)))</formula>
    </cfRule>
    <cfRule type="containsText" dxfId="1228" priority="638" operator="containsText" text="Muy Baja">
      <formula>NOT(ISERROR(SEARCH("Muy Baja",I37)))</formula>
    </cfRule>
    <cfRule type="containsText" dxfId="1227" priority="639" operator="containsText" text="Muy Baja'Tabla probabilidad'!">
      <formula>NOT(ISERROR(SEARCH("Muy Baja'Tabla probabilidad'!",I37)))</formula>
    </cfRule>
    <cfRule type="containsText" dxfId="1226" priority="640" operator="containsText" text="Muy bajo">
      <formula>NOT(ISERROR(SEARCH("Muy bajo",I37)))</formula>
    </cfRule>
    <cfRule type="containsText" dxfId="1225" priority="641" operator="containsText" text="Alta">
      <formula>NOT(ISERROR(SEARCH("Alta",I37)))</formula>
    </cfRule>
    <cfRule type="containsText" dxfId="1224" priority="642" operator="containsText" text="Media">
      <formula>NOT(ISERROR(SEARCH("Media",I37)))</formula>
    </cfRule>
    <cfRule type="containsText" dxfId="1223" priority="643" operator="containsText" text="Baja">
      <formula>NOT(ISERROR(SEARCH("Baja",I37)))</formula>
    </cfRule>
    <cfRule type="containsText" dxfId="1222" priority="644" operator="containsText" text="Muy baja">
      <formula>NOT(ISERROR(SEARCH("Muy baja",I37)))</formula>
    </cfRule>
    <cfRule type="cellIs" dxfId="1221" priority="647" operator="between">
      <formula>1</formula>
      <formula>2</formula>
    </cfRule>
    <cfRule type="cellIs" dxfId="1220" priority="648" operator="between">
      <formula>0</formula>
      <formula>2</formula>
    </cfRule>
  </conditionalFormatting>
  <conditionalFormatting sqref="I37">
    <cfRule type="containsText" dxfId="1219" priority="628" operator="containsText" text="Muy Alta">
      <formula>NOT(ISERROR(SEARCH("Muy Alta",I37)))</formula>
    </cfRule>
  </conditionalFormatting>
  <conditionalFormatting sqref="L37">
    <cfRule type="containsText" dxfId="1218" priority="620" operator="containsText" text="Catastrófico">
      <formula>NOT(ISERROR(SEARCH("Catastrófico",L37)))</formula>
    </cfRule>
    <cfRule type="containsText" dxfId="1217" priority="621" operator="containsText" text="Mayor">
      <formula>NOT(ISERROR(SEARCH("Mayor",L37)))</formula>
    </cfRule>
    <cfRule type="containsText" dxfId="1216" priority="622" operator="containsText" text="Alta">
      <formula>NOT(ISERROR(SEARCH("Alta",L37)))</formula>
    </cfRule>
    <cfRule type="containsText" dxfId="1215" priority="623" operator="containsText" text="Moderado">
      <formula>NOT(ISERROR(SEARCH("Moderado",L37)))</formula>
    </cfRule>
    <cfRule type="containsText" dxfId="1214" priority="624" operator="containsText" text="Menor">
      <formula>NOT(ISERROR(SEARCH("Menor",L37)))</formula>
    </cfRule>
    <cfRule type="containsText" dxfId="1213" priority="625" operator="containsText" text="Leve">
      <formula>NOT(ISERROR(SEARCH("Leve",L37)))</formula>
    </cfRule>
  </conditionalFormatting>
  <conditionalFormatting sqref="N37">
    <cfRule type="containsText" dxfId="1212" priority="615" operator="containsText" text="Extremo">
      <formula>NOT(ISERROR(SEARCH("Extremo",N37)))</formula>
    </cfRule>
    <cfRule type="containsText" dxfId="1211" priority="616" operator="containsText" text="Alto">
      <formula>NOT(ISERROR(SEARCH("Alto",N37)))</formula>
    </cfRule>
    <cfRule type="containsText" dxfId="1210" priority="617" operator="containsText" text="Bajo">
      <formula>NOT(ISERROR(SEARCH("Bajo",N37)))</formula>
    </cfRule>
    <cfRule type="containsText" dxfId="1209" priority="618" operator="containsText" text="Moderado">
      <formula>NOT(ISERROR(SEARCH("Moderado",N37)))</formula>
    </cfRule>
    <cfRule type="containsText" dxfId="1208" priority="619" operator="containsText" text="Extremo">
      <formula>NOT(ISERROR(SEARCH("Extremo",N37)))</formula>
    </cfRule>
  </conditionalFormatting>
  <conditionalFormatting sqref="M37">
    <cfRule type="containsText" dxfId="1207" priority="609" operator="containsText" text="Catastrófico">
      <formula>NOT(ISERROR(SEARCH("Catastrófico",M37)))</formula>
    </cfRule>
    <cfRule type="containsText" dxfId="1206" priority="610" operator="containsText" text="Mayor">
      <formula>NOT(ISERROR(SEARCH("Mayor",M37)))</formula>
    </cfRule>
    <cfRule type="containsText" dxfId="1205" priority="611" operator="containsText" text="Alta">
      <formula>NOT(ISERROR(SEARCH("Alta",M37)))</formula>
    </cfRule>
    <cfRule type="containsText" dxfId="1204" priority="612" operator="containsText" text="Moderado">
      <formula>NOT(ISERROR(SEARCH("Moderado",M37)))</formula>
    </cfRule>
    <cfRule type="containsText" dxfId="1203" priority="613" operator="containsText" text="Menor">
      <formula>NOT(ISERROR(SEARCH("Menor",M37)))</formula>
    </cfRule>
    <cfRule type="containsText" dxfId="1202" priority="614" operator="containsText" text="Leve">
      <formula>NOT(ISERROR(SEARCH("Leve",M37)))</formula>
    </cfRule>
  </conditionalFormatting>
  <conditionalFormatting sqref="Y37">
    <cfRule type="containsText" dxfId="1201" priority="603" operator="containsText" text="Muy Alta">
      <formula>NOT(ISERROR(SEARCH("Muy Alta",Y37)))</formula>
    </cfRule>
    <cfRule type="containsText" dxfId="1200" priority="604" operator="containsText" text="Alta">
      <formula>NOT(ISERROR(SEARCH("Alta",Y37)))</formula>
    </cfRule>
    <cfRule type="containsText" dxfId="1199" priority="605" operator="containsText" text="Media">
      <formula>NOT(ISERROR(SEARCH("Media",Y37)))</formula>
    </cfRule>
    <cfRule type="containsText" dxfId="1198" priority="606" operator="containsText" text="Muy Baja">
      <formula>NOT(ISERROR(SEARCH("Muy Baja",Y37)))</formula>
    </cfRule>
    <cfRule type="containsText" dxfId="1197" priority="607" operator="containsText" text="Baja">
      <formula>NOT(ISERROR(SEARCH("Baja",Y37)))</formula>
    </cfRule>
    <cfRule type="containsText" dxfId="1196" priority="608" operator="containsText" text="Muy Baja">
      <formula>NOT(ISERROR(SEARCH("Muy Baja",Y37)))</formula>
    </cfRule>
  </conditionalFormatting>
  <conditionalFormatting sqref="AC37">
    <cfRule type="containsText" dxfId="1195" priority="598" operator="containsText" text="Catastrófico">
      <formula>NOT(ISERROR(SEARCH("Catastrófico",AC37)))</formula>
    </cfRule>
    <cfRule type="containsText" dxfId="1194" priority="599" operator="containsText" text="Mayor">
      <formula>NOT(ISERROR(SEARCH("Mayor",AC37)))</formula>
    </cfRule>
    <cfRule type="containsText" dxfId="1193" priority="600" operator="containsText" text="Moderado">
      <formula>NOT(ISERROR(SEARCH("Moderado",AC37)))</formula>
    </cfRule>
    <cfRule type="containsText" dxfId="1192" priority="601" operator="containsText" text="Menor">
      <formula>NOT(ISERROR(SEARCH("Menor",AC37)))</formula>
    </cfRule>
    <cfRule type="containsText" dxfId="1191" priority="602" operator="containsText" text="Leve">
      <formula>NOT(ISERROR(SEARCH("Leve",AC37)))</formula>
    </cfRule>
  </conditionalFormatting>
  <conditionalFormatting sqref="AG37">
    <cfRule type="containsText" dxfId="1190" priority="589" operator="containsText" text="Extremo">
      <formula>NOT(ISERROR(SEARCH("Extremo",AG37)))</formula>
    </cfRule>
    <cfRule type="containsText" dxfId="1189" priority="590" operator="containsText" text="Alto">
      <formula>NOT(ISERROR(SEARCH("Alto",AG37)))</formula>
    </cfRule>
    <cfRule type="containsText" dxfId="1188" priority="591" operator="containsText" text="Moderado">
      <formula>NOT(ISERROR(SEARCH("Moderado",AG37)))</formula>
    </cfRule>
    <cfRule type="containsText" dxfId="1187" priority="592" operator="containsText" text="Menor">
      <formula>NOT(ISERROR(SEARCH("Menor",AG37)))</formula>
    </cfRule>
    <cfRule type="containsText" dxfId="1186" priority="593" operator="containsText" text="Bajo">
      <formula>NOT(ISERROR(SEARCH("Bajo",AG37)))</formula>
    </cfRule>
    <cfRule type="containsText" dxfId="1185" priority="594" operator="containsText" text="Moderado">
      <formula>NOT(ISERROR(SEARCH("Moderado",AG37)))</formula>
    </cfRule>
    <cfRule type="containsText" dxfId="1184" priority="595" operator="containsText" text="Extremo">
      <formula>NOT(ISERROR(SEARCH("Extremo",AG37)))</formula>
    </cfRule>
    <cfRule type="containsText" dxfId="1183" priority="596" operator="containsText" text="Baja">
      <formula>NOT(ISERROR(SEARCH("Baja",AG37)))</formula>
    </cfRule>
    <cfRule type="containsText" dxfId="1182" priority="597" operator="containsText" text="Alto">
      <formula>NOT(ISERROR(SEARCH("Alto",AG37)))</formula>
    </cfRule>
  </conditionalFormatting>
  <conditionalFormatting sqref="AA37">
    <cfRule type="containsText" dxfId="1181" priority="584" operator="containsText" text="Muy Alta">
      <formula>NOT(ISERROR(SEARCH("Muy Alta",AA37)))</formula>
    </cfRule>
    <cfRule type="containsText" dxfId="1180" priority="585" operator="containsText" text="Alta">
      <formula>NOT(ISERROR(SEARCH("Alta",AA37)))</formula>
    </cfRule>
    <cfRule type="containsText" dxfId="1179" priority="586" operator="containsText" text="Media">
      <formula>NOT(ISERROR(SEARCH("Media",AA37)))</formula>
    </cfRule>
    <cfRule type="containsText" dxfId="1178" priority="587" operator="containsText" text="Baja">
      <formula>NOT(ISERROR(SEARCH("Baja",AA37)))</formula>
    </cfRule>
    <cfRule type="containsText" dxfId="1177" priority="588" operator="containsText" text="Muy Baja">
      <formula>NOT(ISERROR(SEARCH("Muy Baja",AA37)))</formula>
    </cfRule>
  </conditionalFormatting>
  <conditionalFormatting sqref="AE37">
    <cfRule type="containsText" dxfId="1176" priority="579" operator="containsText" text="Catastrófico">
      <formula>NOT(ISERROR(SEARCH("Catastrófico",AE37)))</formula>
    </cfRule>
    <cfRule type="containsText" dxfId="1175" priority="580" operator="containsText" text="Moderado">
      <formula>NOT(ISERROR(SEARCH("Moderado",AE37)))</formula>
    </cfRule>
    <cfRule type="containsText" dxfId="1174" priority="581" operator="containsText" text="Menor">
      <formula>NOT(ISERROR(SEARCH("Menor",AE37)))</formula>
    </cfRule>
    <cfRule type="containsText" dxfId="1173" priority="582" operator="containsText" text="Leve">
      <formula>NOT(ISERROR(SEARCH("Leve",AE37)))</formula>
    </cfRule>
    <cfRule type="containsText" dxfId="1172" priority="583" operator="containsText" text="Mayor">
      <formula>NOT(ISERROR(SEARCH("Mayor",AE37)))</formula>
    </cfRule>
  </conditionalFormatting>
  <conditionalFormatting sqref="I38">
    <cfRule type="containsText" dxfId="1171" priority="556" operator="containsText" text="Muy Baja">
      <formula>NOT(ISERROR(SEARCH("Muy Baja",I38)))</formula>
    </cfRule>
    <cfRule type="containsText" dxfId="1170" priority="557" operator="containsText" text="Baja">
      <formula>NOT(ISERROR(SEARCH("Baja",I38)))</formula>
    </cfRule>
    <cfRule type="containsText" dxfId="1169" priority="559" operator="containsText" text="Muy Alta">
      <formula>NOT(ISERROR(SEARCH("Muy Alta",I38)))</formula>
    </cfRule>
    <cfRule type="containsText" dxfId="1168" priority="560" operator="containsText" text="Alta">
      <formula>NOT(ISERROR(SEARCH("Alta",I38)))</formula>
    </cfRule>
    <cfRule type="containsText" dxfId="1167" priority="561" operator="containsText" text="Media">
      <formula>NOT(ISERROR(SEARCH("Media",I38)))</formula>
    </cfRule>
    <cfRule type="containsText" dxfId="1166" priority="562" operator="containsText" text="Media">
      <formula>NOT(ISERROR(SEARCH("Media",I38)))</formula>
    </cfRule>
    <cfRule type="containsText" dxfId="1165" priority="563" operator="containsText" text="Media">
      <formula>NOT(ISERROR(SEARCH("Media",I38)))</formula>
    </cfRule>
    <cfRule type="containsText" dxfId="1164" priority="564" operator="containsText" text="Muy Baja">
      <formula>NOT(ISERROR(SEARCH("Muy Baja",I38)))</formula>
    </cfRule>
    <cfRule type="containsText" dxfId="1163" priority="565" operator="containsText" text="Baja">
      <formula>NOT(ISERROR(SEARCH("Baja",I38)))</formula>
    </cfRule>
    <cfRule type="containsText" dxfId="1162" priority="566" operator="containsText" text="Muy Baja">
      <formula>NOT(ISERROR(SEARCH("Muy Baja",I38)))</formula>
    </cfRule>
    <cfRule type="containsText" dxfId="1161" priority="567" operator="containsText" text="Muy Baja">
      <formula>NOT(ISERROR(SEARCH("Muy Baja",I38)))</formula>
    </cfRule>
    <cfRule type="containsText" dxfId="1160" priority="568" operator="containsText" text="Muy Baja">
      <formula>NOT(ISERROR(SEARCH("Muy Baja",I38)))</formula>
    </cfRule>
    <cfRule type="containsText" dxfId="1159" priority="569" operator="containsText" text="Muy Baja'Tabla probabilidad'!">
      <formula>NOT(ISERROR(SEARCH("Muy Baja'Tabla probabilidad'!",I38)))</formula>
    </cfRule>
    <cfRule type="containsText" dxfId="1158" priority="570" operator="containsText" text="Muy bajo">
      <formula>NOT(ISERROR(SEARCH("Muy bajo",I38)))</formula>
    </cfRule>
    <cfRule type="containsText" dxfId="1157" priority="571" operator="containsText" text="Alta">
      <formula>NOT(ISERROR(SEARCH("Alta",I38)))</formula>
    </cfRule>
    <cfRule type="containsText" dxfId="1156" priority="572" operator="containsText" text="Media">
      <formula>NOT(ISERROR(SEARCH("Media",I38)))</formula>
    </cfRule>
    <cfRule type="containsText" dxfId="1155" priority="573" operator="containsText" text="Baja">
      <formula>NOT(ISERROR(SEARCH("Baja",I38)))</formula>
    </cfRule>
    <cfRule type="containsText" dxfId="1154" priority="574" operator="containsText" text="Muy baja">
      <formula>NOT(ISERROR(SEARCH("Muy baja",I38)))</formula>
    </cfRule>
    <cfRule type="cellIs" dxfId="1153" priority="577" operator="between">
      <formula>1</formula>
      <formula>2</formula>
    </cfRule>
    <cfRule type="cellIs" dxfId="1152" priority="578" operator="between">
      <formula>0</formula>
      <formula>2</formula>
    </cfRule>
  </conditionalFormatting>
  <conditionalFormatting sqref="I38">
    <cfRule type="containsText" dxfId="1151" priority="558" operator="containsText" text="Muy Alta">
      <formula>NOT(ISERROR(SEARCH("Muy Alta",I38)))</formula>
    </cfRule>
  </conditionalFormatting>
  <conditionalFormatting sqref="L38">
    <cfRule type="containsText" dxfId="1150" priority="550" operator="containsText" text="Catastrófico">
      <formula>NOT(ISERROR(SEARCH("Catastrófico",L38)))</formula>
    </cfRule>
    <cfRule type="containsText" dxfId="1149" priority="551" operator="containsText" text="Mayor">
      <formula>NOT(ISERROR(SEARCH("Mayor",L38)))</formula>
    </cfRule>
    <cfRule type="containsText" dxfId="1148" priority="552" operator="containsText" text="Alta">
      <formula>NOT(ISERROR(SEARCH("Alta",L38)))</formula>
    </cfRule>
    <cfRule type="containsText" dxfId="1147" priority="553" operator="containsText" text="Moderado">
      <formula>NOT(ISERROR(SEARCH("Moderado",L38)))</formula>
    </cfRule>
    <cfRule type="containsText" dxfId="1146" priority="554" operator="containsText" text="Menor">
      <formula>NOT(ISERROR(SEARCH("Menor",L38)))</formula>
    </cfRule>
    <cfRule type="containsText" dxfId="1145" priority="555" operator="containsText" text="Leve">
      <formula>NOT(ISERROR(SEARCH("Leve",L38)))</formula>
    </cfRule>
  </conditionalFormatting>
  <conditionalFormatting sqref="N38">
    <cfRule type="containsText" dxfId="1144" priority="545" operator="containsText" text="Extremo">
      <formula>NOT(ISERROR(SEARCH("Extremo",N38)))</formula>
    </cfRule>
    <cfRule type="containsText" dxfId="1143" priority="546" operator="containsText" text="Alto">
      <formula>NOT(ISERROR(SEARCH("Alto",N38)))</formula>
    </cfRule>
    <cfRule type="containsText" dxfId="1142" priority="547" operator="containsText" text="Bajo">
      <formula>NOT(ISERROR(SEARCH("Bajo",N38)))</formula>
    </cfRule>
    <cfRule type="containsText" dxfId="1141" priority="548" operator="containsText" text="Moderado">
      <formula>NOT(ISERROR(SEARCH("Moderado",N38)))</formula>
    </cfRule>
    <cfRule type="containsText" dxfId="1140" priority="549" operator="containsText" text="Extremo">
      <formula>NOT(ISERROR(SEARCH("Extremo",N38)))</formula>
    </cfRule>
  </conditionalFormatting>
  <conditionalFormatting sqref="M38">
    <cfRule type="containsText" dxfId="1139" priority="539" operator="containsText" text="Catastrófico">
      <formula>NOT(ISERROR(SEARCH("Catastrófico",M38)))</formula>
    </cfRule>
    <cfRule type="containsText" dxfId="1138" priority="540" operator="containsText" text="Mayor">
      <formula>NOT(ISERROR(SEARCH("Mayor",M38)))</formula>
    </cfRule>
    <cfRule type="containsText" dxfId="1137" priority="541" operator="containsText" text="Alta">
      <formula>NOT(ISERROR(SEARCH("Alta",M38)))</formula>
    </cfRule>
    <cfRule type="containsText" dxfId="1136" priority="542" operator="containsText" text="Moderado">
      <formula>NOT(ISERROR(SEARCH("Moderado",M38)))</formula>
    </cfRule>
    <cfRule type="containsText" dxfId="1135" priority="543" operator="containsText" text="Menor">
      <formula>NOT(ISERROR(SEARCH("Menor",M38)))</formula>
    </cfRule>
    <cfRule type="containsText" dxfId="1134" priority="544" operator="containsText" text="Leve">
      <formula>NOT(ISERROR(SEARCH("Leve",M38)))</formula>
    </cfRule>
  </conditionalFormatting>
  <conditionalFormatting sqref="Y38:Y39">
    <cfRule type="containsText" dxfId="1133" priority="533" operator="containsText" text="Muy Alta">
      <formula>NOT(ISERROR(SEARCH("Muy Alta",Y38)))</formula>
    </cfRule>
    <cfRule type="containsText" dxfId="1132" priority="534" operator="containsText" text="Alta">
      <formula>NOT(ISERROR(SEARCH("Alta",Y38)))</formula>
    </cfRule>
    <cfRule type="containsText" dxfId="1131" priority="535" operator="containsText" text="Media">
      <formula>NOT(ISERROR(SEARCH("Media",Y38)))</formula>
    </cfRule>
    <cfRule type="containsText" dxfId="1130" priority="536" operator="containsText" text="Muy Baja">
      <formula>NOT(ISERROR(SEARCH("Muy Baja",Y38)))</formula>
    </cfRule>
    <cfRule type="containsText" dxfId="1129" priority="537" operator="containsText" text="Baja">
      <formula>NOT(ISERROR(SEARCH("Baja",Y38)))</formula>
    </cfRule>
    <cfRule type="containsText" dxfId="1128" priority="538" operator="containsText" text="Muy Baja">
      <formula>NOT(ISERROR(SEARCH("Muy Baja",Y38)))</formula>
    </cfRule>
  </conditionalFormatting>
  <conditionalFormatting sqref="AC38:AC39">
    <cfRule type="containsText" dxfId="1127" priority="528" operator="containsText" text="Catastrófico">
      <formula>NOT(ISERROR(SEARCH("Catastrófico",AC38)))</formula>
    </cfRule>
    <cfRule type="containsText" dxfId="1126" priority="529" operator="containsText" text="Mayor">
      <formula>NOT(ISERROR(SEARCH("Mayor",AC38)))</formula>
    </cfRule>
    <cfRule type="containsText" dxfId="1125" priority="530" operator="containsText" text="Moderado">
      <formula>NOT(ISERROR(SEARCH("Moderado",AC38)))</formula>
    </cfRule>
    <cfRule type="containsText" dxfId="1124" priority="531" operator="containsText" text="Menor">
      <formula>NOT(ISERROR(SEARCH("Menor",AC38)))</formula>
    </cfRule>
    <cfRule type="containsText" dxfId="1123" priority="532" operator="containsText" text="Leve">
      <formula>NOT(ISERROR(SEARCH("Leve",AC38)))</formula>
    </cfRule>
  </conditionalFormatting>
  <conditionalFormatting sqref="AG38">
    <cfRule type="containsText" dxfId="1122" priority="519" operator="containsText" text="Extremo">
      <formula>NOT(ISERROR(SEARCH("Extremo",AG38)))</formula>
    </cfRule>
    <cfRule type="containsText" dxfId="1121" priority="520" operator="containsText" text="Alto">
      <formula>NOT(ISERROR(SEARCH("Alto",AG38)))</formula>
    </cfRule>
    <cfRule type="containsText" dxfId="1120" priority="521" operator="containsText" text="Moderado">
      <formula>NOT(ISERROR(SEARCH("Moderado",AG38)))</formula>
    </cfRule>
    <cfRule type="containsText" dxfId="1119" priority="522" operator="containsText" text="Menor">
      <formula>NOT(ISERROR(SEARCH("Menor",AG38)))</formula>
    </cfRule>
    <cfRule type="containsText" dxfId="1118" priority="523" operator="containsText" text="Bajo">
      <formula>NOT(ISERROR(SEARCH("Bajo",AG38)))</formula>
    </cfRule>
    <cfRule type="containsText" dxfId="1117" priority="524" operator="containsText" text="Moderado">
      <formula>NOT(ISERROR(SEARCH("Moderado",AG38)))</formula>
    </cfRule>
    <cfRule type="containsText" dxfId="1116" priority="525" operator="containsText" text="Extremo">
      <formula>NOT(ISERROR(SEARCH("Extremo",AG38)))</formula>
    </cfRule>
    <cfRule type="containsText" dxfId="1115" priority="526" operator="containsText" text="Baja">
      <formula>NOT(ISERROR(SEARCH("Baja",AG38)))</formula>
    </cfRule>
    <cfRule type="containsText" dxfId="1114" priority="527" operator="containsText" text="Alto">
      <formula>NOT(ISERROR(SEARCH("Alto",AG38)))</formula>
    </cfRule>
  </conditionalFormatting>
  <conditionalFormatting sqref="AA38:AA39">
    <cfRule type="containsText" dxfId="1113" priority="514" operator="containsText" text="Muy Alta">
      <formula>NOT(ISERROR(SEARCH("Muy Alta",AA38)))</formula>
    </cfRule>
    <cfRule type="containsText" dxfId="1112" priority="515" operator="containsText" text="Alta">
      <formula>NOT(ISERROR(SEARCH("Alta",AA38)))</formula>
    </cfRule>
    <cfRule type="containsText" dxfId="1111" priority="516" operator="containsText" text="Media">
      <formula>NOT(ISERROR(SEARCH("Media",AA38)))</formula>
    </cfRule>
    <cfRule type="containsText" dxfId="1110" priority="517" operator="containsText" text="Baja">
      <formula>NOT(ISERROR(SEARCH("Baja",AA38)))</formula>
    </cfRule>
    <cfRule type="containsText" dxfId="1109" priority="518" operator="containsText" text="Muy Baja">
      <formula>NOT(ISERROR(SEARCH("Muy Baja",AA38)))</formula>
    </cfRule>
  </conditionalFormatting>
  <conditionalFormatting sqref="AE38:AE39">
    <cfRule type="containsText" dxfId="1108" priority="509" operator="containsText" text="Catastrófico">
      <formula>NOT(ISERROR(SEARCH("Catastrófico",AE38)))</formula>
    </cfRule>
    <cfRule type="containsText" dxfId="1107" priority="510" operator="containsText" text="Moderado">
      <formula>NOT(ISERROR(SEARCH("Moderado",AE38)))</formula>
    </cfRule>
    <cfRule type="containsText" dxfId="1106" priority="511" operator="containsText" text="Menor">
      <formula>NOT(ISERROR(SEARCH("Menor",AE38)))</formula>
    </cfRule>
    <cfRule type="containsText" dxfId="1105" priority="512" operator="containsText" text="Leve">
      <formula>NOT(ISERROR(SEARCH("Leve",AE38)))</formula>
    </cfRule>
    <cfRule type="containsText" dxfId="1104" priority="513" operator="containsText" text="Mayor">
      <formula>NOT(ISERROR(SEARCH("Mayor",AE38)))</formula>
    </cfRule>
  </conditionalFormatting>
  <conditionalFormatting sqref="I40">
    <cfRule type="containsText" dxfId="1103" priority="486" operator="containsText" text="Muy Baja">
      <formula>NOT(ISERROR(SEARCH("Muy Baja",I40)))</formula>
    </cfRule>
    <cfRule type="containsText" dxfId="1102" priority="487" operator="containsText" text="Baja">
      <formula>NOT(ISERROR(SEARCH("Baja",I40)))</formula>
    </cfRule>
    <cfRule type="containsText" dxfId="1101" priority="489" operator="containsText" text="Muy Alta">
      <formula>NOT(ISERROR(SEARCH("Muy Alta",I40)))</formula>
    </cfRule>
    <cfRule type="containsText" dxfId="1100" priority="490" operator="containsText" text="Alta">
      <formula>NOT(ISERROR(SEARCH("Alta",I40)))</formula>
    </cfRule>
    <cfRule type="containsText" dxfId="1099" priority="491" operator="containsText" text="Media">
      <formula>NOT(ISERROR(SEARCH("Media",I40)))</formula>
    </cfRule>
    <cfRule type="containsText" dxfId="1098" priority="492" operator="containsText" text="Media">
      <formula>NOT(ISERROR(SEARCH("Media",I40)))</formula>
    </cfRule>
    <cfRule type="containsText" dxfId="1097" priority="493" operator="containsText" text="Media">
      <formula>NOT(ISERROR(SEARCH("Media",I40)))</formula>
    </cfRule>
    <cfRule type="containsText" dxfId="1096" priority="494" operator="containsText" text="Muy Baja">
      <formula>NOT(ISERROR(SEARCH("Muy Baja",I40)))</formula>
    </cfRule>
    <cfRule type="containsText" dxfId="1095" priority="495" operator="containsText" text="Baja">
      <formula>NOT(ISERROR(SEARCH("Baja",I40)))</formula>
    </cfRule>
    <cfRule type="containsText" dxfId="1094" priority="496" operator="containsText" text="Muy Baja">
      <formula>NOT(ISERROR(SEARCH("Muy Baja",I40)))</formula>
    </cfRule>
    <cfRule type="containsText" dxfId="1093" priority="497" operator="containsText" text="Muy Baja">
      <formula>NOT(ISERROR(SEARCH("Muy Baja",I40)))</formula>
    </cfRule>
    <cfRule type="containsText" dxfId="1092" priority="498" operator="containsText" text="Muy Baja">
      <formula>NOT(ISERROR(SEARCH("Muy Baja",I40)))</formula>
    </cfRule>
    <cfRule type="containsText" dxfId="1091" priority="499" operator="containsText" text="Muy Baja'Tabla probabilidad'!">
      <formula>NOT(ISERROR(SEARCH("Muy Baja'Tabla probabilidad'!",I40)))</formula>
    </cfRule>
    <cfRule type="containsText" dxfId="1090" priority="500" operator="containsText" text="Muy bajo">
      <formula>NOT(ISERROR(SEARCH("Muy bajo",I40)))</formula>
    </cfRule>
    <cfRule type="containsText" dxfId="1089" priority="501" operator="containsText" text="Alta">
      <formula>NOT(ISERROR(SEARCH("Alta",I40)))</formula>
    </cfRule>
    <cfRule type="containsText" dxfId="1088" priority="502" operator="containsText" text="Media">
      <formula>NOT(ISERROR(SEARCH("Media",I40)))</formula>
    </cfRule>
    <cfRule type="containsText" dxfId="1087" priority="503" operator="containsText" text="Baja">
      <formula>NOT(ISERROR(SEARCH("Baja",I40)))</formula>
    </cfRule>
    <cfRule type="containsText" dxfId="1086" priority="504" operator="containsText" text="Muy baja">
      <formula>NOT(ISERROR(SEARCH("Muy baja",I40)))</formula>
    </cfRule>
    <cfRule type="cellIs" dxfId="1085" priority="507" operator="between">
      <formula>1</formula>
      <formula>2</formula>
    </cfRule>
    <cfRule type="cellIs" dxfId="1084" priority="508" operator="between">
      <formula>0</formula>
      <formula>2</formula>
    </cfRule>
  </conditionalFormatting>
  <conditionalFormatting sqref="I40">
    <cfRule type="containsText" dxfId="1083" priority="488" operator="containsText" text="Muy Alta">
      <formula>NOT(ISERROR(SEARCH("Muy Alta",I40)))</formula>
    </cfRule>
  </conditionalFormatting>
  <conditionalFormatting sqref="L40">
    <cfRule type="containsText" dxfId="1082" priority="480" operator="containsText" text="Catastrófico">
      <formula>NOT(ISERROR(SEARCH("Catastrófico",L40)))</formula>
    </cfRule>
    <cfRule type="containsText" dxfId="1081" priority="481" operator="containsText" text="Mayor">
      <formula>NOT(ISERROR(SEARCH("Mayor",L40)))</formula>
    </cfRule>
    <cfRule type="containsText" dxfId="1080" priority="482" operator="containsText" text="Alta">
      <formula>NOT(ISERROR(SEARCH("Alta",L40)))</formula>
    </cfRule>
    <cfRule type="containsText" dxfId="1079" priority="483" operator="containsText" text="Moderado">
      <formula>NOT(ISERROR(SEARCH("Moderado",L40)))</formula>
    </cfRule>
    <cfRule type="containsText" dxfId="1078" priority="484" operator="containsText" text="Menor">
      <formula>NOT(ISERROR(SEARCH("Menor",L40)))</formula>
    </cfRule>
    <cfRule type="containsText" dxfId="1077" priority="485" operator="containsText" text="Leve">
      <formula>NOT(ISERROR(SEARCH("Leve",L40)))</formula>
    </cfRule>
  </conditionalFormatting>
  <conditionalFormatting sqref="N40">
    <cfRule type="containsText" dxfId="1076" priority="475" operator="containsText" text="Extremo">
      <formula>NOT(ISERROR(SEARCH("Extremo",N40)))</formula>
    </cfRule>
    <cfRule type="containsText" dxfId="1075" priority="476" operator="containsText" text="Alto">
      <formula>NOT(ISERROR(SEARCH("Alto",N40)))</formula>
    </cfRule>
    <cfRule type="containsText" dxfId="1074" priority="477" operator="containsText" text="Bajo">
      <formula>NOT(ISERROR(SEARCH("Bajo",N40)))</formula>
    </cfRule>
    <cfRule type="containsText" dxfId="1073" priority="478" operator="containsText" text="Moderado">
      <formula>NOT(ISERROR(SEARCH("Moderado",N40)))</formula>
    </cfRule>
    <cfRule type="containsText" dxfId="1072" priority="479" operator="containsText" text="Extremo">
      <formula>NOT(ISERROR(SEARCH("Extremo",N40)))</formula>
    </cfRule>
  </conditionalFormatting>
  <conditionalFormatting sqref="M40">
    <cfRule type="containsText" dxfId="1071" priority="469" operator="containsText" text="Catastrófico">
      <formula>NOT(ISERROR(SEARCH("Catastrófico",M40)))</formula>
    </cfRule>
    <cfRule type="containsText" dxfId="1070" priority="470" operator="containsText" text="Mayor">
      <formula>NOT(ISERROR(SEARCH("Mayor",M40)))</formula>
    </cfRule>
    <cfRule type="containsText" dxfId="1069" priority="471" operator="containsText" text="Alta">
      <formula>NOT(ISERROR(SEARCH("Alta",M40)))</formula>
    </cfRule>
    <cfRule type="containsText" dxfId="1068" priority="472" operator="containsText" text="Moderado">
      <formula>NOT(ISERROR(SEARCH("Moderado",M40)))</formula>
    </cfRule>
    <cfRule type="containsText" dxfId="1067" priority="473" operator="containsText" text="Menor">
      <formula>NOT(ISERROR(SEARCH("Menor",M40)))</formula>
    </cfRule>
    <cfRule type="containsText" dxfId="1066" priority="474" operator="containsText" text="Leve">
      <formula>NOT(ISERROR(SEARCH("Leve",M40)))</formula>
    </cfRule>
  </conditionalFormatting>
  <conditionalFormatting sqref="Y40:Y43">
    <cfRule type="containsText" dxfId="1065" priority="463" operator="containsText" text="Muy Alta">
      <formula>NOT(ISERROR(SEARCH("Muy Alta",Y40)))</formula>
    </cfRule>
    <cfRule type="containsText" dxfId="1064" priority="464" operator="containsText" text="Alta">
      <formula>NOT(ISERROR(SEARCH("Alta",Y40)))</formula>
    </cfRule>
    <cfRule type="containsText" dxfId="1063" priority="465" operator="containsText" text="Media">
      <formula>NOT(ISERROR(SEARCH("Media",Y40)))</formula>
    </cfRule>
    <cfRule type="containsText" dxfId="1062" priority="466" operator="containsText" text="Muy Baja">
      <formula>NOT(ISERROR(SEARCH("Muy Baja",Y40)))</formula>
    </cfRule>
    <cfRule type="containsText" dxfId="1061" priority="467" operator="containsText" text="Baja">
      <formula>NOT(ISERROR(SEARCH("Baja",Y40)))</formula>
    </cfRule>
    <cfRule type="containsText" dxfId="1060" priority="468" operator="containsText" text="Muy Baja">
      <formula>NOT(ISERROR(SEARCH("Muy Baja",Y40)))</formula>
    </cfRule>
  </conditionalFormatting>
  <conditionalFormatting sqref="AC40:AC43">
    <cfRule type="containsText" dxfId="1059" priority="458" operator="containsText" text="Catastrófico">
      <formula>NOT(ISERROR(SEARCH("Catastrófico",AC40)))</formula>
    </cfRule>
    <cfRule type="containsText" dxfId="1058" priority="459" operator="containsText" text="Mayor">
      <formula>NOT(ISERROR(SEARCH("Mayor",AC40)))</formula>
    </cfRule>
    <cfRule type="containsText" dxfId="1057" priority="460" operator="containsText" text="Moderado">
      <formula>NOT(ISERROR(SEARCH("Moderado",AC40)))</formula>
    </cfRule>
    <cfRule type="containsText" dxfId="1056" priority="461" operator="containsText" text="Menor">
      <formula>NOT(ISERROR(SEARCH("Menor",AC40)))</formula>
    </cfRule>
    <cfRule type="containsText" dxfId="1055" priority="462" operator="containsText" text="Leve">
      <formula>NOT(ISERROR(SEARCH("Leve",AC40)))</formula>
    </cfRule>
  </conditionalFormatting>
  <conditionalFormatting sqref="AG40">
    <cfRule type="containsText" dxfId="1054" priority="449" operator="containsText" text="Extremo">
      <formula>NOT(ISERROR(SEARCH("Extremo",AG40)))</formula>
    </cfRule>
    <cfRule type="containsText" dxfId="1053" priority="450" operator="containsText" text="Alto">
      <formula>NOT(ISERROR(SEARCH("Alto",AG40)))</formula>
    </cfRule>
    <cfRule type="containsText" dxfId="1052" priority="451" operator="containsText" text="Moderado">
      <formula>NOT(ISERROR(SEARCH("Moderado",AG40)))</formula>
    </cfRule>
    <cfRule type="containsText" dxfId="1051" priority="452" operator="containsText" text="Menor">
      <formula>NOT(ISERROR(SEARCH("Menor",AG40)))</formula>
    </cfRule>
    <cfRule type="containsText" dxfId="1050" priority="453" operator="containsText" text="Bajo">
      <formula>NOT(ISERROR(SEARCH("Bajo",AG40)))</formula>
    </cfRule>
    <cfRule type="containsText" dxfId="1049" priority="454" operator="containsText" text="Moderado">
      <formula>NOT(ISERROR(SEARCH("Moderado",AG40)))</formula>
    </cfRule>
    <cfRule type="containsText" dxfId="1048" priority="455" operator="containsText" text="Extremo">
      <formula>NOT(ISERROR(SEARCH("Extremo",AG40)))</formula>
    </cfRule>
    <cfRule type="containsText" dxfId="1047" priority="456" operator="containsText" text="Baja">
      <formula>NOT(ISERROR(SEARCH("Baja",AG40)))</formula>
    </cfRule>
    <cfRule type="containsText" dxfId="1046" priority="457" operator="containsText" text="Alto">
      <formula>NOT(ISERROR(SEARCH("Alto",AG40)))</formula>
    </cfRule>
  </conditionalFormatting>
  <conditionalFormatting sqref="AA40:AA43">
    <cfRule type="containsText" dxfId="1045" priority="444" operator="containsText" text="Muy Alta">
      <formula>NOT(ISERROR(SEARCH("Muy Alta",AA40)))</formula>
    </cfRule>
    <cfRule type="containsText" dxfId="1044" priority="445" operator="containsText" text="Alta">
      <formula>NOT(ISERROR(SEARCH("Alta",AA40)))</formula>
    </cfRule>
    <cfRule type="containsText" dxfId="1043" priority="446" operator="containsText" text="Media">
      <formula>NOT(ISERROR(SEARCH("Media",AA40)))</formula>
    </cfRule>
    <cfRule type="containsText" dxfId="1042" priority="447" operator="containsText" text="Baja">
      <formula>NOT(ISERROR(SEARCH("Baja",AA40)))</formula>
    </cfRule>
    <cfRule type="containsText" dxfId="1041" priority="448" operator="containsText" text="Muy Baja">
      <formula>NOT(ISERROR(SEARCH("Muy Baja",AA40)))</formula>
    </cfRule>
  </conditionalFormatting>
  <conditionalFormatting sqref="AE40:AE43">
    <cfRule type="containsText" dxfId="1040" priority="439" operator="containsText" text="Catastrófico">
      <formula>NOT(ISERROR(SEARCH("Catastrófico",AE40)))</formula>
    </cfRule>
    <cfRule type="containsText" dxfId="1039" priority="440" operator="containsText" text="Moderado">
      <formula>NOT(ISERROR(SEARCH("Moderado",AE40)))</formula>
    </cfRule>
    <cfRule type="containsText" dxfId="1038" priority="441" operator="containsText" text="Menor">
      <formula>NOT(ISERROR(SEARCH("Menor",AE40)))</formula>
    </cfRule>
    <cfRule type="containsText" dxfId="1037" priority="442" operator="containsText" text="Leve">
      <formula>NOT(ISERROR(SEARCH("Leve",AE40)))</formula>
    </cfRule>
    <cfRule type="containsText" dxfId="1036" priority="443" operator="containsText" text="Mayor">
      <formula>NOT(ISERROR(SEARCH("Mayor",AE40)))</formula>
    </cfRule>
  </conditionalFormatting>
  <conditionalFormatting sqref="I44">
    <cfRule type="containsText" dxfId="1035" priority="416" operator="containsText" text="Muy Baja">
      <formula>NOT(ISERROR(SEARCH("Muy Baja",I44)))</formula>
    </cfRule>
    <cfRule type="containsText" dxfId="1034" priority="417" operator="containsText" text="Baja">
      <formula>NOT(ISERROR(SEARCH("Baja",I44)))</formula>
    </cfRule>
    <cfRule type="containsText" dxfId="1033" priority="419" operator="containsText" text="Muy Alta">
      <formula>NOT(ISERROR(SEARCH("Muy Alta",I44)))</formula>
    </cfRule>
    <cfRule type="containsText" dxfId="1032" priority="420" operator="containsText" text="Alta">
      <formula>NOT(ISERROR(SEARCH("Alta",I44)))</formula>
    </cfRule>
    <cfRule type="containsText" dxfId="1031" priority="421" operator="containsText" text="Media">
      <formula>NOT(ISERROR(SEARCH("Media",I44)))</formula>
    </cfRule>
    <cfRule type="containsText" dxfId="1030" priority="422" operator="containsText" text="Media">
      <formula>NOT(ISERROR(SEARCH("Media",I44)))</formula>
    </cfRule>
    <cfRule type="containsText" dxfId="1029" priority="423" operator="containsText" text="Media">
      <formula>NOT(ISERROR(SEARCH("Media",I44)))</formula>
    </cfRule>
    <cfRule type="containsText" dxfId="1028" priority="424" operator="containsText" text="Muy Baja">
      <formula>NOT(ISERROR(SEARCH("Muy Baja",I44)))</formula>
    </cfRule>
    <cfRule type="containsText" dxfId="1027" priority="425" operator="containsText" text="Baja">
      <formula>NOT(ISERROR(SEARCH("Baja",I44)))</formula>
    </cfRule>
    <cfRule type="containsText" dxfId="1026" priority="426" operator="containsText" text="Muy Baja">
      <formula>NOT(ISERROR(SEARCH("Muy Baja",I44)))</formula>
    </cfRule>
    <cfRule type="containsText" dxfId="1025" priority="427" operator="containsText" text="Muy Baja">
      <formula>NOT(ISERROR(SEARCH("Muy Baja",I44)))</formula>
    </cfRule>
    <cfRule type="containsText" dxfId="1024" priority="428" operator="containsText" text="Muy Baja">
      <formula>NOT(ISERROR(SEARCH("Muy Baja",I44)))</formula>
    </cfRule>
    <cfRule type="containsText" dxfId="1023" priority="429" operator="containsText" text="Muy Baja'Tabla probabilidad'!">
      <formula>NOT(ISERROR(SEARCH("Muy Baja'Tabla probabilidad'!",I44)))</formula>
    </cfRule>
    <cfRule type="containsText" dxfId="1022" priority="430" operator="containsText" text="Muy bajo">
      <formula>NOT(ISERROR(SEARCH("Muy bajo",I44)))</formula>
    </cfRule>
    <cfRule type="containsText" dxfId="1021" priority="431" operator="containsText" text="Alta">
      <formula>NOT(ISERROR(SEARCH("Alta",I44)))</formula>
    </cfRule>
    <cfRule type="containsText" dxfId="1020" priority="432" operator="containsText" text="Media">
      <formula>NOT(ISERROR(SEARCH("Media",I44)))</formula>
    </cfRule>
    <cfRule type="containsText" dxfId="1019" priority="433" operator="containsText" text="Baja">
      <formula>NOT(ISERROR(SEARCH("Baja",I44)))</formula>
    </cfRule>
    <cfRule type="containsText" dxfId="1018" priority="434" operator="containsText" text="Muy baja">
      <formula>NOT(ISERROR(SEARCH("Muy baja",I44)))</formula>
    </cfRule>
    <cfRule type="cellIs" dxfId="1017" priority="437" operator="between">
      <formula>1</formula>
      <formula>2</formula>
    </cfRule>
    <cfRule type="cellIs" dxfId="1016" priority="438" operator="between">
      <formula>0</formula>
      <formula>2</formula>
    </cfRule>
  </conditionalFormatting>
  <conditionalFormatting sqref="I44">
    <cfRule type="containsText" dxfId="1015" priority="418" operator="containsText" text="Muy Alta">
      <formula>NOT(ISERROR(SEARCH("Muy Alta",I44)))</formula>
    </cfRule>
  </conditionalFormatting>
  <conditionalFormatting sqref="L44">
    <cfRule type="containsText" dxfId="1014" priority="410" operator="containsText" text="Catastrófico">
      <formula>NOT(ISERROR(SEARCH("Catastrófico",L44)))</formula>
    </cfRule>
    <cfRule type="containsText" dxfId="1013" priority="411" operator="containsText" text="Mayor">
      <formula>NOT(ISERROR(SEARCH("Mayor",L44)))</formula>
    </cfRule>
    <cfRule type="containsText" dxfId="1012" priority="412" operator="containsText" text="Alta">
      <formula>NOT(ISERROR(SEARCH("Alta",L44)))</formula>
    </cfRule>
    <cfRule type="containsText" dxfId="1011" priority="413" operator="containsText" text="Moderado">
      <formula>NOT(ISERROR(SEARCH("Moderado",L44)))</formula>
    </cfRule>
    <cfRule type="containsText" dxfId="1010" priority="414" operator="containsText" text="Menor">
      <formula>NOT(ISERROR(SEARCH("Menor",L44)))</formula>
    </cfRule>
    <cfRule type="containsText" dxfId="1009" priority="415" operator="containsText" text="Leve">
      <formula>NOT(ISERROR(SEARCH("Leve",L44)))</formula>
    </cfRule>
  </conditionalFormatting>
  <conditionalFormatting sqref="N44">
    <cfRule type="containsText" dxfId="1008" priority="405" operator="containsText" text="Extremo">
      <formula>NOT(ISERROR(SEARCH("Extremo",N44)))</formula>
    </cfRule>
    <cfRule type="containsText" dxfId="1007" priority="406" operator="containsText" text="Alto">
      <formula>NOT(ISERROR(SEARCH("Alto",N44)))</formula>
    </cfRule>
    <cfRule type="containsText" dxfId="1006" priority="407" operator="containsText" text="Bajo">
      <formula>NOT(ISERROR(SEARCH("Bajo",N44)))</formula>
    </cfRule>
    <cfRule type="containsText" dxfId="1005" priority="408" operator="containsText" text="Moderado">
      <formula>NOT(ISERROR(SEARCH("Moderado",N44)))</formula>
    </cfRule>
    <cfRule type="containsText" dxfId="1004" priority="409" operator="containsText" text="Extremo">
      <formula>NOT(ISERROR(SEARCH("Extremo",N44)))</formula>
    </cfRule>
  </conditionalFormatting>
  <conditionalFormatting sqref="M44">
    <cfRule type="containsText" dxfId="1003" priority="399" operator="containsText" text="Catastrófico">
      <formula>NOT(ISERROR(SEARCH("Catastrófico",M44)))</formula>
    </cfRule>
    <cfRule type="containsText" dxfId="1002" priority="400" operator="containsText" text="Mayor">
      <formula>NOT(ISERROR(SEARCH("Mayor",M44)))</formula>
    </cfRule>
    <cfRule type="containsText" dxfId="1001" priority="401" operator="containsText" text="Alta">
      <formula>NOT(ISERROR(SEARCH("Alta",M44)))</formula>
    </cfRule>
    <cfRule type="containsText" dxfId="1000" priority="402" operator="containsText" text="Moderado">
      <formula>NOT(ISERROR(SEARCH("Moderado",M44)))</formula>
    </cfRule>
    <cfRule type="containsText" dxfId="999" priority="403" operator="containsText" text="Menor">
      <formula>NOT(ISERROR(SEARCH("Menor",M44)))</formula>
    </cfRule>
    <cfRule type="containsText" dxfId="998" priority="404" operator="containsText" text="Leve">
      <formula>NOT(ISERROR(SEARCH("Leve",M44)))</formula>
    </cfRule>
  </conditionalFormatting>
  <conditionalFormatting sqref="AC44">
    <cfRule type="containsText" dxfId="997" priority="388" operator="containsText" text="Catastrófico">
      <formula>NOT(ISERROR(SEARCH("Catastrófico",AC44)))</formula>
    </cfRule>
    <cfRule type="containsText" dxfId="996" priority="389" operator="containsText" text="Mayor">
      <formula>NOT(ISERROR(SEARCH("Mayor",AC44)))</formula>
    </cfRule>
    <cfRule type="containsText" dxfId="995" priority="390" operator="containsText" text="Moderado">
      <formula>NOT(ISERROR(SEARCH("Moderado",AC44)))</formula>
    </cfRule>
    <cfRule type="containsText" dxfId="994" priority="391" operator="containsText" text="Menor">
      <formula>NOT(ISERROR(SEARCH("Menor",AC44)))</formula>
    </cfRule>
    <cfRule type="containsText" dxfId="993" priority="392" operator="containsText" text="Leve">
      <formula>NOT(ISERROR(SEARCH("Leve",AC44)))</formula>
    </cfRule>
  </conditionalFormatting>
  <conditionalFormatting sqref="AG44">
    <cfRule type="containsText" dxfId="992" priority="379" operator="containsText" text="Extremo">
      <formula>NOT(ISERROR(SEARCH("Extremo",AG44)))</formula>
    </cfRule>
    <cfRule type="containsText" dxfId="991" priority="380" operator="containsText" text="Alto">
      <formula>NOT(ISERROR(SEARCH("Alto",AG44)))</formula>
    </cfRule>
    <cfRule type="containsText" dxfId="990" priority="381" operator="containsText" text="Moderado">
      <formula>NOT(ISERROR(SEARCH("Moderado",AG44)))</formula>
    </cfRule>
    <cfRule type="containsText" dxfId="989" priority="382" operator="containsText" text="Menor">
      <formula>NOT(ISERROR(SEARCH("Menor",AG44)))</formula>
    </cfRule>
    <cfRule type="containsText" dxfId="988" priority="383" operator="containsText" text="Bajo">
      <formula>NOT(ISERROR(SEARCH("Bajo",AG44)))</formula>
    </cfRule>
    <cfRule type="containsText" dxfId="987" priority="384" operator="containsText" text="Moderado">
      <formula>NOT(ISERROR(SEARCH("Moderado",AG44)))</formula>
    </cfRule>
    <cfRule type="containsText" dxfId="986" priority="385" operator="containsText" text="Extremo">
      <formula>NOT(ISERROR(SEARCH("Extremo",AG44)))</formula>
    </cfRule>
    <cfRule type="containsText" dxfId="985" priority="386" operator="containsText" text="Baja">
      <formula>NOT(ISERROR(SEARCH("Baja",AG44)))</formula>
    </cfRule>
    <cfRule type="containsText" dxfId="984" priority="387" operator="containsText" text="Alto">
      <formula>NOT(ISERROR(SEARCH("Alto",AG44)))</formula>
    </cfRule>
  </conditionalFormatting>
  <conditionalFormatting sqref="AA44">
    <cfRule type="containsText" dxfId="983" priority="374" operator="containsText" text="Muy Alta">
      <formula>NOT(ISERROR(SEARCH("Muy Alta",AA44)))</formula>
    </cfRule>
    <cfRule type="containsText" dxfId="982" priority="375" operator="containsText" text="Alta">
      <formula>NOT(ISERROR(SEARCH("Alta",AA44)))</formula>
    </cfRule>
    <cfRule type="containsText" dxfId="981" priority="376" operator="containsText" text="Media">
      <formula>NOT(ISERROR(SEARCH("Media",AA44)))</formula>
    </cfRule>
    <cfRule type="containsText" dxfId="980" priority="377" operator="containsText" text="Baja">
      <formula>NOT(ISERROR(SEARCH("Baja",AA44)))</formula>
    </cfRule>
    <cfRule type="containsText" dxfId="979" priority="378" operator="containsText" text="Muy Baja">
      <formula>NOT(ISERROR(SEARCH("Muy Baja",AA44)))</formula>
    </cfRule>
  </conditionalFormatting>
  <conditionalFormatting sqref="AE44">
    <cfRule type="containsText" dxfId="978" priority="369" operator="containsText" text="Catastrófico">
      <formula>NOT(ISERROR(SEARCH("Catastrófico",AE44)))</formula>
    </cfRule>
    <cfRule type="containsText" dxfId="977" priority="370" operator="containsText" text="Moderado">
      <formula>NOT(ISERROR(SEARCH("Moderado",AE44)))</formula>
    </cfRule>
    <cfRule type="containsText" dxfId="976" priority="371" operator="containsText" text="Menor">
      <formula>NOT(ISERROR(SEARCH("Menor",AE44)))</formula>
    </cfRule>
    <cfRule type="containsText" dxfId="975" priority="372" operator="containsText" text="Leve">
      <formula>NOT(ISERROR(SEARCH("Leve",AE44)))</formula>
    </cfRule>
    <cfRule type="containsText" dxfId="974" priority="373" operator="containsText" text="Mayor">
      <formula>NOT(ISERROR(SEARCH("Mayor",AE44)))</formula>
    </cfRule>
  </conditionalFormatting>
  <conditionalFormatting sqref="I45">
    <cfRule type="containsText" dxfId="973" priority="346" operator="containsText" text="Muy Baja">
      <formula>NOT(ISERROR(SEARCH("Muy Baja",I45)))</formula>
    </cfRule>
    <cfRule type="containsText" dxfId="972" priority="347" operator="containsText" text="Baja">
      <formula>NOT(ISERROR(SEARCH("Baja",I45)))</formula>
    </cfRule>
    <cfRule type="containsText" dxfId="971" priority="349" operator="containsText" text="Muy Alta">
      <formula>NOT(ISERROR(SEARCH("Muy Alta",I45)))</formula>
    </cfRule>
    <cfRule type="containsText" dxfId="970" priority="350" operator="containsText" text="Alta">
      <formula>NOT(ISERROR(SEARCH("Alta",I45)))</formula>
    </cfRule>
    <cfRule type="containsText" dxfId="969" priority="351" operator="containsText" text="Media">
      <formula>NOT(ISERROR(SEARCH("Media",I45)))</formula>
    </cfRule>
    <cfRule type="containsText" dxfId="968" priority="352" operator="containsText" text="Media">
      <formula>NOT(ISERROR(SEARCH("Media",I45)))</formula>
    </cfRule>
    <cfRule type="containsText" dxfId="967" priority="353" operator="containsText" text="Media">
      <formula>NOT(ISERROR(SEARCH("Media",I45)))</formula>
    </cfRule>
    <cfRule type="containsText" dxfId="966" priority="354" operator="containsText" text="Muy Baja">
      <formula>NOT(ISERROR(SEARCH("Muy Baja",I45)))</formula>
    </cfRule>
    <cfRule type="containsText" dxfId="965" priority="355" operator="containsText" text="Baja">
      <formula>NOT(ISERROR(SEARCH("Baja",I45)))</formula>
    </cfRule>
    <cfRule type="containsText" dxfId="964" priority="356" operator="containsText" text="Muy Baja">
      <formula>NOT(ISERROR(SEARCH("Muy Baja",I45)))</formula>
    </cfRule>
    <cfRule type="containsText" dxfId="963" priority="357" operator="containsText" text="Muy Baja">
      <formula>NOT(ISERROR(SEARCH("Muy Baja",I45)))</formula>
    </cfRule>
    <cfRule type="containsText" dxfId="962" priority="358" operator="containsText" text="Muy Baja">
      <formula>NOT(ISERROR(SEARCH("Muy Baja",I45)))</formula>
    </cfRule>
    <cfRule type="containsText" dxfId="961" priority="359" operator="containsText" text="Muy Baja'Tabla probabilidad'!">
      <formula>NOT(ISERROR(SEARCH("Muy Baja'Tabla probabilidad'!",I45)))</formula>
    </cfRule>
    <cfRule type="containsText" dxfId="960" priority="360" operator="containsText" text="Muy bajo">
      <formula>NOT(ISERROR(SEARCH("Muy bajo",I45)))</formula>
    </cfRule>
    <cfRule type="containsText" dxfId="959" priority="361" operator="containsText" text="Alta">
      <formula>NOT(ISERROR(SEARCH("Alta",I45)))</formula>
    </cfRule>
    <cfRule type="containsText" dxfId="958" priority="362" operator="containsText" text="Media">
      <formula>NOT(ISERROR(SEARCH("Media",I45)))</formula>
    </cfRule>
    <cfRule type="containsText" dxfId="957" priority="363" operator="containsText" text="Baja">
      <formula>NOT(ISERROR(SEARCH("Baja",I45)))</formula>
    </cfRule>
    <cfRule type="containsText" dxfId="956" priority="364" operator="containsText" text="Muy baja">
      <formula>NOT(ISERROR(SEARCH("Muy baja",I45)))</formula>
    </cfRule>
    <cfRule type="cellIs" dxfId="955" priority="367" operator="between">
      <formula>1</formula>
      <formula>2</formula>
    </cfRule>
    <cfRule type="cellIs" dxfId="954" priority="368" operator="between">
      <formula>0</formula>
      <formula>2</formula>
    </cfRule>
  </conditionalFormatting>
  <conditionalFormatting sqref="I45">
    <cfRule type="containsText" dxfId="953" priority="348" operator="containsText" text="Muy Alta">
      <formula>NOT(ISERROR(SEARCH("Muy Alta",I45)))</formula>
    </cfRule>
  </conditionalFormatting>
  <conditionalFormatting sqref="L45">
    <cfRule type="containsText" dxfId="952" priority="340" operator="containsText" text="Catastrófico">
      <formula>NOT(ISERROR(SEARCH("Catastrófico",L45)))</formula>
    </cfRule>
    <cfRule type="containsText" dxfId="951" priority="341" operator="containsText" text="Mayor">
      <formula>NOT(ISERROR(SEARCH("Mayor",L45)))</formula>
    </cfRule>
    <cfRule type="containsText" dxfId="950" priority="342" operator="containsText" text="Alta">
      <formula>NOT(ISERROR(SEARCH("Alta",L45)))</formula>
    </cfRule>
    <cfRule type="containsText" dxfId="949" priority="343" operator="containsText" text="Moderado">
      <formula>NOT(ISERROR(SEARCH("Moderado",L45)))</formula>
    </cfRule>
    <cfRule type="containsText" dxfId="948" priority="344" operator="containsText" text="Menor">
      <formula>NOT(ISERROR(SEARCH("Menor",L45)))</formula>
    </cfRule>
    <cfRule type="containsText" dxfId="947" priority="345" operator="containsText" text="Leve">
      <formula>NOT(ISERROR(SEARCH("Leve",L45)))</formula>
    </cfRule>
  </conditionalFormatting>
  <conditionalFormatting sqref="N45">
    <cfRule type="containsText" dxfId="946" priority="335" operator="containsText" text="Extremo">
      <formula>NOT(ISERROR(SEARCH("Extremo",N45)))</formula>
    </cfRule>
    <cfRule type="containsText" dxfId="945" priority="336" operator="containsText" text="Alto">
      <formula>NOT(ISERROR(SEARCH("Alto",N45)))</formula>
    </cfRule>
    <cfRule type="containsText" dxfId="944" priority="337" operator="containsText" text="Bajo">
      <formula>NOT(ISERROR(SEARCH("Bajo",N45)))</formula>
    </cfRule>
    <cfRule type="containsText" dxfId="943" priority="338" operator="containsText" text="Moderado">
      <formula>NOT(ISERROR(SEARCH("Moderado",N45)))</formula>
    </cfRule>
    <cfRule type="containsText" dxfId="942" priority="339" operator="containsText" text="Extremo">
      <formula>NOT(ISERROR(SEARCH("Extremo",N45)))</formula>
    </cfRule>
  </conditionalFormatting>
  <conditionalFormatting sqref="M45">
    <cfRule type="containsText" dxfId="941" priority="329" operator="containsText" text="Catastrófico">
      <formula>NOT(ISERROR(SEARCH("Catastrófico",M45)))</formula>
    </cfRule>
    <cfRule type="containsText" dxfId="940" priority="330" operator="containsText" text="Mayor">
      <formula>NOT(ISERROR(SEARCH("Mayor",M45)))</formula>
    </cfRule>
    <cfRule type="containsText" dxfId="939" priority="331" operator="containsText" text="Alta">
      <formula>NOT(ISERROR(SEARCH("Alta",M45)))</formula>
    </cfRule>
    <cfRule type="containsText" dxfId="938" priority="332" operator="containsText" text="Moderado">
      <formula>NOT(ISERROR(SEARCH("Moderado",M45)))</formula>
    </cfRule>
    <cfRule type="containsText" dxfId="937" priority="333" operator="containsText" text="Menor">
      <formula>NOT(ISERROR(SEARCH("Menor",M45)))</formula>
    </cfRule>
    <cfRule type="containsText" dxfId="936" priority="334" operator="containsText" text="Leve">
      <formula>NOT(ISERROR(SEARCH("Leve",M45)))</formula>
    </cfRule>
  </conditionalFormatting>
  <conditionalFormatting sqref="AG45">
    <cfRule type="containsText" dxfId="935" priority="309" operator="containsText" text="Extremo">
      <formula>NOT(ISERROR(SEARCH("Extremo",AG45)))</formula>
    </cfRule>
    <cfRule type="containsText" dxfId="934" priority="310" operator="containsText" text="Alto">
      <formula>NOT(ISERROR(SEARCH("Alto",AG45)))</formula>
    </cfRule>
    <cfRule type="containsText" dxfId="933" priority="311" operator="containsText" text="Moderado">
      <formula>NOT(ISERROR(SEARCH("Moderado",AG45)))</formula>
    </cfRule>
    <cfRule type="containsText" dxfId="932" priority="312" operator="containsText" text="Menor">
      <formula>NOT(ISERROR(SEARCH("Menor",AG45)))</formula>
    </cfRule>
    <cfRule type="containsText" dxfId="931" priority="313" operator="containsText" text="Bajo">
      <formula>NOT(ISERROR(SEARCH("Bajo",AG45)))</formula>
    </cfRule>
    <cfRule type="containsText" dxfId="930" priority="314" operator="containsText" text="Moderado">
      <formula>NOT(ISERROR(SEARCH("Moderado",AG45)))</formula>
    </cfRule>
    <cfRule type="containsText" dxfId="929" priority="315" operator="containsText" text="Extremo">
      <formula>NOT(ISERROR(SEARCH("Extremo",AG45)))</formula>
    </cfRule>
    <cfRule type="containsText" dxfId="928" priority="316" operator="containsText" text="Baja">
      <formula>NOT(ISERROR(SEARCH("Baja",AG45)))</formula>
    </cfRule>
    <cfRule type="containsText" dxfId="927" priority="317" operator="containsText" text="Alto">
      <formula>NOT(ISERROR(SEARCH("Alto",AG45)))</formula>
    </cfRule>
  </conditionalFormatting>
  <conditionalFormatting sqref="I50">
    <cfRule type="containsText" dxfId="926" priority="276" operator="containsText" text="Muy Baja">
      <formula>NOT(ISERROR(SEARCH("Muy Baja",I50)))</formula>
    </cfRule>
    <cfRule type="containsText" dxfId="925" priority="277" operator="containsText" text="Baja">
      <formula>NOT(ISERROR(SEARCH("Baja",I50)))</formula>
    </cfRule>
    <cfRule type="containsText" dxfId="924" priority="279" operator="containsText" text="Muy Alta">
      <formula>NOT(ISERROR(SEARCH("Muy Alta",I50)))</formula>
    </cfRule>
    <cfRule type="containsText" dxfId="923" priority="280" operator="containsText" text="Alta">
      <formula>NOT(ISERROR(SEARCH("Alta",I50)))</formula>
    </cfRule>
    <cfRule type="containsText" dxfId="922" priority="281" operator="containsText" text="Media">
      <formula>NOT(ISERROR(SEARCH("Media",I50)))</formula>
    </cfRule>
    <cfRule type="containsText" dxfId="921" priority="282" operator="containsText" text="Media">
      <formula>NOT(ISERROR(SEARCH("Media",I50)))</formula>
    </cfRule>
    <cfRule type="containsText" dxfId="920" priority="283" operator="containsText" text="Media">
      <formula>NOT(ISERROR(SEARCH("Media",I50)))</formula>
    </cfRule>
    <cfRule type="containsText" dxfId="919" priority="284" operator="containsText" text="Muy Baja">
      <formula>NOT(ISERROR(SEARCH("Muy Baja",I50)))</formula>
    </cfRule>
    <cfRule type="containsText" dxfId="918" priority="285" operator="containsText" text="Baja">
      <formula>NOT(ISERROR(SEARCH("Baja",I50)))</formula>
    </cfRule>
    <cfRule type="containsText" dxfId="917" priority="286" operator="containsText" text="Muy Baja">
      <formula>NOT(ISERROR(SEARCH("Muy Baja",I50)))</formula>
    </cfRule>
    <cfRule type="containsText" dxfId="916" priority="287" operator="containsText" text="Muy Baja">
      <formula>NOT(ISERROR(SEARCH("Muy Baja",I50)))</formula>
    </cfRule>
    <cfRule type="containsText" dxfId="915" priority="288" operator="containsText" text="Muy Baja">
      <formula>NOT(ISERROR(SEARCH("Muy Baja",I50)))</formula>
    </cfRule>
    <cfRule type="containsText" dxfId="914" priority="289" operator="containsText" text="Muy Baja'Tabla probabilidad'!">
      <formula>NOT(ISERROR(SEARCH("Muy Baja'Tabla probabilidad'!",I50)))</formula>
    </cfRule>
    <cfRule type="containsText" dxfId="913" priority="290" operator="containsText" text="Muy bajo">
      <formula>NOT(ISERROR(SEARCH("Muy bajo",I50)))</formula>
    </cfRule>
    <cfRule type="containsText" dxfId="912" priority="291" operator="containsText" text="Alta">
      <formula>NOT(ISERROR(SEARCH("Alta",I50)))</formula>
    </cfRule>
    <cfRule type="containsText" dxfId="911" priority="292" operator="containsText" text="Media">
      <formula>NOT(ISERROR(SEARCH("Media",I50)))</formula>
    </cfRule>
    <cfRule type="containsText" dxfId="910" priority="293" operator="containsText" text="Baja">
      <formula>NOT(ISERROR(SEARCH("Baja",I50)))</formula>
    </cfRule>
    <cfRule type="containsText" dxfId="909" priority="294" operator="containsText" text="Muy baja">
      <formula>NOT(ISERROR(SEARCH("Muy baja",I50)))</formula>
    </cfRule>
    <cfRule type="cellIs" dxfId="908" priority="297" operator="between">
      <formula>1</formula>
      <formula>2</formula>
    </cfRule>
    <cfRule type="cellIs" dxfId="907" priority="298" operator="between">
      <formula>0</formula>
      <formula>2</formula>
    </cfRule>
  </conditionalFormatting>
  <conditionalFormatting sqref="I50">
    <cfRule type="containsText" dxfId="906" priority="278" operator="containsText" text="Muy Alta">
      <formula>NOT(ISERROR(SEARCH("Muy Alta",I50)))</formula>
    </cfRule>
  </conditionalFormatting>
  <conditionalFormatting sqref="L50">
    <cfRule type="containsText" dxfId="905" priority="270" operator="containsText" text="Catastrófico">
      <formula>NOT(ISERROR(SEARCH("Catastrófico",L50)))</formula>
    </cfRule>
    <cfRule type="containsText" dxfId="904" priority="271" operator="containsText" text="Mayor">
      <formula>NOT(ISERROR(SEARCH("Mayor",L50)))</formula>
    </cfRule>
    <cfRule type="containsText" dxfId="903" priority="272" operator="containsText" text="Alta">
      <formula>NOT(ISERROR(SEARCH("Alta",L50)))</formula>
    </cfRule>
    <cfRule type="containsText" dxfId="902" priority="273" operator="containsText" text="Moderado">
      <formula>NOT(ISERROR(SEARCH("Moderado",L50)))</formula>
    </cfRule>
    <cfRule type="containsText" dxfId="901" priority="274" operator="containsText" text="Menor">
      <formula>NOT(ISERROR(SEARCH("Menor",L50)))</formula>
    </cfRule>
    <cfRule type="containsText" dxfId="900" priority="275" operator="containsText" text="Leve">
      <formula>NOT(ISERROR(SEARCH("Leve",L50)))</formula>
    </cfRule>
  </conditionalFormatting>
  <conditionalFormatting sqref="N50">
    <cfRule type="containsText" dxfId="899" priority="265" operator="containsText" text="Extremo">
      <formula>NOT(ISERROR(SEARCH("Extremo",N50)))</formula>
    </cfRule>
    <cfRule type="containsText" dxfId="898" priority="266" operator="containsText" text="Alto">
      <formula>NOT(ISERROR(SEARCH("Alto",N50)))</formula>
    </cfRule>
    <cfRule type="containsText" dxfId="897" priority="267" operator="containsText" text="Bajo">
      <formula>NOT(ISERROR(SEARCH("Bajo",N50)))</formula>
    </cfRule>
    <cfRule type="containsText" dxfId="896" priority="268" operator="containsText" text="Moderado">
      <formula>NOT(ISERROR(SEARCH("Moderado",N50)))</formula>
    </cfRule>
    <cfRule type="containsText" dxfId="895" priority="269" operator="containsText" text="Extremo">
      <formula>NOT(ISERROR(SEARCH("Extremo",N50)))</formula>
    </cfRule>
  </conditionalFormatting>
  <conditionalFormatting sqref="M50">
    <cfRule type="containsText" dxfId="894" priority="259" operator="containsText" text="Catastrófico">
      <formula>NOT(ISERROR(SEARCH("Catastrófico",M50)))</formula>
    </cfRule>
    <cfRule type="containsText" dxfId="893" priority="260" operator="containsText" text="Mayor">
      <formula>NOT(ISERROR(SEARCH("Mayor",M50)))</formula>
    </cfRule>
    <cfRule type="containsText" dxfId="892" priority="261" operator="containsText" text="Alta">
      <formula>NOT(ISERROR(SEARCH("Alta",M50)))</formula>
    </cfRule>
    <cfRule type="containsText" dxfId="891" priority="262" operator="containsText" text="Moderado">
      <formula>NOT(ISERROR(SEARCH("Moderado",M50)))</formula>
    </cfRule>
    <cfRule type="containsText" dxfId="890" priority="263" operator="containsText" text="Menor">
      <formula>NOT(ISERROR(SEARCH("Menor",M50)))</formula>
    </cfRule>
    <cfRule type="containsText" dxfId="889" priority="264" operator="containsText" text="Leve">
      <formula>NOT(ISERROR(SEARCH("Leve",M50)))</formula>
    </cfRule>
  </conditionalFormatting>
  <conditionalFormatting sqref="Y50">
    <cfRule type="containsText" dxfId="888" priority="253" operator="containsText" text="Muy Alta">
      <formula>NOT(ISERROR(SEARCH("Muy Alta",Y50)))</formula>
    </cfRule>
    <cfRule type="containsText" dxfId="887" priority="254" operator="containsText" text="Alta">
      <formula>NOT(ISERROR(SEARCH("Alta",Y50)))</formula>
    </cfRule>
    <cfRule type="containsText" dxfId="886" priority="255" operator="containsText" text="Media">
      <formula>NOT(ISERROR(SEARCH("Media",Y50)))</formula>
    </cfRule>
    <cfRule type="containsText" dxfId="885" priority="256" operator="containsText" text="Muy Baja">
      <formula>NOT(ISERROR(SEARCH("Muy Baja",Y50)))</formula>
    </cfRule>
    <cfRule type="containsText" dxfId="884" priority="257" operator="containsText" text="Baja">
      <formula>NOT(ISERROR(SEARCH("Baja",Y50)))</formula>
    </cfRule>
    <cfRule type="containsText" dxfId="883" priority="258" operator="containsText" text="Muy Baja">
      <formula>NOT(ISERROR(SEARCH("Muy Baja",Y50)))</formula>
    </cfRule>
  </conditionalFormatting>
  <conditionalFormatting sqref="AG50">
    <cfRule type="containsText" dxfId="882" priority="239" operator="containsText" text="Extremo">
      <formula>NOT(ISERROR(SEARCH("Extremo",AG50)))</formula>
    </cfRule>
    <cfRule type="containsText" dxfId="881" priority="240" operator="containsText" text="Alto">
      <formula>NOT(ISERROR(SEARCH("Alto",AG50)))</formula>
    </cfRule>
    <cfRule type="containsText" dxfId="880" priority="241" operator="containsText" text="Moderado">
      <formula>NOT(ISERROR(SEARCH("Moderado",AG50)))</formula>
    </cfRule>
    <cfRule type="containsText" dxfId="879" priority="242" operator="containsText" text="Menor">
      <formula>NOT(ISERROR(SEARCH("Menor",AG50)))</formula>
    </cfRule>
    <cfRule type="containsText" dxfId="878" priority="243" operator="containsText" text="Bajo">
      <formula>NOT(ISERROR(SEARCH("Bajo",AG50)))</formula>
    </cfRule>
    <cfRule type="containsText" dxfId="877" priority="244" operator="containsText" text="Moderado">
      <formula>NOT(ISERROR(SEARCH("Moderado",AG50)))</formula>
    </cfRule>
    <cfRule type="containsText" dxfId="876" priority="245" operator="containsText" text="Extremo">
      <formula>NOT(ISERROR(SEARCH("Extremo",AG50)))</formula>
    </cfRule>
    <cfRule type="containsText" dxfId="875" priority="246" operator="containsText" text="Baja">
      <formula>NOT(ISERROR(SEARCH("Baja",AG50)))</formula>
    </cfRule>
    <cfRule type="containsText" dxfId="874" priority="247" operator="containsText" text="Alto">
      <formula>NOT(ISERROR(SEARCH("Alto",AG50)))</formula>
    </cfRule>
  </conditionalFormatting>
  <conditionalFormatting sqref="AA50">
    <cfRule type="containsText" dxfId="873" priority="234" operator="containsText" text="Muy Alta">
      <formula>NOT(ISERROR(SEARCH("Muy Alta",AA50)))</formula>
    </cfRule>
    <cfRule type="containsText" dxfId="872" priority="235" operator="containsText" text="Alta">
      <formula>NOT(ISERROR(SEARCH("Alta",AA50)))</formula>
    </cfRule>
    <cfRule type="containsText" dxfId="871" priority="236" operator="containsText" text="Media">
      <formula>NOT(ISERROR(SEARCH("Media",AA50)))</formula>
    </cfRule>
    <cfRule type="containsText" dxfId="870" priority="237" operator="containsText" text="Baja">
      <formula>NOT(ISERROR(SEARCH("Baja",AA50)))</formula>
    </cfRule>
    <cfRule type="containsText" dxfId="869" priority="238" operator="containsText" text="Muy Baja">
      <formula>NOT(ISERROR(SEARCH("Muy Baja",AA50)))</formula>
    </cfRule>
  </conditionalFormatting>
  <conditionalFormatting sqref="AE50">
    <cfRule type="containsText" dxfId="868" priority="229" operator="containsText" text="Catastrófico">
      <formula>NOT(ISERROR(SEARCH("Catastrófico",AE50)))</formula>
    </cfRule>
    <cfRule type="containsText" dxfId="867" priority="230" operator="containsText" text="Moderado">
      <formula>NOT(ISERROR(SEARCH("Moderado",AE50)))</formula>
    </cfRule>
    <cfRule type="containsText" dxfId="866" priority="231" operator="containsText" text="Menor">
      <formula>NOT(ISERROR(SEARCH("Menor",AE50)))</formula>
    </cfRule>
    <cfRule type="containsText" dxfId="865" priority="232" operator="containsText" text="Leve">
      <formula>NOT(ISERROR(SEARCH("Leve",AE50)))</formula>
    </cfRule>
    <cfRule type="containsText" dxfId="864" priority="233" operator="containsText" text="Mayor">
      <formula>NOT(ISERROR(SEARCH("Mayor",AE50)))</formula>
    </cfRule>
  </conditionalFormatting>
  <conditionalFormatting sqref="I51">
    <cfRule type="containsText" dxfId="863" priority="206" operator="containsText" text="Muy Baja">
      <formula>NOT(ISERROR(SEARCH("Muy Baja",I51)))</formula>
    </cfRule>
    <cfRule type="containsText" dxfId="862" priority="207" operator="containsText" text="Baja">
      <formula>NOT(ISERROR(SEARCH("Baja",I51)))</formula>
    </cfRule>
    <cfRule type="containsText" dxfId="861" priority="209" operator="containsText" text="Muy Alta">
      <formula>NOT(ISERROR(SEARCH("Muy Alta",I51)))</formula>
    </cfRule>
    <cfRule type="containsText" dxfId="860" priority="210" operator="containsText" text="Alta">
      <formula>NOT(ISERROR(SEARCH("Alta",I51)))</formula>
    </cfRule>
    <cfRule type="containsText" dxfId="859" priority="211" operator="containsText" text="Media">
      <formula>NOT(ISERROR(SEARCH("Media",I51)))</formula>
    </cfRule>
    <cfRule type="containsText" dxfId="858" priority="212" operator="containsText" text="Media">
      <formula>NOT(ISERROR(SEARCH("Media",I51)))</formula>
    </cfRule>
    <cfRule type="containsText" dxfId="857" priority="213" operator="containsText" text="Media">
      <formula>NOT(ISERROR(SEARCH("Media",I51)))</formula>
    </cfRule>
    <cfRule type="containsText" dxfId="856" priority="214" operator="containsText" text="Muy Baja">
      <formula>NOT(ISERROR(SEARCH("Muy Baja",I51)))</formula>
    </cfRule>
    <cfRule type="containsText" dxfId="855" priority="215" operator="containsText" text="Baja">
      <formula>NOT(ISERROR(SEARCH("Baja",I51)))</formula>
    </cfRule>
    <cfRule type="containsText" dxfId="854" priority="216" operator="containsText" text="Muy Baja">
      <formula>NOT(ISERROR(SEARCH("Muy Baja",I51)))</formula>
    </cfRule>
    <cfRule type="containsText" dxfId="853" priority="217" operator="containsText" text="Muy Baja">
      <formula>NOT(ISERROR(SEARCH("Muy Baja",I51)))</formula>
    </cfRule>
    <cfRule type="containsText" dxfId="852" priority="218" operator="containsText" text="Muy Baja">
      <formula>NOT(ISERROR(SEARCH("Muy Baja",I51)))</formula>
    </cfRule>
    <cfRule type="containsText" dxfId="851" priority="219" operator="containsText" text="Muy Baja'Tabla probabilidad'!">
      <formula>NOT(ISERROR(SEARCH("Muy Baja'Tabla probabilidad'!",I51)))</formula>
    </cfRule>
    <cfRule type="containsText" dxfId="850" priority="220" operator="containsText" text="Muy bajo">
      <formula>NOT(ISERROR(SEARCH("Muy bajo",I51)))</formula>
    </cfRule>
    <cfRule type="containsText" dxfId="849" priority="221" operator="containsText" text="Alta">
      <formula>NOT(ISERROR(SEARCH("Alta",I51)))</formula>
    </cfRule>
    <cfRule type="containsText" dxfId="848" priority="222" operator="containsText" text="Media">
      <formula>NOT(ISERROR(SEARCH("Media",I51)))</formula>
    </cfRule>
    <cfRule type="containsText" dxfId="847" priority="223" operator="containsText" text="Baja">
      <formula>NOT(ISERROR(SEARCH("Baja",I51)))</formula>
    </cfRule>
    <cfRule type="containsText" dxfId="846" priority="224" operator="containsText" text="Muy baja">
      <formula>NOT(ISERROR(SEARCH("Muy baja",I51)))</formula>
    </cfRule>
    <cfRule type="cellIs" dxfId="845" priority="227" operator="between">
      <formula>1</formula>
      <formula>2</formula>
    </cfRule>
    <cfRule type="cellIs" dxfId="844" priority="228" operator="between">
      <formula>0</formula>
      <formula>2</formula>
    </cfRule>
  </conditionalFormatting>
  <conditionalFormatting sqref="I51">
    <cfRule type="containsText" dxfId="843" priority="208" operator="containsText" text="Muy Alta">
      <formula>NOT(ISERROR(SEARCH("Muy Alta",I51)))</formula>
    </cfRule>
  </conditionalFormatting>
  <conditionalFormatting sqref="L51">
    <cfRule type="containsText" dxfId="842" priority="200" operator="containsText" text="Catastrófico">
      <formula>NOT(ISERROR(SEARCH("Catastrófico",L51)))</formula>
    </cfRule>
    <cfRule type="containsText" dxfId="841" priority="201" operator="containsText" text="Mayor">
      <formula>NOT(ISERROR(SEARCH("Mayor",L51)))</formula>
    </cfRule>
    <cfRule type="containsText" dxfId="840" priority="202" operator="containsText" text="Alta">
      <formula>NOT(ISERROR(SEARCH("Alta",L51)))</formula>
    </cfRule>
    <cfRule type="containsText" dxfId="839" priority="203" operator="containsText" text="Moderado">
      <formula>NOT(ISERROR(SEARCH("Moderado",L51)))</formula>
    </cfRule>
    <cfRule type="containsText" dxfId="838" priority="204" operator="containsText" text="Menor">
      <formula>NOT(ISERROR(SEARCH("Menor",L51)))</formula>
    </cfRule>
    <cfRule type="containsText" dxfId="837" priority="205" operator="containsText" text="Leve">
      <formula>NOT(ISERROR(SEARCH("Leve",L51)))</formula>
    </cfRule>
  </conditionalFormatting>
  <conditionalFormatting sqref="N51">
    <cfRule type="containsText" dxfId="836" priority="195" operator="containsText" text="Extremo">
      <formula>NOT(ISERROR(SEARCH("Extremo",N51)))</formula>
    </cfRule>
    <cfRule type="containsText" dxfId="835" priority="196" operator="containsText" text="Alto">
      <formula>NOT(ISERROR(SEARCH("Alto",N51)))</formula>
    </cfRule>
    <cfRule type="containsText" dxfId="834" priority="197" operator="containsText" text="Bajo">
      <formula>NOT(ISERROR(SEARCH("Bajo",N51)))</formula>
    </cfRule>
    <cfRule type="containsText" dxfId="833" priority="198" operator="containsText" text="Moderado">
      <formula>NOT(ISERROR(SEARCH("Moderado",N51)))</formula>
    </cfRule>
    <cfRule type="containsText" dxfId="832" priority="199" operator="containsText" text="Extremo">
      <formula>NOT(ISERROR(SEARCH("Extremo",N51)))</formula>
    </cfRule>
  </conditionalFormatting>
  <conditionalFormatting sqref="M51">
    <cfRule type="containsText" dxfId="831" priority="189" operator="containsText" text="Catastrófico">
      <formula>NOT(ISERROR(SEARCH("Catastrófico",M51)))</formula>
    </cfRule>
    <cfRule type="containsText" dxfId="830" priority="190" operator="containsText" text="Mayor">
      <formula>NOT(ISERROR(SEARCH("Mayor",M51)))</formula>
    </cfRule>
    <cfRule type="containsText" dxfId="829" priority="191" operator="containsText" text="Alta">
      <formula>NOT(ISERROR(SEARCH("Alta",M51)))</formula>
    </cfRule>
    <cfRule type="containsText" dxfId="828" priority="192" operator="containsText" text="Moderado">
      <formula>NOT(ISERROR(SEARCH("Moderado",M51)))</formula>
    </cfRule>
    <cfRule type="containsText" dxfId="827" priority="193" operator="containsText" text="Menor">
      <formula>NOT(ISERROR(SEARCH("Menor",M51)))</formula>
    </cfRule>
    <cfRule type="containsText" dxfId="826" priority="194" operator="containsText" text="Leve">
      <formula>NOT(ISERROR(SEARCH("Leve",M51)))</formula>
    </cfRule>
  </conditionalFormatting>
  <conditionalFormatting sqref="AG51">
    <cfRule type="containsText" dxfId="825" priority="169" operator="containsText" text="Extremo">
      <formula>NOT(ISERROR(SEARCH("Extremo",AG51)))</formula>
    </cfRule>
    <cfRule type="containsText" dxfId="824" priority="170" operator="containsText" text="Alto">
      <formula>NOT(ISERROR(SEARCH("Alto",AG51)))</formula>
    </cfRule>
    <cfRule type="containsText" dxfId="823" priority="171" operator="containsText" text="Moderado">
      <formula>NOT(ISERROR(SEARCH("Moderado",AG51)))</formula>
    </cfRule>
    <cfRule type="containsText" dxfId="822" priority="172" operator="containsText" text="Menor">
      <formula>NOT(ISERROR(SEARCH("Menor",AG51)))</formula>
    </cfRule>
    <cfRule type="containsText" dxfId="821" priority="173" operator="containsText" text="Bajo">
      <formula>NOT(ISERROR(SEARCH("Bajo",AG51)))</formula>
    </cfRule>
    <cfRule type="containsText" dxfId="820" priority="174" operator="containsText" text="Moderado">
      <formula>NOT(ISERROR(SEARCH("Moderado",AG51)))</formula>
    </cfRule>
    <cfRule type="containsText" dxfId="819" priority="175" operator="containsText" text="Extremo">
      <formula>NOT(ISERROR(SEARCH("Extremo",AG51)))</formula>
    </cfRule>
    <cfRule type="containsText" dxfId="818" priority="176" operator="containsText" text="Baja">
      <formula>NOT(ISERROR(SEARCH("Baja",AG51)))</formula>
    </cfRule>
    <cfRule type="containsText" dxfId="817" priority="177" operator="containsText" text="Alto">
      <formula>NOT(ISERROR(SEARCH("Alto",AG51)))</formula>
    </cfRule>
  </conditionalFormatting>
  <conditionalFormatting sqref="I53">
    <cfRule type="containsText" dxfId="816" priority="136" operator="containsText" text="Muy Baja">
      <formula>NOT(ISERROR(SEARCH("Muy Baja",I53)))</formula>
    </cfRule>
    <cfRule type="containsText" dxfId="815" priority="137" operator="containsText" text="Baja">
      <formula>NOT(ISERROR(SEARCH("Baja",I53)))</formula>
    </cfRule>
    <cfRule type="containsText" dxfId="814" priority="139" operator="containsText" text="Muy Alta">
      <formula>NOT(ISERROR(SEARCH("Muy Alta",I53)))</formula>
    </cfRule>
    <cfRule type="containsText" dxfId="813" priority="140" operator="containsText" text="Alta">
      <formula>NOT(ISERROR(SEARCH("Alta",I53)))</formula>
    </cfRule>
    <cfRule type="containsText" dxfId="812" priority="141" operator="containsText" text="Media">
      <formula>NOT(ISERROR(SEARCH("Media",I53)))</formula>
    </cfRule>
    <cfRule type="containsText" dxfId="811" priority="142" operator="containsText" text="Media">
      <formula>NOT(ISERROR(SEARCH("Media",I53)))</formula>
    </cfRule>
    <cfRule type="containsText" dxfId="810" priority="143" operator="containsText" text="Media">
      <formula>NOT(ISERROR(SEARCH("Media",I53)))</formula>
    </cfRule>
    <cfRule type="containsText" dxfId="809" priority="144" operator="containsText" text="Muy Baja">
      <formula>NOT(ISERROR(SEARCH("Muy Baja",I53)))</formula>
    </cfRule>
    <cfRule type="containsText" dxfId="808" priority="145" operator="containsText" text="Baja">
      <formula>NOT(ISERROR(SEARCH("Baja",I53)))</formula>
    </cfRule>
    <cfRule type="containsText" dxfId="807" priority="146" operator="containsText" text="Muy Baja">
      <formula>NOT(ISERROR(SEARCH("Muy Baja",I53)))</formula>
    </cfRule>
    <cfRule type="containsText" dxfId="806" priority="147" operator="containsText" text="Muy Baja">
      <formula>NOT(ISERROR(SEARCH("Muy Baja",I53)))</formula>
    </cfRule>
    <cfRule type="containsText" dxfId="805" priority="148" operator="containsText" text="Muy Baja">
      <formula>NOT(ISERROR(SEARCH("Muy Baja",I53)))</formula>
    </cfRule>
    <cfRule type="containsText" dxfId="804" priority="149" operator="containsText" text="Muy Baja'Tabla probabilidad'!">
      <formula>NOT(ISERROR(SEARCH("Muy Baja'Tabla probabilidad'!",I53)))</formula>
    </cfRule>
    <cfRule type="containsText" dxfId="803" priority="150" operator="containsText" text="Muy bajo">
      <formula>NOT(ISERROR(SEARCH("Muy bajo",I53)))</formula>
    </cfRule>
    <cfRule type="containsText" dxfId="802" priority="151" operator="containsText" text="Alta">
      <formula>NOT(ISERROR(SEARCH("Alta",I53)))</formula>
    </cfRule>
    <cfRule type="containsText" dxfId="801" priority="152" operator="containsText" text="Media">
      <formula>NOT(ISERROR(SEARCH("Media",I53)))</formula>
    </cfRule>
    <cfRule type="containsText" dxfId="800" priority="153" operator="containsText" text="Baja">
      <formula>NOT(ISERROR(SEARCH("Baja",I53)))</formula>
    </cfRule>
    <cfRule type="containsText" dxfId="799" priority="154" operator="containsText" text="Muy baja">
      <formula>NOT(ISERROR(SEARCH("Muy baja",I53)))</formula>
    </cfRule>
    <cfRule type="cellIs" dxfId="798" priority="157" operator="between">
      <formula>1</formula>
      <formula>2</formula>
    </cfRule>
    <cfRule type="cellIs" dxfId="797" priority="158" operator="between">
      <formula>0</formula>
      <formula>2</formula>
    </cfRule>
  </conditionalFormatting>
  <conditionalFormatting sqref="I53">
    <cfRule type="containsText" dxfId="796" priority="138" operator="containsText" text="Muy Alta">
      <formula>NOT(ISERROR(SEARCH("Muy Alta",I53)))</formula>
    </cfRule>
  </conditionalFormatting>
  <conditionalFormatting sqref="L53">
    <cfRule type="containsText" dxfId="795" priority="130" operator="containsText" text="Catastrófico">
      <formula>NOT(ISERROR(SEARCH("Catastrófico",L53)))</formula>
    </cfRule>
    <cfRule type="containsText" dxfId="794" priority="131" operator="containsText" text="Mayor">
      <formula>NOT(ISERROR(SEARCH("Mayor",L53)))</formula>
    </cfRule>
    <cfRule type="containsText" dxfId="793" priority="132" operator="containsText" text="Alta">
      <formula>NOT(ISERROR(SEARCH("Alta",L53)))</formula>
    </cfRule>
    <cfRule type="containsText" dxfId="792" priority="133" operator="containsText" text="Moderado">
      <formula>NOT(ISERROR(SEARCH("Moderado",L53)))</formula>
    </cfRule>
    <cfRule type="containsText" dxfId="791" priority="134" operator="containsText" text="Menor">
      <formula>NOT(ISERROR(SEARCH("Menor",L53)))</formula>
    </cfRule>
    <cfRule type="containsText" dxfId="790" priority="135" operator="containsText" text="Leve">
      <formula>NOT(ISERROR(SEARCH("Leve",L53)))</formula>
    </cfRule>
  </conditionalFormatting>
  <conditionalFormatting sqref="N53">
    <cfRule type="containsText" dxfId="789" priority="125" operator="containsText" text="Extremo">
      <formula>NOT(ISERROR(SEARCH("Extremo",N53)))</formula>
    </cfRule>
    <cfRule type="containsText" dxfId="788" priority="126" operator="containsText" text="Alto">
      <formula>NOT(ISERROR(SEARCH("Alto",N53)))</formula>
    </cfRule>
    <cfRule type="containsText" dxfId="787" priority="127" operator="containsText" text="Bajo">
      <formula>NOT(ISERROR(SEARCH("Bajo",N53)))</formula>
    </cfRule>
    <cfRule type="containsText" dxfId="786" priority="128" operator="containsText" text="Moderado">
      <formula>NOT(ISERROR(SEARCH("Moderado",N53)))</formula>
    </cfRule>
    <cfRule type="containsText" dxfId="785" priority="129" operator="containsText" text="Extremo">
      <formula>NOT(ISERROR(SEARCH("Extremo",N53)))</formula>
    </cfRule>
  </conditionalFormatting>
  <conditionalFormatting sqref="M53">
    <cfRule type="containsText" dxfId="784" priority="119" operator="containsText" text="Catastrófico">
      <formula>NOT(ISERROR(SEARCH("Catastrófico",M53)))</formula>
    </cfRule>
    <cfRule type="containsText" dxfId="783" priority="120" operator="containsText" text="Mayor">
      <formula>NOT(ISERROR(SEARCH("Mayor",M53)))</formula>
    </cfRule>
    <cfRule type="containsText" dxfId="782" priority="121" operator="containsText" text="Alta">
      <formula>NOT(ISERROR(SEARCH("Alta",M53)))</formula>
    </cfRule>
    <cfRule type="containsText" dxfId="781" priority="122" operator="containsText" text="Moderado">
      <formula>NOT(ISERROR(SEARCH("Moderado",M53)))</formula>
    </cfRule>
    <cfRule type="containsText" dxfId="780" priority="123" operator="containsText" text="Menor">
      <formula>NOT(ISERROR(SEARCH("Menor",M53)))</formula>
    </cfRule>
    <cfRule type="containsText" dxfId="779" priority="124" operator="containsText" text="Leve">
      <formula>NOT(ISERROR(SEARCH("Leve",M53)))</formula>
    </cfRule>
  </conditionalFormatting>
  <conditionalFormatting sqref="Y53:Y54">
    <cfRule type="containsText" dxfId="778" priority="113" operator="containsText" text="Muy Alta">
      <formula>NOT(ISERROR(SEARCH("Muy Alta",Y53)))</formula>
    </cfRule>
    <cfRule type="containsText" dxfId="777" priority="114" operator="containsText" text="Alta">
      <formula>NOT(ISERROR(SEARCH("Alta",Y53)))</formula>
    </cfRule>
    <cfRule type="containsText" dxfId="776" priority="115" operator="containsText" text="Media">
      <formula>NOT(ISERROR(SEARCH("Media",Y53)))</formula>
    </cfRule>
    <cfRule type="containsText" dxfId="775" priority="116" operator="containsText" text="Muy Baja">
      <formula>NOT(ISERROR(SEARCH("Muy Baja",Y53)))</formula>
    </cfRule>
    <cfRule type="containsText" dxfId="774" priority="117" operator="containsText" text="Baja">
      <formula>NOT(ISERROR(SEARCH("Baja",Y53)))</formula>
    </cfRule>
    <cfRule type="containsText" dxfId="773" priority="118" operator="containsText" text="Muy Baja">
      <formula>NOT(ISERROR(SEARCH("Muy Baja",Y53)))</formula>
    </cfRule>
  </conditionalFormatting>
  <conditionalFormatting sqref="AG53">
    <cfRule type="containsText" dxfId="772" priority="99" operator="containsText" text="Extremo">
      <formula>NOT(ISERROR(SEARCH("Extremo",AG53)))</formula>
    </cfRule>
    <cfRule type="containsText" dxfId="771" priority="100" operator="containsText" text="Alto">
      <formula>NOT(ISERROR(SEARCH("Alto",AG53)))</formula>
    </cfRule>
    <cfRule type="containsText" dxfId="770" priority="101" operator="containsText" text="Moderado">
      <formula>NOT(ISERROR(SEARCH("Moderado",AG53)))</formula>
    </cfRule>
    <cfRule type="containsText" dxfId="769" priority="102" operator="containsText" text="Menor">
      <formula>NOT(ISERROR(SEARCH("Menor",AG53)))</formula>
    </cfRule>
    <cfRule type="containsText" dxfId="768" priority="103" operator="containsText" text="Bajo">
      <formula>NOT(ISERROR(SEARCH("Bajo",AG53)))</formula>
    </cfRule>
    <cfRule type="containsText" dxfId="767" priority="104" operator="containsText" text="Moderado">
      <formula>NOT(ISERROR(SEARCH("Moderado",AG53)))</formula>
    </cfRule>
    <cfRule type="containsText" dxfId="766" priority="105" operator="containsText" text="Extremo">
      <formula>NOT(ISERROR(SEARCH("Extremo",AG53)))</formula>
    </cfRule>
    <cfRule type="containsText" dxfId="765" priority="106" operator="containsText" text="Baja">
      <formula>NOT(ISERROR(SEARCH("Baja",AG53)))</formula>
    </cfRule>
    <cfRule type="containsText" dxfId="764" priority="107" operator="containsText" text="Alto">
      <formula>NOT(ISERROR(SEARCH("Alto",AG53)))</formula>
    </cfRule>
  </conditionalFormatting>
  <conditionalFormatting sqref="AA53:AA54">
    <cfRule type="containsText" dxfId="763" priority="94" operator="containsText" text="Muy Alta">
      <formula>NOT(ISERROR(SEARCH("Muy Alta",AA53)))</formula>
    </cfRule>
    <cfRule type="containsText" dxfId="762" priority="95" operator="containsText" text="Alta">
      <formula>NOT(ISERROR(SEARCH("Alta",AA53)))</formula>
    </cfRule>
    <cfRule type="containsText" dxfId="761" priority="96" operator="containsText" text="Media">
      <formula>NOT(ISERROR(SEARCH("Media",AA53)))</formula>
    </cfRule>
    <cfRule type="containsText" dxfId="760" priority="97" operator="containsText" text="Baja">
      <formula>NOT(ISERROR(SEARCH("Baja",AA53)))</formula>
    </cfRule>
    <cfRule type="containsText" dxfId="759" priority="98" operator="containsText" text="Muy Baja">
      <formula>NOT(ISERROR(SEARCH("Muy Baja",AA53)))</formula>
    </cfRule>
  </conditionalFormatting>
  <conditionalFormatting sqref="AE53:AE54">
    <cfRule type="containsText" dxfId="758" priority="89" operator="containsText" text="Catastrófico">
      <formula>NOT(ISERROR(SEARCH("Catastrófico",AE53)))</formula>
    </cfRule>
    <cfRule type="containsText" dxfId="757" priority="90" operator="containsText" text="Moderado">
      <formula>NOT(ISERROR(SEARCH("Moderado",AE53)))</formula>
    </cfRule>
    <cfRule type="containsText" dxfId="756" priority="91" operator="containsText" text="Menor">
      <formula>NOT(ISERROR(SEARCH("Menor",AE53)))</formula>
    </cfRule>
    <cfRule type="containsText" dxfId="755" priority="92" operator="containsText" text="Leve">
      <formula>NOT(ISERROR(SEARCH("Leve",AE53)))</formula>
    </cfRule>
    <cfRule type="containsText" dxfId="754" priority="93" operator="containsText" text="Mayor">
      <formula>NOT(ISERROR(SEARCH("Mayor",AE53)))</formula>
    </cfRule>
  </conditionalFormatting>
  <conditionalFormatting sqref="I55">
    <cfRule type="containsText" dxfId="753" priority="66" operator="containsText" text="Muy Baja">
      <formula>NOT(ISERROR(SEARCH("Muy Baja",I55)))</formula>
    </cfRule>
    <cfRule type="containsText" dxfId="752" priority="67" operator="containsText" text="Baja">
      <formula>NOT(ISERROR(SEARCH("Baja",I55)))</formula>
    </cfRule>
    <cfRule type="containsText" dxfId="751" priority="69" operator="containsText" text="Muy Alta">
      <formula>NOT(ISERROR(SEARCH("Muy Alta",I55)))</formula>
    </cfRule>
    <cfRule type="containsText" dxfId="750" priority="70" operator="containsText" text="Alta">
      <formula>NOT(ISERROR(SEARCH("Alta",I55)))</formula>
    </cfRule>
    <cfRule type="containsText" dxfId="749" priority="71" operator="containsText" text="Media">
      <formula>NOT(ISERROR(SEARCH("Media",I55)))</formula>
    </cfRule>
    <cfRule type="containsText" dxfId="748" priority="72" operator="containsText" text="Media">
      <formula>NOT(ISERROR(SEARCH("Media",I55)))</formula>
    </cfRule>
    <cfRule type="containsText" dxfId="747" priority="73" operator="containsText" text="Media">
      <formula>NOT(ISERROR(SEARCH("Media",I55)))</formula>
    </cfRule>
    <cfRule type="containsText" dxfId="746" priority="74" operator="containsText" text="Muy Baja">
      <formula>NOT(ISERROR(SEARCH("Muy Baja",I55)))</formula>
    </cfRule>
    <cfRule type="containsText" dxfId="745" priority="75" operator="containsText" text="Baja">
      <formula>NOT(ISERROR(SEARCH("Baja",I55)))</formula>
    </cfRule>
    <cfRule type="containsText" dxfId="744" priority="76" operator="containsText" text="Muy Baja">
      <formula>NOT(ISERROR(SEARCH("Muy Baja",I55)))</formula>
    </cfRule>
    <cfRule type="containsText" dxfId="743" priority="77" operator="containsText" text="Muy Baja">
      <formula>NOT(ISERROR(SEARCH("Muy Baja",I55)))</formula>
    </cfRule>
    <cfRule type="containsText" dxfId="742" priority="78" operator="containsText" text="Muy Baja">
      <formula>NOT(ISERROR(SEARCH("Muy Baja",I55)))</formula>
    </cfRule>
    <cfRule type="containsText" dxfId="741" priority="79" operator="containsText" text="Muy Baja'Tabla probabilidad'!">
      <formula>NOT(ISERROR(SEARCH("Muy Baja'Tabla probabilidad'!",I55)))</formula>
    </cfRule>
    <cfRule type="containsText" dxfId="740" priority="80" operator="containsText" text="Muy bajo">
      <formula>NOT(ISERROR(SEARCH("Muy bajo",I55)))</formula>
    </cfRule>
    <cfRule type="containsText" dxfId="739" priority="81" operator="containsText" text="Alta">
      <formula>NOT(ISERROR(SEARCH("Alta",I55)))</formula>
    </cfRule>
    <cfRule type="containsText" dxfId="738" priority="82" operator="containsText" text="Media">
      <formula>NOT(ISERROR(SEARCH("Media",I55)))</formula>
    </cfRule>
    <cfRule type="containsText" dxfId="737" priority="83" operator="containsText" text="Baja">
      <formula>NOT(ISERROR(SEARCH("Baja",I55)))</formula>
    </cfRule>
    <cfRule type="containsText" dxfId="736" priority="84" operator="containsText" text="Muy baja">
      <formula>NOT(ISERROR(SEARCH("Muy baja",I55)))</formula>
    </cfRule>
    <cfRule type="cellIs" dxfId="735" priority="87" operator="between">
      <formula>1</formula>
      <formula>2</formula>
    </cfRule>
    <cfRule type="cellIs" dxfId="734" priority="88" operator="between">
      <formula>0</formula>
      <formula>2</formula>
    </cfRule>
  </conditionalFormatting>
  <conditionalFormatting sqref="I55">
    <cfRule type="containsText" dxfId="733" priority="68" operator="containsText" text="Muy Alta">
      <formula>NOT(ISERROR(SEARCH("Muy Alta",I55)))</formula>
    </cfRule>
  </conditionalFormatting>
  <conditionalFormatting sqref="L55">
    <cfRule type="containsText" dxfId="732" priority="60" operator="containsText" text="Catastrófico">
      <formula>NOT(ISERROR(SEARCH("Catastrófico",L55)))</formula>
    </cfRule>
    <cfRule type="containsText" dxfId="731" priority="61" operator="containsText" text="Mayor">
      <formula>NOT(ISERROR(SEARCH("Mayor",L55)))</formula>
    </cfRule>
    <cfRule type="containsText" dxfId="730" priority="62" operator="containsText" text="Alta">
      <formula>NOT(ISERROR(SEARCH("Alta",L55)))</formula>
    </cfRule>
    <cfRule type="containsText" dxfId="729" priority="63" operator="containsText" text="Moderado">
      <formula>NOT(ISERROR(SEARCH("Moderado",L55)))</formula>
    </cfRule>
    <cfRule type="containsText" dxfId="728" priority="64" operator="containsText" text="Menor">
      <formula>NOT(ISERROR(SEARCH("Menor",L55)))</formula>
    </cfRule>
    <cfRule type="containsText" dxfId="727" priority="65" operator="containsText" text="Leve">
      <formula>NOT(ISERROR(SEARCH("Leve",L55)))</formula>
    </cfRule>
  </conditionalFormatting>
  <conditionalFormatting sqref="N55">
    <cfRule type="containsText" dxfId="726" priority="55" operator="containsText" text="Extremo">
      <formula>NOT(ISERROR(SEARCH("Extremo",N55)))</formula>
    </cfRule>
    <cfRule type="containsText" dxfId="725" priority="56" operator="containsText" text="Alto">
      <formula>NOT(ISERROR(SEARCH("Alto",N55)))</formula>
    </cfRule>
    <cfRule type="containsText" dxfId="724" priority="57" operator="containsText" text="Bajo">
      <formula>NOT(ISERROR(SEARCH("Bajo",N55)))</formula>
    </cfRule>
    <cfRule type="containsText" dxfId="723" priority="58" operator="containsText" text="Moderado">
      <formula>NOT(ISERROR(SEARCH("Moderado",N55)))</formula>
    </cfRule>
    <cfRule type="containsText" dxfId="722" priority="59" operator="containsText" text="Extremo">
      <formula>NOT(ISERROR(SEARCH("Extremo",N55)))</formula>
    </cfRule>
  </conditionalFormatting>
  <conditionalFormatting sqref="M55">
    <cfRule type="containsText" dxfId="721" priority="49" operator="containsText" text="Catastrófico">
      <formula>NOT(ISERROR(SEARCH("Catastrófico",M55)))</formula>
    </cfRule>
    <cfRule type="containsText" dxfId="720" priority="50" operator="containsText" text="Mayor">
      <formula>NOT(ISERROR(SEARCH("Mayor",M55)))</formula>
    </cfRule>
    <cfRule type="containsText" dxfId="719" priority="51" operator="containsText" text="Alta">
      <formula>NOT(ISERROR(SEARCH("Alta",M55)))</formula>
    </cfRule>
    <cfRule type="containsText" dxfId="718" priority="52" operator="containsText" text="Moderado">
      <formula>NOT(ISERROR(SEARCH("Moderado",M55)))</formula>
    </cfRule>
    <cfRule type="containsText" dxfId="717" priority="53" operator="containsText" text="Menor">
      <formula>NOT(ISERROR(SEARCH("Menor",M55)))</formula>
    </cfRule>
    <cfRule type="containsText" dxfId="716" priority="54" operator="containsText" text="Leve">
      <formula>NOT(ISERROR(SEARCH("Leve",M55)))</formula>
    </cfRule>
  </conditionalFormatting>
  <conditionalFormatting sqref="Y55:Y56">
    <cfRule type="containsText" dxfId="715" priority="43" operator="containsText" text="Muy Alta">
      <formula>NOT(ISERROR(SEARCH("Muy Alta",Y55)))</formula>
    </cfRule>
    <cfRule type="containsText" dxfId="714" priority="44" operator="containsText" text="Alta">
      <formula>NOT(ISERROR(SEARCH("Alta",Y55)))</formula>
    </cfRule>
    <cfRule type="containsText" dxfId="713" priority="45" operator="containsText" text="Media">
      <formula>NOT(ISERROR(SEARCH("Media",Y55)))</formula>
    </cfRule>
    <cfRule type="containsText" dxfId="712" priority="46" operator="containsText" text="Muy Baja">
      <formula>NOT(ISERROR(SEARCH("Muy Baja",Y55)))</formula>
    </cfRule>
    <cfRule type="containsText" dxfId="711" priority="47" operator="containsText" text="Baja">
      <formula>NOT(ISERROR(SEARCH("Baja",Y55)))</formula>
    </cfRule>
    <cfRule type="containsText" dxfId="710" priority="48" operator="containsText" text="Muy Baja">
      <formula>NOT(ISERROR(SEARCH("Muy Baja",Y55)))</formula>
    </cfRule>
  </conditionalFormatting>
  <conditionalFormatting sqref="AG55">
    <cfRule type="containsText" dxfId="709" priority="29" operator="containsText" text="Extremo">
      <formula>NOT(ISERROR(SEARCH("Extremo",AG55)))</formula>
    </cfRule>
    <cfRule type="containsText" dxfId="708" priority="30" operator="containsText" text="Alto">
      <formula>NOT(ISERROR(SEARCH("Alto",AG55)))</formula>
    </cfRule>
    <cfRule type="containsText" dxfId="707" priority="31" operator="containsText" text="Moderado">
      <formula>NOT(ISERROR(SEARCH("Moderado",AG55)))</formula>
    </cfRule>
    <cfRule type="containsText" dxfId="706" priority="32" operator="containsText" text="Menor">
      <formula>NOT(ISERROR(SEARCH("Menor",AG55)))</formula>
    </cfRule>
    <cfRule type="containsText" dxfId="705" priority="33" operator="containsText" text="Bajo">
      <formula>NOT(ISERROR(SEARCH("Bajo",AG55)))</formula>
    </cfRule>
    <cfRule type="containsText" dxfId="704" priority="34" operator="containsText" text="Moderado">
      <formula>NOT(ISERROR(SEARCH("Moderado",AG55)))</formula>
    </cfRule>
    <cfRule type="containsText" dxfId="703" priority="35" operator="containsText" text="Extremo">
      <formula>NOT(ISERROR(SEARCH("Extremo",AG55)))</formula>
    </cfRule>
    <cfRule type="containsText" dxfId="702" priority="36" operator="containsText" text="Baja">
      <formula>NOT(ISERROR(SEARCH("Baja",AG55)))</formula>
    </cfRule>
    <cfRule type="containsText" dxfId="701" priority="37" operator="containsText" text="Alto">
      <formula>NOT(ISERROR(SEARCH("Alto",AG55)))</formula>
    </cfRule>
  </conditionalFormatting>
  <conditionalFormatting sqref="AA55:AA56">
    <cfRule type="containsText" dxfId="700" priority="24" operator="containsText" text="Muy Alta">
      <formula>NOT(ISERROR(SEARCH("Muy Alta",AA55)))</formula>
    </cfRule>
    <cfRule type="containsText" dxfId="699" priority="25" operator="containsText" text="Alta">
      <formula>NOT(ISERROR(SEARCH("Alta",AA55)))</formula>
    </cfRule>
    <cfRule type="containsText" dxfId="698" priority="26" operator="containsText" text="Media">
      <formula>NOT(ISERROR(SEARCH("Media",AA55)))</formula>
    </cfRule>
    <cfRule type="containsText" dxfId="697" priority="27" operator="containsText" text="Baja">
      <formula>NOT(ISERROR(SEARCH("Baja",AA55)))</formula>
    </cfRule>
    <cfRule type="containsText" dxfId="696" priority="28" operator="containsText" text="Muy Baja">
      <formula>NOT(ISERROR(SEARCH("Muy Baja",AA55)))</formula>
    </cfRule>
  </conditionalFormatting>
  <conditionalFormatting sqref="AE55:AE56">
    <cfRule type="containsText" dxfId="695" priority="19" operator="containsText" text="Catastrófico">
      <formula>NOT(ISERROR(SEARCH("Catastrófico",AE55)))</formula>
    </cfRule>
    <cfRule type="containsText" dxfId="694" priority="20" operator="containsText" text="Moderado">
      <formula>NOT(ISERROR(SEARCH("Moderado",AE55)))</formula>
    </cfRule>
    <cfRule type="containsText" dxfId="693" priority="21" operator="containsText" text="Menor">
      <formula>NOT(ISERROR(SEARCH("Menor",AE55)))</formula>
    </cfRule>
    <cfRule type="containsText" dxfId="692" priority="22" operator="containsText" text="Leve">
      <formula>NOT(ISERROR(SEARCH("Leve",AE55)))</formula>
    </cfRule>
    <cfRule type="containsText" dxfId="691" priority="23" operator="containsText" text="Mayor">
      <formula>NOT(ISERROR(SEARCH("Mayor",AE55)))</formula>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1555" operator="containsText" id="{CC47FCB7-FFAB-4FFA-840E-6EDE60FF4538}">
            <xm:f>NOT(ISERROR(SEARCH('Tabla probabilidad'!$B$5,I10)))</xm:f>
            <xm:f>'Tabla probabilidad'!$B$5</xm:f>
            <x14:dxf>
              <font>
                <color rgb="FF006100"/>
              </font>
              <fill>
                <patternFill>
                  <bgColor rgb="FFC6EFCE"/>
                </patternFill>
              </fill>
            </x14:dxf>
          </x14:cfRule>
          <x14:cfRule type="containsText" priority="1556" operator="containsText" id="{70E269E8-2DBC-4717-AC1E-0B58F3D9D5F5}">
            <xm:f>NOT(ISERROR(SEARCH('Tabla probabilidad'!$B$5,I10)))</xm:f>
            <xm:f>'Tabla probabilidad'!$B$5</xm:f>
            <x14:dxf>
              <font>
                <color rgb="FF9C0006"/>
              </font>
              <fill>
                <patternFill>
                  <bgColor rgb="FFFFC7CE"/>
                </patternFill>
              </fill>
            </x14:dxf>
          </x14:cfRule>
          <xm:sqref>I10</xm:sqref>
        </x14:conditionalFormatting>
        <x14:conditionalFormatting xmlns:xm="http://schemas.microsoft.com/office/excel/2006/main">
          <x14:cfRule type="containsText" priority="1485" operator="containsText" id="{4FDA4E0B-41B0-4D09-B3F0-F654B1F7B363}">
            <xm:f>NOT(ISERROR(SEARCH('Tabla probabilidad'!$B$5,I14)))</xm:f>
            <xm:f>'Tabla probabilidad'!$B$5</xm:f>
            <x14:dxf>
              <font>
                <color rgb="FF006100"/>
              </font>
              <fill>
                <patternFill>
                  <bgColor rgb="FFC6EFCE"/>
                </patternFill>
              </fill>
            </x14:dxf>
          </x14:cfRule>
          <x14:cfRule type="containsText" priority="1486" operator="containsText" id="{50954702-9C7A-4CB0-880E-9B91B48604C6}">
            <xm:f>NOT(ISERROR(SEARCH('Tabla probabilidad'!$B$5,I14)))</xm:f>
            <xm:f>'Tabla probabilidad'!$B$5</xm:f>
            <x14:dxf>
              <font>
                <color rgb="FF9C0006"/>
              </font>
              <fill>
                <patternFill>
                  <bgColor rgb="FFFFC7CE"/>
                </patternFill>
              </fill>
            </x14:dxf>
          </x14:cfRule>
          <xm:sqref>I14</xm:sqref>
        </x14:conditionalFormatting>
        <x14:conditionalFormatting xmlns:xm="http://schemas.microsoft.com/office/excel/2006/main">
          <x14:cfRule type="containsText" priority="1415" operator="containsText" id="{E71B0807-E459-4F05-A9F2-1DE736D8903B}">
            <xm:f>NOT(ISERROR(SEARCH('Tabla probabilidad'!$B$5,I18)))</xm:f>
            <xm:f>'Tabla probabilidad'!$B$5</xm:f>
            <x14:dxf>
              <font>
                <color rgb="FF006100"/>
              </font>
              <fill>
                <patternFill>
                  <bgColor rgb="FFC6EFCE"/>
                </patternFill>
              </fill>
            </x14:dxf>
          </x14:cfRule>
          <x14:cfRule type="containsText" priority="1416" operator="containsText" id="{4BB2C948-A741-4ECA-9C40-0293578E7AAD}">
            <xm:f>NOT(ISERROR(SEARCH('Tabla probabilidad'!$B$5,I18)))</xm:f>
            <xm:f>'Tabla probabilidad'!$B$5</xm:f>
            <x14:dxf>
              <font>
                <color rgb="FF9C0006"/>
              </font>
              <fill>
                <patternFill>
                  <bgColor rgb="FFFFC7CE"/>
                </patternFill>
              </fill>
            </x14:dxf>
          </x14:cfRule>
          <xm:sqref>I18</xm:sqref>
        </x14:conditionalFormatting>
        <x14:conditionalFormatting xmlns:xm="http://schemas.microsoft.com/office/excel/2006/main">
          <x14:cfRule type="containsText" priority="1345" operator="containsText" id="{CA294A9D-7510-4649-B10B-0E1B7DA86D90}">
            <xm:f>NOT(ISERROR(SEARCH('Tabla probabilidad'!$B$5,I21)))</xm:f>
            <xm:f>'Tabla probabilidad'!$B$5</xm:f>
            <x14:dxf>
              <font>
                <color rgb="FF006100"/>
              </font>
              <fill>
                <patternFill>
                  <bgColor rgb="FFC6EFCE"/>
                </patternFill>
              </fill>
            </x14:dxf>
          </x14:cfRule>
          <x14:cfRule type="containsText" priority="1346" operator="containsText" id="{0E2DB7D9-D32E-4815-A551-F540185F7D10}">
            <xm:f>NOT(ISERROR(SEARCH('Tabla probabilidad'!$B$5,I21)))</xm:f>
            <xm:f>'Tabla probabilidad'!$B$5</xm:f>
            <x14:dxf>
              <font>
                <color rgb="FF9C0006"/>
              </font>
              <fill>
                <patternFill>
                  <bgColor rgb="FFFFC7CE"/>
                </patternFill>
              </fill>
            </x14:dxf>
          </x14:cfRule>
          <xm:sqref>I21</xm:sqref>
        </x14:conditionalFormatting>
        <x14:conditionalFormatting xmlns:xm="http://schemas.microsoft.com/office/excel/2006/main">
          <x14:cfRule type="containsText" priority="925" operator="containsText" id="{A71D304E-2354-4082-8FFD-7712D28752AC}">
            <xm:f>NOT(ISERROR(SEARCH('Tabla probabilidad'!$B$5,I23)))</xm:f>
            <xm:f>'Tabla probabilidad'!$B$5</xm:f>
            <x14:dxf>
              <font>
                <color rgb="FF006100"/>
              </font>
              <fill>
                <patternFill>
                  <bgColor rgb="FFC6EFCE"/>
                </patternFill>
              </fill>
            </x14:dxf>
          </x14:cfRule>
          <x14:cfRule type="containsText" priority="926" operator="containsText" id="{07A5CE2F-5A3A-488E-A69E-7C9ABF77C57D}">
            <xm:f>NOT(ISERROR(SEARCH('Tabla probabilidad'!$B$5,I23)))</xm:f>
            <xm:f>'Tabla probabilidad'!$B$5</xm:f>
            <x14:dxf>
              <font>
                <color rgb="FF9C0006"/>
              </font>
              <fill>
                <patternFill>
                  <bgColor rgb="FFFFC7CE"/>
                </patternFill>
              </fill>
            </x14:dxf>
          </x14:cfRule>
          <xm:sqref>I23</xm:sqref>
        </x14:conditionalFormatting>
        <x14:conditionalFormatting xmlns:xm="http://schemas.microsoft.com/office/excel/2006/main">
          <x14:cfRule type="containsText" priority="855" operator="containsText" id="{6654AF3D-432F-419D-93F7-01F3BD969071}">
            <xm:f>NOT(ISERROR(SEARCH('Tabla probabilidad'!$B$5,I26)))</xm:f>
            <xm:f>'Tabla probabilidad'!$B$5</xm:f>
            <x14:dxf>
              <font>
                <color rgb="FF006100"/>
              </font>
              <fill>
                <patternFill>
                  <bgColor rgb="FFC6EFCE"/>
                </patternFill>
              </fill>
            </x14:dxf>
          </x14:cfRule>
          <x14:cfRule type="containsText" priority="856" operator="containsText" id="{6345E9B4-6E96-45EB-BBEC-40B6A9087B1E}">
            <xm:f>NOT(ISERROR(SEARCH('Tabla probabilidad'!$B$5,I26)))</xm:f>
            <xm:f>'Tabla probabilidad'!$B$5</xm:f>
            <x14:dxf>
              <font>
                <color rgb="FF9C0006"/>
              </font>
              <fill>
                <patternFill>
                  <bgColor rgb="FFFFC7CE"/>
                </patternFill>
              </fill>
            </x14:dxf>
          </x14:cfRule>
          <xm:sqref>I26</xm:sqref>
        </x14:conditionalFormatting>
        <x14:conditionalFormatting xmlns:xm="http://schemas.microsoft.com/office/excel/2006/main">
          <x14:cfRule type="containsText" priority="785" operator="containsText" id="{792D715F-E74D-469F-B221-9A1C032CBE2E}">
            <xm:f>NOT(ISERROR(SEARCH('Tabla probabilidad'!$B$5,I30)))</xm:f>
            <xm:f>'Tabla probabilidad'!$B$5</xm:f>
            <x14:dxf>
              <font>
                <color rgb="FF006100"/>
              </font>
              <fill>
                <patternFill>
                  <bgColor rgb="FFC6EFCE"/>
                </patternFill>
              </fill>
            </x14:dxf>
          </x14:cfRule>
          <x14:cfRule type="containsText" priority="786" operator="containsText" id="{96EE5AE7-8536-4CF6-A866-10A118DBC922}">
            <xm:f>NOT(ISERROR(SEARCH('Tabla probabilidad'!$B$5,I30)))</xm:f>
            <xm:f>'Tabla probabilidad'!$B$5</xm:f>
            <x14:dxf>
              <font>
                <color rgb="FF9C0006"/>
              </font>
              <fill>
                <patternFill>
                  <bgColor rgb="FFFFC7CE"/>
                </patternFill>
              </fill>
            </x14:dxf>
          </x14:cfRule>
          <xm:sqref>I30</xm:sqref>
        </x14:conditionalFormatting>
        <x14:conditionalFormatting xmlns:xm="http://schemas.microsoft.com/office/excel/2006/main">
          <x14:cfRule type="containsText" priority="715" operator="containsText" id="{0A91A115-3BBA-4BB3-BF72-83DA907E490D}">
            <xm:f>NOT(ISERROR(SEARCH('Tabla probabilidad'!$B$5,I33)))</xm:f>
            <xm:f>'Tabla probabilidad'!$B$5</xm:f>
            <x14:dxf>
              <font>
                <color rgb="FF006100"/>
              </font>
              <fill>
                <patternFill>
                  <bgColor rgb="FFC6EFCE"/>
                </patternFill>
              </fill>
            </x14:dxf>
          </x14:cfRule>
          <x14:cfRule type="containsText" priority="716" operator="containsText" id="{03DF69FC-A224-4FA5-9BB9-DF05C6168839}">
            <xm:f>NOT(ISERROR(SEARCH('Tabla probabilidad'!$B$5,I33)))</xm:f>
            <xm:f>'Tabla probabilidad'!$B$5</xm:f>
            <x14:dxf>
              <font>
                <color rgb="FF9C0006"/>
              </font>
              <fill>
                <patternFill>
                  <bgColor rgb="FFFFC7CE"/>
                </patternFill>
              </fill>
            </x14:dxf>
          </x14:cfRule>
          <xm:sqref>I33</xm:sqref>
        </x14:conditionalFormatting>
        <x14:conditionalFormatting xmlns:xm="http://schemas.microsoft.com/office/excel/2006/main">
          <x14:cfRule type="containsText" priority="645" operator="containsText" id="{037AEBC7-2FF4-432C-88E6-705DBBF03B33}">
            <xm:f>NOT(ISERROR(SEARCH('Tabla probabilidad'!$B$5,I37)))</xm:f>
            <xm:f>'Tabla probabilidad'!$B$5</xm:f>
            <x14:dxf>
              <font>
                <color rgb="FF006100"/>
              </font>
              <fill>
                <patternFill>
                  <bgColor rgb="FFC6EFCE"/>
                </patternFill>
              </fill>
            </x14:dxf>
          </x14:cfRule>
          <x14:cfRule type="containsText" priority="646" operator="containsText" id="{1E4DEACF-F09A-4183-994D-52E1AD1B0444}">
            <xm:f>NOT(ISERROR(SEARCH('Tabla probabilidad'!$B$5,I37)))</xm:f>
            <xm:f>'Tabla probabilidad'!$B$5</xm:f>
            <x14:dxf>
              <font>
                <color rgb="FF9C0006"/>
              </font>
              <fill>
                <patternFill>
                  <bgColor rgb="FFFFC7CE"/>
                </patternFill>
              </fill>
            </x14:dxf>
          </x14:cfRule>
          <xm:sqref>I37</xm:sqref>
        </x14:conditionalFormatting>
        <x14:conditionalFormatting xmlns:xm="http://schemas.microsoft.com/office/excel/2006/main">
          <x14:cfRule type="containsText" priority="575" operator="containsText" id="{43F767C5-68C2-47C1-BD15-9D0836048BF3}">
            <xm:f>NOT(ISERROR(SEARCH('Tabla probabilidad'!$B$5,I38)))</xm:f>
            <xm:f>'Tabla probabilidad'!$B$5</xm:f>
            <x14:dxf>
              <font>
                <color rgb="FF006100"/>
              </font>
              <fill>
                <patternFill>
                  <bgColor rgb="FFC6EFCE"/>
                </patternFill>
              </fill>
            </x14:dxf>
          </x14:cfRule>
          <x14:cfRule type="containsText" priority="576" operator="containsText" id="{8825FB15-19B4-47E9-A936-246CD73ED0EE}">
            <xm:f>NOT(ISERROR(SEARCH('Tabla probabilidad'!$B$5,I38)))</xm:f>
            <xm:f>'Tabla probabilidad'!$B$5</xm:f>
            <x14:dxf>
              <font>
                <color rgb="FF9C0006"/>
              </font>
              <fill>
                <patternFill>
                  <bgColor rgb="FFFFC7CE"/>
                </patternFill>
              </fill>
            </x14:dxf>
          </x14:cfRule>
          <xm:sqref>I38</xm:sqref>
        </x14:conditionalFormatting>
        <x14:conditionalFormatting xmlns:xm="http://schemas.microsoft.com/office/excel/2006/main">
          <x14:cfRule type="containsText" priority="505" operator="containsText" id="{811F5168-01C1-4FAE-966F-D8F2E7F316CA}">
            <xm:f>NOT(ISERROR(SEARCH('Tabla probabilidad'!$B$5,I40)))</xm:f>
            <xm:f>'Tabla probabilidad'!$B$5</xm:f>
            <x14:dxf>
              <font>
                <color rgb="FF006100"/>
              </font>
              <fill>
                <patternFill>
                  <bgColor rgb="FFC6EFCE"/>
                </patternFill>
              </fill>
            </x14:dxf>
          </x14:cfRule>
          <x14:cfRule type="containsText" priority="506" operator="containsText" id="{2FF59A20-E70B-4C41-8602-3FE18EBC4CEF}">
            <xm:f>NOT(ISERROR(SEARCH('Tabla probabilidad'!$B$5,I40)))</xm:f>
            <xm:f>'Tabla probabilidad'!$B$5</xm:f>
            <x14:dxf>
              <font>
                <color rgb="FF9C0006"/>
              </font>
              <fill>
                <patternFill>
                  <bgColor rgb="FFFFC7CE"/>
                </patternFill>
              </fill>
            </x14:dxf>
          </x14:cfRule>
          <xm:sqref>I40</xm:sqref>
        </x14:conditionalFormatting>
        <x14:conditionalFormatting xmlns:xm="http://schemas.microsoft.com/office/excel/2006/main">
          <x14:cfRule type="containsText" priority="435" operator="containsText" id="{148525C7-E721-4C4E-BD12-C35A228DD778}">
            <xm:f>NOT(ISERROR(SEARCH('Tabla probabilidad'!$B$5,I44)))</xm:f>
            <xm:f>'Tabla probabilidad'!$B$5</xm:f>
            <x14:dxf>
              <font>
                <color rgb="FF006100"/>
              </font>
              <fill>
                <patternFill>
                  <bgColor rgb="FFC6EFCE"/>
                </patternFill>
              </fill>
            </x14:dxf>
          </x14:cfRule>
          <x14:cfRule type="containsText" priority="436" operator="containsText" id="{6A394B82-DB5D-4B9C-8274-63A448FDFD68}">
            <xm:f>NOT(ISERROR(SEARCH('Tabla probabilidad'!$B$5,I44)))</xm:f>
            <xm:f>'Tabla probabilidad'!$B$5</xm:f>
            <x14:dxf>
              <font>
                <color rgb="FF9C0006"/>
              </font>
              <fill>
                <patternFill>
                  <bgColor rgb="FFFFC7CE"/>
                </patternFill>
              </fill>
            </x14:dxf>
          </x14:cfRule>
          <xm:sqref>I44</xm:sqref>
        </x14:conditionalFormatting>
        <x14:conditionalFormatting xmlns:xm="http://schemas.microsoft.com/office/excel/2006/main">
          <x14:cfRule type="containsText" priority="365" operator="containsText" id="{8E0C8A73-F992-41BB-8B61-B45A04D96E74}">
            <xm:f>NOT(ISERROR(SEARCH('Tabla probabilidad'!$B$5,I45)))</xm:f>
            <xm:f>'Tabla probabilidad'!$B$5</xm:f>
            <x14:dxf>
              <font>
                <color rgb="FF006100"/>
              </font>
              <fill>
                <patternFill>
                  <bgColor rgb="FFC6EFCE"/>
                </patternFill>
              </fill>
            </x14:dxf>
          </x14:cfRule>
          <x14:cfRule type="containsText" priority="366" operator="containsText" id="{41623A78-26C1-40A9-9044-236169A12CF0}">
            <xm:f>NOT(ISERROR(SEARCH('Tabla probabilidad'!$B$5,I45)))</xm:f>
            <xm:f>'Tabla probabilidad'!$B$5</xm:f>
            <x14:dxf>
              <font>
                <color rgb="FF9C0006"/>
              </font>
              <fill>
                <patternFill>
                  <bgColor rgb="FFFFC7CE"/>
                </patternFill>
              </fill>
            </x14:dxf>
          </x14:cfRule>
          <xm:sqref>I45</xm:sqref>
        </x14:conditionalFormatting>
        <x14:conditionalFormatting xmlns:xm="http://schemas.microsoft.com/office/excel/2006/main">
          <x14:cfRule type="containsText" priority="295" operator="containsText" id="{E82D8366-2779-4CDB-AA13-E51B29B8D75D}">
            <xm:f>NOT(ISERROR(SEARCH('Tabla probabilidad'!$B$5,I50)))</xm:f>
            <xm:f>'Tabla probabilidad'!$B$5</xm:f>
            <x14:dxf>
              <font>
                <color rgb="FF006100"/>
              </font>
              <fill>
                <patternFill>
                  <bgColor rgb="FFC6EFCE"/>
                </patternFill>
              </fill>
            </x14:dxf>
          </x14:cfRule>
          <x14:cfRule type="containsText" priority="296" operator="containsText" id="{25638B2B-781F-493F-A664-29FBD68C0A55}">
            <xm:f>NOT(ISERROR(SEARCH('Tabla probabilidad'!$B$5,I50)))</xm:f>
            <xm:f>'Tabla probabilidad'!$B$5</xm:f>
            <x14:dxf>
              <font>
                <color rgb="FF9C0006"/>
              </font>
              <fill>
                <patternFill>
                  <bgColor rgb="FFFFC7CE"/>
                </patternFill>
              </fill>
            </x14:dxf>
          </x14:cfRule>
          <xm:sqref>I50</xm:sqref>
        </x14:conditionalFormatting>
        <x14:conditionalFormatting xmlns:xm="http://schemas.microsoft.com/office/excel/2006/main">
          <x14:cfRule type="containsText" priority="225" operator="containsText" id="{7C78CA9E-83DB-417C-8FDE-C34025954B12}">
            <xm:f>NOT(ISERROR(SEARCH('Tabla probabilidad'!$B$5,I51)))</xm:f>
            <xm:f>'Tabla probabilidad'!$B$5</xm:f>
            <x14:dxf>
              <font>
                <color rgb="FF006100"/>
              </font>
              <fill>
                <patternFill>
                  <bgColor rgb="FFC6EFCE"/>
                </patternFill>
              </fill>
            </x14:dxf>
          </x14:cfRule>
          <x14:cfRule type="containsText" priority="226" operator="containsText" id="{F984368C-B352-43EC-981F-DBB0FA15EE5A}">
            <xm:f>NOT(ISERROR(SEARCH('Tabla probabilidad'!$B$5,I51)))</xm:f>
            <xm:f>'Tabla probabilidad'!$B$5</xm:f>
            <x14:dxf>
              <font>
                <color rgb="FF9C0006"/>
              </font>
              <fill>
                <patternFill>
                  <bgColor rgb="FFFFC7CE"/>
                </patternFill>
              </fill>
            </x14:dxf>
          </x14:cfRule>
          <xm:sqref>I51</xm:sqref>
        </x14:conditionalFormatting>
        <x14:conditionalFormatting xmlns:xm="http://schemas.microsoft.com/office/excel/2006/main">
          <x14:cfRule type="containsText" priority="155" operator="containsText" id="{1C28CE8E-0206-4113-A9A2-91A64067459F}">
            <xm:f>NOT(ISERROR(SEARCH('Tabla probabilidad'!$B$5,I53)))</xm:f>
            <xm:f>'Tabla probabilidad'!$B$5</xm:f>
            <x14:dxf>
              <font>
                <color rgb="FF006100"/>
              </font>
              <fill>
                <patternFill>
                  <bgColor rgb="FFC6EFCE"/>
                </patternFill>
              </fill>
            </x14:dxf>
          </x14:cfRule>
          <x14:cfRule type="containsText" priority="156" operator="containsText" id="{FDB73186-924F-4EDC-841F-AD966644ED93}">
            <xm:f>NOT(ISERROR(SEARCH('Tabla probabilidad'!$B$5,I53)))</xm:f>
            <xm:f>'Tabla probabilidad'!$B$5</xm:f>
            <x14:dxf>
              <font>
                <color rgb="FF9C0006"/>
              </font>
              <fill>
                <patternFill>
                  <bgColor rgb="FFFFC7CE"/>
                </patternFill>
              </fill>
            </x14:dxf>
          </x14:cfRule>
          <xm:sqref>I53</xm:sqref>
        </x14:conditionalFormatting>
        <x14:conditionalFormatting xmlns:xm="http://schemas.microsoft.com/office/excel/2006/main">
          <x14:cfRule type="containsText" priority="85" operator="containsText" id="{D017E1E8-17B7-40E6-8D11-BDE65A5726FC}">
            <xm:f>NOT(ISERROR(SEARCH('Tabla probabilidad'!$B$5,I55)))</xm:f>
            <xm:f>'Tabla probabilidad'!$B$5</xm:f>
            <x14:dxf>
              <font>
                <color rgb="FF006100"/>
              </font>
              <fill>
                <patternFill>
                  <bgColor rgb="FFC6EFCE"/>
                </patternFill>
              </fill>
            </x14:dxf>
          </x14:cfRule>
          <x14:cfRule type="containsText" priority="86" operator="containsText" id="{B6868E48-3A3B-429B-9DE3-C918F2A2340B}">
            <xm:f>NOT(ISERROR(SEARCH('Tabla probabilidad'!$B$5,I55)))</xm:f>
            <xm:f>'Tabla probabilidad'!$B$5</xm:f>
            <x14:dxf>
              <font>
                <color rgb="FF9C0006"/>
              </font>
              <fill>
                <patternFill>
                  <bgColor rgb="FFFFC7CE"/>
                </patternFill>
              </fill>
            </x14:dxf>
          </x14:cfRule>
          <xm:sqref>I55</xm:sqref>
        </x14:conditionalFormatting>
      </x14:conditionalFormattings>
    </ext>
    <ext xmlns:x14="http://schemas.microsoft.com/office/spreadsheetml/2009/9/main" uri="{CCE6A557-97BC-4b89-ADB6-D9C93CAAB3DF}">
      <x14:dataValidations xmlns:xm="http://schemas.microsoft.com/office/excel/2006/main" count="10">
        <x14:dataValidation type="list" allowBlank="1" showInputMessage="1" showErrorMessage="1" xr:uid="{00000000-0002-0000-0400-000001000000}">
          <x14:formula1>
            <xm:f>LISTA!$C$3:$C$9</xm:f>
          </x14:formula1>
          <xm:sqref>G10 G14 G18 G21 G23 G26 G30 G33 G37:G38 G40 G50:G51 G53 G55 G44:G45</xm:sqref>
        </x14:dataValidation>
        <x14:dataValidation type="list" allowBlank="1" showInputMessage="1" showErrorMessage="1" xr:uid="{00000000-0002-0000-0400-000002000000}">
          <x14:formula1>
            <xm:f>LISTA!$J$3:$J$4</xm:f>
          </x14:formula1>
          <xm:sqref>AN10 AN14 AN18 AN21 AN23 AN26 AN30 AN33 AN37:AN38 AN40 AN50:AN51 AN53 AN55 AN44:AN45</xm:sqref>
        </x14:dataValidation>
        <x14:dataValidation type="list" allowBlank="1" showInputMessage="1" showErrorMessage="1" xr:uid="{00000000-0002-0000-0400-000003000000}">
          <x14:formula1>
            <xm:f>LISTA!$K$3:$K$6</xm:f>
          </x14:formula1>
          <xm:sqref>AH10 AH14 AH18 AH21 AH23 AH26 AH30 AH33 AH37:AH38 AH40 AH50:AH51 AH53 AH55 AH44:AH45</xm:sqref>
        </x14:dataValidation>
        <x14:dataValidation type="list" allowBlank="1" showInputMessage="1" showErrorMessage="1" xr:uid="{00000000-0002-0000-0400-000005000000}">
          <x14:formula1>
            <xm:f>LISTA!$E$3:$E$5</xm:f>
          </x14:formula1>
          <xm:sqref>R10:R56</xm:sqref>
        </x14:dataValidation>
        <x14:dataValidation type="list" allowBlank="1" showInputMessage="1" showErrorMessage="1" xr:uid="{00000000-0002-0000-0400-000006000000}">
          <x14:formula1>
            <xm:f>LISTA!$F$3:$F$4</xm:f>
          </x14:formula1>
          <xm:sqref>S10:S56</xm:sqref>
        </x14:dataValidation>
        <x14:dataValidation type="list" allowBlank="1" showInputMessage="1" showErrorMessage="1" xr:uid="{00000000-0002-0000-0400-000007000000}">
          <x14:formula1>
            <xm:f>LISTA!$G$3:$G$4</xm:f>
          </x14:formula1>
          <xm:sqref>U10:U56</xm:sqref>
        </x14:dataValidation>
        <x14:dataValidation type="list" allowBlank="1" showInputMessage="1" showErrorMessage="1" xr:uid="{00000000-0002-0000-0400-000008000000}">
          <x14:formula1>
            <xm:f>LISTA!$H$3:$H$4</xm:f>
          </x14:formula1>
          <xm:sqref>V10:V56</xm:sqref>
        </x14:dataValidation>
        <x14:dataValidation type="list" allowBlank="1" showInputMessage="1" showErrorMessage="1" xr:uid="{00000000-0002-0000-0400-000009000000}">
          <x14:formula1>
            <xm:f>LISTA!$I$3:$I$4</xm:f>
          </x14:formula1>
          <xm:sqref>W10:W56</xm:sqref>
        </x14:dataValidation>
        <x14:dataValidation type="list" allowBlank="1" showInputMessage="1" showErrorMessage="1" xr:uid="{00000000-0002-0000-0400-00000A000000}">
          <x14:formula1>
            <xm:f>LISTA!$B$3:$B$9</xm:f>
          </x14:formula1>
          <xm:sqref>C10:C56</xm:sqref>
        </x14:dataValidation>
        <x14:dataValidation type="list" allowBlank="1" showInputMessage="1" showErrorMessage="1" xr:uid="{00000000-0002-0000-0400-00000B000000}">
          <x14:formula1>
            <xm:f>LISTA!$D$3:$D$31</xm:f>
          </x14:formula1>
          <xm:sqref>K10:K56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39997558519241921"/>
  </sheetPr>
  <dimension ref="A3:I7"/>
  <sheetViews>
    <sheetView zoomScale="69" zoomScaleNormal="69" workbookViewId="0">
      <selection activeCell="H6" sqref="H6"/>
    </sheetView>
  </sheetViews>
  <sheetFormatPr baseColWidth="10" defaultColWidth="11.44140625" defaultRowHeight="14.4" x14ac:dyDescent="0.3"/>
  <cols>
    <col min="1" max="1" width="27.44140625" style="7" customWidth="1"/>
    <col min="2" max="2" width="39.6640625" style="7" customWidth="1"/>
    <col min="3" max="3" width="70.5546875" style="7" customWidth="1"/>
    <col min="4" max="4" width="46.5546875" style="7" customWidth="1"/>
    <col min="5" max="5" width="40.44140625" style="7" customWidth="1"/>
    <col min="6" max="6" width="41.33203125" style="7" customWidth="1"/>
    <col min="7" max="7" width="47.6640625" style="7" customWidth="1"/>
    <col min="8" max="8" width="47.44140625" style="7" customWidth="1"/>
    <col min="9" max="9" width="32.44140625" style="7" customWidth="1"/>
    <col min="10" max="16384" width="11.44140625" style="7"/>
  </cols>
  <sheetData>
    <row r="3" spans="1:9" x14ac:dyDescent="0.3">
      <c r="A3" s="402" t="s">
        <v>12</v>
      </c>
      <c r="B3" s="402"/>
      <c r="C3" s="402"/>
      <c r="D3" s="402"/>
      <c r="E3" s="402"/>
      <c r="F3" s="402"/>
      <c r="G3" s="402"/>
      <c r="H3" s="402"/>
    </row>
    <row r="4" spans="1:9" x14ac:dyDescent="0.3">
      <c r="A4" s="402"/>
      <c r="B4" s="402"/>
      <c r="C4" s="402"/>
      <c r="D4" s="402"/>
      <c r="E4" s="402"/>
      <c r="F4" s="402"/>
      <c r="G4" s="402"/>
      <c r="H4" s="402"/>
    </row>
    <row r="5" spans="1:9" ht="33" thickBot="1" x14ac:dyDescent="0.35">
      <c r="A5" s="19"/>
      <c r="B5" s="19"/>
      <c r="C5" s="19"/>
      <c r="D5" s="19"/>
      <c r="E5" s="19"/>
      <c r="F5" s="19"/>
      <c r="G5" s="19"/>
      <c r="H5" s="19"/>
    </row>
    <row r="6" spans="1:9" ht="70.5" customHeight="1" thickBot="1" x14ac:dyDescent="0.35">
      <c r="A6" s="403" t="s">
        <v>12</v>
      </c>
      <c r="B6" s="84" t="s">
        <v>93</v>
      </c>
      <c r="C6" s="85" t="s">
        <v>94</v>
      </c>
      <c r="D6" s="85" t="s">
        <v>95</v>
      </c>
      <c r="E6" s="85" t="s">
        <v>96</v>
      </c>
      <c r="F6" s="85" t="s">
        <v>97</v>
      </c>
      <c r="G6" s="193" t="s">
        <v>98</v>
      </c>
      <c r="H6" s="194" t="s">
        <v>99</v>
      </c>
      <c r="I6" s="84" t="s">
        <v>400</v>
      </c>
    </row>
    <row r="7" spans="1:9" ht="265.5" customHeight="1" thickBot="1" x14ac:dyDescent="0.35">
      <c r="A7" s="404"/>
      <c r="B7" s="20" t="s">
        <v>100</v>
      </c>
      <c r="C7" s="20" t="s">
        <v>101</v>
      </c>
      <c r="D7" s="20" t="s">
        <v>102</v>
      </c>
      <c r="E7" s="20" t="s">
        <v>103</v>
      </c>
      <c r="F7" s="20" t="s">
        <v>104</v>
      </c>
      <c r="G7" s="21" t="s">
        <v>105</v>
      </c>
      <c r="H7" s="195" t="s">
        <v>106</v>
      </c>
      <c r="I7" s="198" t="s">
        <v>401</v>
      </c>
    </row>
  </sheetData>
  <mergeCells count="2">
    <mergeCell ref="A3:H4"/>
    <mergeCell ref="A6:A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1:EG735"/>
  <sheetViews>
    <sheetView zoomScale="90" zoomScaleNormal="90" workbookViewId="0">
      <selection activeCell="C8" sqref="C8"/>
    </sheetView>
  </sheetViews>
  <sheetFormatPr baseColWidth="10" defaultRowHeight="14.4" x14ac:dyDescent="0.3"/>
  <cols>
    <col min="2" max="2" width="24.109375" customWidth="1"/>
    <col min="3" max="3" width="75.6640625" customWidth="1"/>
    <col min="4" max="4" width="29.88671875" customWidth="1"/>
    <col min="32" max="137" width="11.44140625" style="157"/>
  </cols>
  <sheetData>
    <row r="1" spans="1:31" s="157" customFormat="1" x14ac:dyDescent="0.3"/>
    <row r="2" spans="1:31" ht="22.8" x14ac:dyDescent="0.3">
      <c r="A2" s="7"/>
      <c r="B2" s="405" t="s">
        <v>107</v>
      </c>
      <c r="C2" s="405"/>
      <c r="D2" s="405"/>
      <c r="E2" s="7"/>
      <c r="F2" s="7"/>
      <c r="G2" s="7"/>
      <c r="H2" s="7"/>
      <c r="I2" s="7"/>
      <c r="J2" s="7"/>
      <c r="K2" s="7"/>
      <c r="L2" s="7"/>
      <c r="M2" s="7"/>
      <c r="N2" s="7"/>
      <c r="O2" s="7"/>
      <c r="P2" s="7"/>
      <c r="Q2" s="7"/>
      <c r="R2" s="7"/>
      <c r="S2" s="7"/>
      <c r="T2" s="7"/>
      <c r="U2" s="7"/>
      <c r="V2" s="7"/>
      <c r="W2" s="7"/>
      <c r="X2" s="7"/>
      <c r="Y2" s="7"/>
      <c r="Z2" s="7"/>
      <c r="AA2" s="7"/>
      <c r="AB2" s="7"/>
      <c r="AC2" s="7"/>
      <c r="AD2" s="7"/>
      <c r="AE2" s="7"/>
    </row>
    <row r="3" spans="1:31" x14ac:dyDescent="0.3">
      <c r="A3" s="7"/>
      <c r="B3" s="146"/>
      <c r="C3" s="146"/>
      <c r="D3" s="146"/>
      <c r="E3" s="7"/>
      <c r="F3" s="7"/>
      <c r="G3" s="7"/>
      <c r="H3" s="7"/>
      <c r="I3" s="7"/>
      <c r="J3" s="7"/>
      <c r="K3" s="7"/>
      <c r="L3" s="7"/>
      <c r="M3" s="7"/>
      <c r="N3" s="7"/>
      <c r="O3" s="7"/>
      <c r="P3" s="7"/>
      <c r="Q3" s="7"/>
      <c r="R3" s="7"/>
      <c r="S3" s="7"/>
      <c r="T3" s="7"/>
      <c r="U3" s="7"/>
      <c r="V3" s="7"/>
      <c r="W3" s="7"/>
      <c r="X3" s="7"/>
      <c r="Y3" s="7"/>
      <c r="Z3" s="7"/>
      <c r="AA3" s="7"/>
      <c r="AB3" s="7"/>
      <c r="AC3" s="7"/>
      <c r="AD3" s="7"/>
      <c r="AE3" s="7"/>
    </row>
    <row r="4" spans="1:31" ht="22.8" x14ac:dyDescent="0.3">
      <c r="A4" s="7"/>
      <c r="B4" s="22"/>
      <c r="C4" s="159" t="s">
        <v>108</v>
      </c>
      <c r="D4" s="159" t="s">
        <v>109</v>
      </c>
      <c r="E4" s="7"/>
      <c r="F4" s="7"/>
      <c r="G4" s="7"/>
      <c r="H4" s="7"/>
      <c r="I4" s="7"/>
      <c r="J4" s="7"/>
      <c r="K4" s="7"/>
      <c r="L4" s="7"/>
      <c r="M4" s="7"/>
      <c r="N4" s="7"/>
      <c r="O4" s="7"/>
      <c r="P4" s="7"/>
      <c r="Q4" s="7"/>
      <c r="R4" s="7"/>
      <c r="S4" s="7"/>
      <c r="T4" s="7"/>
      <c r="U4" s="7"/>
      <c r="V4" s="7"/>
      <c r="W4" s="7"/>
      <c r="X4" s="7"/>
      <c r="Y4" s="7"/>
      <c r="Z4" s="7"/>
      <c r="AA4" s="7"/>
      <c r="AB4" s="7"/>
      <c r="AC4" s="7"/>
      <c r="AD4" s="7"/>
      <c r="AE4" s="7"/>
    </row>
    <row r="5" spans="1:31" ht="45.6" x14ac:dyDescent="0.3">
      <c r="A5" s="7"/>
      <c r="B5" s="160" t="s">
        <v>110</v>
      </c>
      <c r="C5" s="161" t="s">
        <v>410</v>
      </c>
      <c r="D5" s="162">
        <v>0.2</v>
      </c>
      <c r="E5" s="7"/>
      <c r="F5" s="7"/>
      <c r="G5" s="7"/>
      <c r="H5" s="7"/>
      <c r="I5" s="7"/>
      <c r="J5" s="7"/>
      <c r="K5" s="7"/>
      <c r="L5" s="7"/>
      <c r="M5" s="7"/>
      <c r="N5" s="7"/>
      <c r="O5" s="7"/>
      <c r="P5" s="7"/>
      <c r="Q5" s="7"/>
      <c r="R5" s="7"/>
      <c r="S5" s="7"/>
      <c r="T5" s="7"/>
      <c r="U5" s="7"/>
      <c r="V5" s="7"/>
      <c r="W5" s="7"/>
      <c r="X5" s="7"/>
      <c r="Y5" s="7"/>
      <c r="Z5" s="7"/>
      <c r="AA5" s="7"/>
      <c r="AB5" s="7"/>
      <c r="AC5" s="7"/>
      <c r="AD5" s="7"/>
      <c r="AE5" s="7"/>
    </row>
    <row r="6" spans="1:31" ht="45.6" x14ac:dyDescent="0.3">
      <c r="A6" s="7"/>
      <c r="B6" s="163" t="s">
        <v>111</v>
      </c>
      <c r="C6" s="164" t="s">
        <v>112</v>
      </c>
      <c r="D6" s="165">
        <v>0.4</v>
      </c>
      <c r="E6" s="7"/>
      <c r="F6" s="7"/>
      <c r="G6" s="7"/>
      <c r="H6" s="7"/>
      <c r="I6" s="7"/>
      <c r="J6" s="7"/>
      <c r="K6" s="7"/>
      <c r="L6" s="7"/>
      <c r="M6" s="7"/>
      <c r="N6" s="7"/>
      <c r="O6" s="7"/>
      <c r="P6" s="7"/>
      <c r="Q6" s="7"/>
      <c r="R6" s="7"/>
      <c r="S6" s="7"/>
      <c r="T6" s="7"/>
      <c r="U6" s="7"/>
      <c r="V6" s="7"/>
      <c r="W6" s="7"/>
      <c r="X6" s="7"/>
      <c r="Y6" s="7"/>
      <c r="Z6" s="7"/>
      <c r="AA6" s="7"/>
      <c r="AB6" s="7"/>
      <c r="AC6" s="7"/>
      <c r="AD6" s="7"/>
      <c r="AE6" s="7"/>
    </row>
    <row r="7" spans="1:31" ht="45.6" x14ac:dyDescent="0.3">
      <c r="A7" s="7"/>
      <c r="B7" s="166" t="s">
        <v>113</v>
      </c>
      <c r="C7" s="164" t="s">
        <v>114</v>
      </c>
      <c r="D7" s="165">
        <v>0.6</v>
      </c>
      <c r="E7" s="7"/>
      <c r="F7" s="7"/>
      <c r="G7" s="7"/>
      <c r="H7" s="7"/>
      <c r="I7" s="7"/>
      <c r="J7" s="7"/>
      <c r="K7" s="7"/>
      <c r="L7" s="7"/>
      <c r="M7" s="7"/>
      <c r="N7" s="7"/>
      <c r="O7" s="7"/>
      <c r="P7" s="7"/>
      <c r="Q7" s="7"/>
      <c r="R7" s="7"/>
      <c r="S7" s="7"/>
      <c r="T7" s="7"/>
      <c r="U7" s="7"/>
      <c r="V7" s="7"/>
      <c r="W7" s="7"/>
      <c r="X7" s="7"/>
      <c r="Y7" s="7"/>
      <c r="Z7" s="7"/>
      <c r="AA7" s="7"/>
      <c r="AB7" s="7"/>
      <c r="AC7" s="7"/>
      <c r="AD7" s="7"/>
      <c r="AE7" s="7"/>
    </row>
    <row r="8" spans="1:31" ht="68.400000000000006" x14ac:dyDescent="0.3">
      <c r="A8" s="7"/>
      <c r="B8" s="167" t="s">
        <v>115</v>
      </c>
      <c r="C8" s="164" t="s">
        <v>116</v>
      </c>
      <c r="D8" s="165">
        <v>0.8</v>
      </c>
      <c r="E8" s="7"/>
      <c r="F8" s="7"/>
      <c r="G8" s="7"/>
      <c r="H8" s="7"/>
      <c r="I8" s="7"/>
      <c r="J8" s="7"/>
      <c r="K8" s="7"/>
      <c r="L8" s="7"/>
      <c r="M8" s="7"/>
      <c r="N8" s="7"/>
      <c r="O8" s="7"/>
      <c r="P8" s="7"/>
      <c r="Q8" s="7"/>
      <c r="R8" s="7"/>
      <c r="S8" s="7"/>
      <c r="T8" s="7"/>
      <c r="U8" s="7"/>
      <c r="V8" s="7"/>
      <c r="W8" s="7"/>
      <c r="X8" s="7"/>
      <c r="Y8" s="7"/>
      <c r="Z8" s="7"/>
      <c r="AA8" s="7"/>
      <c r="AB8" s="7"/>
      <c r="AC8" s="7"/>
      <c r="AD8" s="7"/>
      <c r="AE8" s="7"/>
    </row>
    <row r="9" spans="1:31" ht="45.6" x14ac:dyDescent="0.3">
      <c r="A9" s="7"/>
      <c r="B9" s="168" t="s">
        <v>117</v>
      </c>
      <c r="C9" s="164" t="s">
        <v>118</v>
      </c>
      <c r="D9" s="165">
        <v>1</v>
      </c>
      <c r="E9" s="7"/>
      <c r="F9" s="7"/>
      <c r="G9" s="7"/>
      <c r="H9" s="7"/>
      <c r="I9" s="7"/>
      <c r="J9" s="7"/>
      <c r="K9" s="7"/>
      <c r="L9" s="7"/>
      <c r="M9" s="7"/>
      <c r="N9" s="7"/>
      <c r="O9" s="7"/>
      <c r="P9" s="7"/>
      <c r="Q9" s="7"/>
      <c r="R9" s="7"/>
      <c r="S9" s="7"/>
      <c r="T9" s="7"/>
      <c r="U9" s="7"/>
      <c r="V9" s="7"/>
      <c r="W9" s="7"/>
      <c r="X9" s="7"/>
      <c r="Y9" s="7"/>
      <c r="Z9" s="7"/>
      <c r="AA9" s="7"/>
      <c r="AB9" s="7"/>
      <c r="AC9" s="7"/>
      <c r="AD9" s="7"/>
      <c r="AE9" s="7"/>
    </row>
    <row r="10" spans="1:31" x14ac:dyDescent="0.3">
      <c r="A10" s="7"/>
      <c r="B10" s="23"/>
      <c r="C10" s="23"/>
      <c r="D10" s="23"/>
      <c r="E10" s="7"/>
      <c r="F10" s="7"/>
      <c r="G10" s="7"/>
      <c r="H10" s="7"/>
      <c r="I10" s="7"/>
      <c r="J10" s="7"/>
      <c r="K10" s="7"/>
      <c r="L10" s="7"/>
      <c r="M10" s="7"/>
      <c r="N10" s="7"/>
      <c r="O10" s="7"/>
      <c r="P10" s="7"/>
      <c r="Q10" s="7"/>
      <c r="R10" s="7"/>
      <c r="S10" s="7"/>
      <c r="T10" s="7"/>
      <c r="U10" s="7"/>
      <c r="V10" s="7"/>
      <c r="W10" s="7"/>
      <c r="X10" s="7"/>
      <c r="Y10" s="7"/>
      <c r="Z10" s="7"/>
      <c r="AA10" s="7"/>
      <c r="AB10" s="7"/>
      <c r="AC10" s="7"/>
      <c r="AD10" s="7"/>
      <c r="AE10" s="7"/>
    </row>
    <row r="11" spans="1:31" x14ac:dyDescent="0.3">
      <c r="A11" s="7"/>
      <c r="B11" s="24"/>
      <c r="C11" s="23"/>
      <c r="D11" s="23"/>
      <c r="E11" s="7"/>
      <c r="F11" s="7"/>
      <c r="G11" s="7"/>
      <c r="H11" s="7"/>
      <c r="I11" s="7"/>
      <c r="J11" s="7"/>
      <c r="K11" s="7"/>
      <c r="L11" s="7"/>
      <c r="M11" s="7"/>
      <c r="N11" s="7"/>
      <c r="O11" s="7"/>
      <c r="P11" s="7"/>
      <c r="Q11" s="7"/>
      <c r="R11" s="7"/>
      <c r="S11" s="7"/>
      <c r="T11" s="7"/>
      <c r="U11" s="7"/>
      <c r="V11" s="7"/>
      <c r="W11" s="7"/>
      <c r="X11" s="7"/>
      <c r="Y11" s="7"/>
      <c r="Z11" s="7"/>
      <c r="AA11" s="7"/>
      <c r="AB11" s="7"/>
      <c r="AC11" s="7"/>
      <c r="AD11" s="7"/>
      <c r="AE11" s="7"/>
    </row>
    <row r="12" spans="1:31" x14ac:dyDescent="0.3">
      <c r="A12" s="7"/>
      <c r="B12" s="23"/>
      <c r="C12" s="23"/>
      <c r="D12" s="23"/>
      <c r="E12" s="7"/>
      <c r="F12" s="7"/>
      <c r="G12" s="7"/>
      <c r="H12" s="7"/>
      <c r="I12" s="7"/>
      <c r="J12" s="7"/>
      <c r="K12" s="7"/>
      <c r="L12" s="7"/>
      <c r="M12" s="7"/>
      <c r="N12" s="7"/>
      <c r="O12" s="7"/>
      <c r="P12" s="7"/>
      <c r="Q12" s="7"/>
      <c r="R12" s="7"/>
      <c r="S12" s="7"/>
      <c r="T12" s="7"/>
      <c r="U12" s="7"/>
      <c r="V12" s="7"/>
      <c r="W12" s="7"/>
      <c r="X12" s="7"/>
      <c r="Y12" s="7"/>
      <c r="Z12" s="7"/>
      <c r="AA12" s="7"/>
      <c r="AB12" s="7"/>
      <c r="AC12" s="7"/>
      <c r="AD12" s="7"/>
      <c r="AE12" s="7"/>
    </row>
    <row r="13" spans="1:31" x14ac:dyDescent="0.3">
      <c r="A13" s="7"/>
      <c r="B13" s="23"/>
      <c r="C13" s="23"/>
      <c r="D13" s="23"/>
      <c r="E13" s="7"/>
      <c r="F13" s="7"/>
      <c r="G13" s="7"/>
      <c r="H13" s="7"/>
      <c r="I13" s="7"/>
      <c r="J13" s="7"/>
      <c r="K13" s="7"/>
      <c r="L13" s="7"/>
      <c r="M13" s="7"/>
      <c r="N13" s="7"/>
      <c r="O13" s="7"/>
      <c r="P13" s="7"/>
      <c r="Q13" s="7"/>
      <c r="R13" s="7"/>
      <c r="S13" s="7"/>
      <c r="T13" s="7"/>
      <c r="U13" s="7"/>
      <c r="V13" s="7"/>
      <c r="W13" s="7"/>
      <c r="X13" s="7"/>
      <c r="Y13" s="7"/>
      <c r="Z13" s="7"/>
      <c r="AA13" s="7"/>
      <c r="AB13" s="7"/>
      <c r="AC13" s="7"/>
      <c r="AD13" s="7"/>
      <c r="AE13" s="7"/>
    </row>
    <row r="14" spans="1:31" x14ac:dyDescent="0.3">
      <c r="A14" s="7"/>
      <c r="B14" s="23"/>
      <c r="C14" s="23"/>
      <c r="D14" s="23"/>
      <c r="E14" s="7"/>
      <c r="F14" s="7"/>
      <c r="G14" s="7"/>
      <c r="H14" s="7"/>
      <c r="I14" s="7"/>
      <c r="J14" s="7"/>
      <c r="K14" s="7"/>
      <c r="L14" s="7"/>
      <c r="M14" s="7"/>
      <c r="N14" s="7"/>
      <c r="O14" s="7"/>
      <c r="P14" s="7"/>
      <c r="Q14" s="7"/>
      <c r="R14" s="7"/>
      <c r="S14" s="7"/>
      <c r="T14" s="7"/>
      <c r="U14" s="7"/>
      <c r="V14" s="7"/>
      <c r="W14" s="7"/>
      <c r="X14" s="7"/>
      <c r="Y14" s="7"/>
      <c r="Z14" s="7"/>
      <c r="AA14" s="7"/>
      <c r="AB14" s="7"/>
      <c r="AC14" s="7"/>
      <c r="AD14" s="7"/>
      <c r="AE14" s="7"/>
    </row>
    <row r="15" spans="1:31" x14ac:dyDescent="0.3">
      <c r="A15" s="7"/>
      <c r="B15" s="23"/>
      <c r="C15" s="23"/>
      <c r="D15" s="23"/>
      <c r="E15" s="7"/>
      <c r="F15" s="7"/>
      <c r="G15" s="7"/>
      <c r="H15" s="7"/>
      <c r="I15" s="7"/>
      <c r="J15" s="7"/>
      <c r="K15" s="7"/>
      <c r="L15" s="7"/>
      <c r="M15" s="7"/>
      <c r="N15" s="7"/>
      <c r="O15" s="7"/>
      <c r="P15" s="7"/>
      <c r="Q15" s="7"/>
      <c r="R15" s="7"/>
      <c r="S15" s="7"/>
      <c r="T15" s="7"/>
      <c r="U15" s="7"/>
      <c r="V15" s="7"/>
      <c r="W15" s="7"/>
      <c r="X15" s="7"/>
      <c r="Y15" s="7"/>
      <c r="Z15" s="7"/>
      <c r="AA15" s="7"/>
      <c r="AB15" s="7"/>
      <c r="AC15" s="7"/>
      <c r="AD15" s="7"/>
      <c r="AE15" s="7"/>
    </row>
    <row r="16" spans="1:31" x14ac:dyDescent="0.3">
      <c r="A16" s="7"/>
      <c r="B16" s="23"/>
      <c r="C16" s="23"/>
      <c r="D16" s="23"/>
      <c r="E16" s="7"/>
      <c r="F16" s="7"/>
      <c r="G16" s="7"/>
      <c r="H16" s="7"/>
      <c r="I16" s="7"/>
      <c r="J16" s="7"/>
      <c r="K16" s="7"/>
      <c r="L16" s="7"/>
      <c r="M16" s="7"/>
      <c r="N16" s="7"/>
      <c r="O16" s="7"/>
      <c r="P16" s="7"/>
      <c r="Q16" s="7"/>
      <c r="R16" s="7"/>
      <c r="S16" s="7"/>
      <c r="T16" s="7"/>
      <c r="U16" s="7"/>
      <c r="V16" s="7"/>
      <c r="W16" s="7"/>
      <c r="X16" s="7"/>
      <c r="Y16" s="7"/>
      <c r="Z16" s="7"/>
      <c r="AA16" s="7"/>
      <c r="AB16" s="7"/>
      <c r="AC16" s="7"/>
      <c r="AD16" s="7"/>
      <c r="AE16" s="7"/>
    </row>
    <row r="17" spans="1:31" x14ac:dyDescent="0.3">
      <c r="A17" s="7"/>
      <c r="B17" s="23"/>
      <c r="C17" s="23"/>
      <c r="D17" s="23"/>
      <c r="E17" s="7"/>
      <c r="F17" s="7"/>
      <c r="G17" s="7"/>
      <c r="H17" s="7"/>
      <c r="I17" s="7"/>
      <c r="J17" s="7"/>
      <c r="K17" s="7"/>
      <c r="L17" s="7"/>
      <c r="M17" s="7"/>
      <c r="N17" s="7"/>
      <c r="O17" s="7"/>
      <c r="P17" s="7"/>
      <c r="Q17" s="7"/>
      <c r="R17" s="7"/>
      <c r="S17" s="7"/>
      <c r="T17" s="7"/>
      <c r="U17" s="7"/>
      <c r="V17" s="7"/>
      <c r="W17" s="7"/>
      <c r="X17" s="7"/>
      <c r="Y17" s="7"/>
      <c r="Z17" s="7"/>
      <c r="AA17" s="7"/>
      <c r="AB17" s="7"/>
      <c r="AC17" s="7"/>
      <c r="AD17" s="7"/>
      <c r="AE17" s="7"/>
    </row>
    <row r="18" spans="1:31" x14ac:dyDescent="0.3">
      <c r="A18" s="7"/>
      <c r="B18" s="23"/>
      <c r="C18" s="23"/>
      <c r="D18" s="23"/>
      <c r="E18" s="7"/>
      <c r="F18" s="7"/>
      <c r="G18" s="7"/>
      <c r="H18" s="7"/>
      <c r="I18" s="7"/>
      <c r="J18" s="7"/>
      <c r="K18" s="7"/>
      <c r="L18" s="7"/>
      <c r="M18" s="7"/>
      <c r="N18" s="7"/>
      <c r="O18" s="7"/>
      <c r="P18" s="7"/>
      <c r="Q18" s="7"/>
      <c r="R18" s="7"/>
      <c r="S18" s="7"/>
      <c r="T18" s="7"/>
      <c r="U18" s="7"/>
      <c r="V18" s="7"/>
      <c r="W18" s="7"/>
      <c r="X18" s="7"/>
      <c r="Y18" s="7"/>
      <c r="Z18" s="7"/>
      <c r="AA18" s="7"/>
      <c r="AB18" s="7"/>
      <c r="AC18" s="7"/>
      <c r="AD18" s="7"/>
      <c r="AE18" s="7"/>
    </row>
    <row r="19" spans="1:31" x14ac:dyDescent="0.3">
      <c r="A19" s="7"/>
      <c r="B19" s="23"/>
      <c r="C19" s="23"/>
      <c r="D19" s="23"/>
      <c r="E19" s="7"/>
      <c r="F19" s="7"/>
      <c r="G19" s="7"/>
      <c r="H19" s="7"/>
      <c r="I19" s="7"/>
      <c r="J19" s="7"/>
      <c r="K19" s="7"/>
      <c r="L19" s="7"/>
      <c r="M19" s="7"/>
      <c r="N19" s="7"/>
      <c r="O19" s="7"/>
      <c r="P19" s="7"/>
      <c r="Q19" s="7"/>
      <c r="R19" s="7"/>
      <c r="S19" s="7"/>
      <c r="T19" s="7"/>
      <c r="U19" s="7"/>
      <c r="V19" s="7"/>
      <c r="W19" s="7"/>
      <c r="X19" s="7"/>
      <c r="Y19" s="7"/>
      <c r="Z19" s="7"/>
      <c r="AA19" s="7"/>
      <c r="AB19" s="7"/>
      <c r="AC19" s="7"/>
      <c r="AD19" s="7"/>
      <c r="AE19" s="7"/>
    </row>
    <row r="20" spans="1:31" x14ac:dyDescent="0.3">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row>
    <row r="21" spans="1:31" x14ac:dyDescent="0.3">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row>
    <row r="22" spans="1:31" x14ac:dyDescent="0.3">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row>
    <row r="23" spans="1:31" x14ac:dyDescent="0.3">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row>
    <row r="24" spans="1:31" x14ac:dyDescent="0.3">
      <c r="A24" s="7"/>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row>
    <row r="25" spans="1:31" x14ac:dyDescent="0.3">
      <c r="A25" s="7"/>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row>
    <row r="26" spans="1:31" x14ac:dyDescent="0.3">
      <c r="A26" s="7"/>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row>
    <row r="27" spans="1:31" x14ac:dyDescent="0.3">
      <c r="A27" s="7"/>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row>
    <row r="28" spans="1:31" x14ac:dyDescent="0.3">
      <c r="A28" s="7"/>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row>
    <row r="29" spans="1:31" x14ac:dyDescent="0.3">
      <c r="A29" s="7"/>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row>
    <row r="30" spans="1:31" x14ac:dyDescent="0.3">
      <c r="A30" s="7"/>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row>
    <row r="31" spans="1:31" x14ac:dyDescent="0.3">
      <c r="A31" s="7"/>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row>
    <row r="32" spans="1:31" x14ac:dyDescent="0.3">
      <c r="A32" s="7"/>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row>
    <row r="33" spans="1:31" x14ac:dyDescent="0.3">
      <c r="A33" s="7"/>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row>
    <row r="34" spans="1:31" s="157" customFormat="1" x14ac:dyDescent="0.3"/>
    <row r="35" spans="1:31" s="157" customFormat="1" x14ac:dyDescent="0.3"/>
    <row r="36" spans="1:31" s="157" customFormat="1" x14ac:dyDescent="0.3"/>
    <row r="37" spans="1:31" s="157" customFormat="1" x14ac:dyDescent="0.3"/>
    <row r="38" spans="1:31" s="157" customFormat="1" x14ac:dyDescent="0.3"/>
    <row r="39" spans="1:31" s="157" customFormat="1" x14ac:dyDescent="0.3"/>
    <row r="40" spans="1:31" s="157" customFormat="1" x14ac:dyDescent="0.3"/>
    <row r="41" spans="1:31" s="157" customFormat="1" x14ac:dyDescent="0.3"/>
    <row r="42" spans="1:31" s="157" customFormat="1" x14ac:dyDescent="0.3"/>
    <row r="43" spans="1:31" s="157" customFormat="1" x14ac:dyDescent="0.3"/>
    <row r="44" spans="1:31" s="157" customFormat="1" x14ac:dyDescent="0.3"/>
    <row r="45" spans="1:31" s="157" customFormat="1" x14ac:dyDescent="0.3"/>
    <row r="46" spans="1:31" s="157" customFormat="1" x14ac:dyDescent="0.3"/>
    <row r="47" spans="1:31" s="157" customFormat="1" x14ac:dyDescent="0.3"/>
    <row r="48" spans="1:31" s="157" customFormat="1" x14ac:dyDescent="0.3"/>
    <row r="49" s="157" customFormat="1" x14ac:dyDescent="0.3"/>
    <row r="50" s="157" customFormat="1" x14ac:dyDescent="0.3"/>
    <row r="51" s="157" customFormat="1" x14ac:dyDescent="0.3"/>
    <row r="52" s="157" customFormat="1" x14ac:dyDescent="0.3"/>
    <row r="53" s="157" customFormat="1" x14ac:dyDescent="0.3"/>
    <row r="54" s="157" customFormat="1" x14ac:dyDescent="0.3"/>
    <row r="55" s="157" customFormat="1" x14ac:dyDescent="0.3"/>
    <row r="56" s="157" customFormat="1" x14ac:dyDescent="0.3"/>
    <row r="57" s="157" customFormat="1" x14ac:dyDescent="0.3"/>
    <row r="58" s="157" customFormat="1" x14ac:dyDescent="0.3"/>
    <row r="59" s="157" customFormat="1" x14ac:dyDescent="0.3"/>
    <row r="60" s="157" customFormat="1" x14ac:dyDescent="0.3"/>
    <row r="61" s="157" customFormat="1" x14ac:dyDescent="0.3"/>
    <row r="62" s="157" customFormat="1" x14ac:dyDescent="0.3"/>
    <row r="63" s="157" customFormat="1" x14ac:dyDescent="0.3"/>
    <row r="64" s="157" customFormat="1" x14ac:dyDescent="0.3"/>
    <row r="65" s="157" customFormat="1" x14ac:dyDescent="0.3"/>
    <row r="66" s="157" customFormat="1" x14ac:dyDescent="0.3"/>
    <row r="67" s="157" customFormat="1" x14ac:dyDescent="0.3"/>
    <row r="68" s="157" customFormat="1" x14ac:dyDescent="0.3"/>
    <row r="69" s="157" customFormat="1" x14ac:dyDescent="0.3"/>
    <row r="70" s="157" customFormat="1" x14ac:dyDescent="0.3"/>
    <row r="71" s="157" customFormat="1" x14ac:dyDescent="0.3"/>
    <row r="72" s="157" customFormat="1" x14ac:dyDescent="0.3"/>
    <row r="73" s="157" customFormat="1" x14ac:dyDescent="0.3"/>
    <row r="74" s="157" customFormat="1" x14ac:dyDescent="0.3"/>
    <row r="75" s="157" customFormat="1" x14ac:dyDescent="0.3"/>
    <row r="76" s="157" customFormat="1" x14ac:dyDescent="0.3"/>
    <row r="77" s="157" customFormat="1" x14ac:dyDescent="0.3"/>
    <row r="78" s="157" customFormat="1" x14ac:dyDescent="0.3"/>
    <row r="79" s="157" customFormat="1" x14ac:dyDescent="0.3"/>
    <row r="80" s="157" customFormat="1" x14ac:dyDescent="0.3"/>
    <row r="81" s="157" customFormat="1" x14ac:dyDescent="0.3"/>
    <row r="82" s="157" customFormat="1" x14ac:dyDescent="0.3"/>
    <row r="83" s="157" customFormat="1" x14ac:dyDescent="0.3"/>
    <row r="84" s="157" customFormat="1" x14ac:dyDescent="0.3"/>
    <row r="85" s="157" customFormat="1" x14ac:dyDescent="0.3"/>
    <row r="86" s="157" customFormat="1" x14ac:dyDescent="0.3"/>
    <row r="87" s="157" customFormat="1" x14ac:dyDescent="0.3"/>
    <row r="88" s="157" customFormat="1" x14ac:dyDescent="0.3"/>
    <row r="89" s="157" customFormat="1" x14ac:dyDescent="0.3"/>
    <row r="90" s="157" customFormat="1" x14ac:dyDescent="0.3"/>
    <row r="91" s="157" customFormat="1" x14ac:dyDescent="0.3"/>
    <row r="92" s="157" customFormat="1" x14ac:dyDescent="0.3"/>
    <row r="93" s="157" customFormat="1" x14ac:dyDescent="0.3"/>
    <row r="94" s="157" customFormat="1" x14ac:dyDescent="0.3"/>
    <row r="95" s="157" customFormat="1" x14ac:dyDescent="0.3"/>
    <row r="96" s="157" customFormat="1" x14ac:dyDescent="0.3"/>
    <row r="97" s="157" customFormat="1" x14ac:dyDescent="0.3"/>
    <row r="98" s="157" customFormat="1" x14ac:dyDescent="0.3"/>
    <row r="99" s="157" customFormat="1" x14ac:dyDescent="0.3"/>
    <row r="100" s="157" customFormat="1" x14ac:dyDescent="0.3"/>
    <row r="101" s="157" customFormat="1" x14ac:dyDescent="0.3"/>
    <row r="102" s="157" customFormat="1" x14ac:dyDescent="0.3"/>
    <row r="103" s="157" customFormat="1" x14ac:dyDescent="0.3"/>
    <row r="104" s="157" customFormat="1" x14ac:dyDescent="0.3"/>
    <row r="105" s="157" customFormat="1" x14ac:dyDescent="0.3"/>
    <row r="106" s="157" customFormat="1" x14ac:dyDescent="0.3"/>
    <row r="107" s="157" customFormat="1" x14ac:dyDescent="0.3"/>
    <row r="108" s="157" customFormat="1" x14ac:dyDescent="0.3"/>
    <row r="109" s="157" customFormat="1" x14ac:dyDescent="0.3"/>
    <row r="110" s="157" customFormat="1" x14ac:dyDescent="0.3"/>
    <row r="111" s="157" customFormat="1" x14ac:dyDescent="0.3"/>
    <row r="112" s="157" customFormat="1" x14ac:dyDescent="0.3"/>
    <row r="113" s="157" customFormat="1" x14ac:dyDescent="0.3"/>
    <row r="114" s="157" customFormat="1" x14ac:dyDescent="0.3"/>
    <row r="115" s="157" customFormat="1" x14ac:dyDescent="0.3"/>
    <row r="116" s="157" customFormat="1" x14ac:dyDescent="0.3"/>
    <row r="117" s="157" customFormat="1" x14ac:dyDescent="0.3"/>
    <row r="118" s="157" customFormat="1" x14ac:dyDescent="0.3"/>
    <row r="119" s="157" customFormat="1" x14ac:dyDescent="0.3"/>
    <row r="120" s="157" customFormat="1" x14ac:dyDescent="0.3"/>
    <row r="121" s="157" customFormat="1" x14ac:dyDescent="0.3"/>
    <row r="122" s="157" customFormat="1" x14ac:dyDescent="0.3"/>
    <row r="123" s="157" customFormat="1" x14ac:dyDescent="0.3"/>
    <row r="124" s="157" customFormat="1" x14ac:dyDescent="0.3"/>
    <row r="125" s="157" customFormat="1" x14ac:dyDescent="0.3"/>
    <row r="126" s="157" customFormat="1" x14ac:dyDescent="0.3"/>
    <row r="127" s="157" customFormat="1" x14ac:dyDescent="0.3"/>
    <row r="128" s="157" customFormat="1" x14ac:dyDescent="0.3"/>
    <row r="129" s="157" customFormat="1" x14ac:dyDescent="0.3"/>
    <row r="130" s="157" customFormat="1" x14ac:dyDescent="0.3"/>
    <row r="131" s="157" customFormat="1" x14ac:dyDescent="0.3"/>
    <row r="132" s="157" customFormat="1" x14ac:dyDescent="0.3"/>
    <row r="133" s="157" customFormat="1" x14ac:dyDescent="0.3"/>
    <row r="134" s="157" customFormat="1" x14ac:dyDescent="0.3"/>
    <row r="135" s="157" customFormat="1" x14ac:dyDescent="0.3"/>
    <row r="136" s="157" customFormat="1" x14ac:dyDescent="0.3"/>
    <row r="137" s="157" customFormat="1" x14ac:dyDescent="0.3"/>
    <row r="138" s="157" customFormat="1" x14ac:dyDescent="0.3"/>
    <row r="139" s="157" customFormat="1" x14ac:dyDescent="0.3"/>
    <row r="140" s="157" customFormat="1" x14ac:dyDescent="0.3"/>
    <row r="141" s="157" customFormat="1" x14ac:dyDescent="0.3"/>
    <row r="142" s="157" customFormat="1" x14ac:dyDescent="0.3"/>
    <row r="143" s="157" customFormat="1" x14ac:dyDescent="0.3"/>
    <row r="144" s="157" customFormat="1" x14ac:dyDescent="0.3"/>
    <row r="145" s="157" customFormat="1" x14ac:dyDescent="0.3"/>
    <row r="146" s="157" customFormat="1" x14ac:dyDescent="0.3"/>
    <row r="147" s="157" customFormat="1" x14ac:dyDescent="0.3"/>
    <row r="148" s="157" customFormat="1" x14ac:dyDescent="0.3"/>
    <row r="149" s="157" customFormat="1" x14ac:dyDescent="0.3"/>
    <row r="150" s="157" customFormat="1" x14ac:dyDescent="0.3"/>
    <row r="151" s="157" customFormat="1" x14ac:dyDescent="0.3"/>
    <row r="152" s="157" customFormat="1" x14ac:dyDescent="0.3"/>
    <row r="153" s="157" customFormat="1" x14ac:dyDescent="0.3"/>
    <row r="154" s="157" customFormat="1" x14ac:dyDescent="0.3"/>
    <row r="155" s="157" customFormat="1" x14ac:dyDescent="0.3"/>
    <row r="156" s="157" customFormat="1" x14ac:dyDescent="0.3"/>
    <row r="157" s="157" customFormat="1" x14ac:dyDescent="0.3"/>
    <row r="158" s="157" customFormat="1" x14ac:dyDescent="0.3"/>
    <row r="159" s="157" customFormat="1" x14ac:dyDescent="0.3"/>
    <row r="160" s="157" customFormat="1" x14ac:dyDescent="0.3"/>
    <row r="161" s="157" customFormat="1" x14ac:dyDescent="0.3"/>
    <row r="162" s="157" customFormat="1" x14ac:dyDescent="0.3"/>
    <row r="163" s="157" customFormat="1" x14ac:dyDescent="0.3"/>
    <row r="164" s="157" customFormat="1" x14ac:dyDescent="0.3"/>
    <row r="165" s="157" customFormat="1" x14ac:dyDescent="0.3"/>
    <row r="166" s="157" customFormat="1" x14ac:dyDescent="0.3"/>
    <row r="167" s="157" customFormat="1" x14ac:dyDescent="0.3"/>
    <row r="168" s="157" customFormat="1" x14ac:dyDescent="0.3"/>
    <row r="169" s="157" customFormat="1" x14ac:dyDescent="0.3"/>
    <row r="170" s="157" customFormat="1" x14ac:dyDescent="0.3"/>
    <row r="171" s="157" customFormat="1" x14ac:dyDescent="0.3"/>
    <row r="172" s="157" customFormat="1" x14ac:dyDescent="0.3"/>
    <row r="173" s="157" customFormat="1" x14ac:dyDescent="0.3"/>
    <row r="174" s="157" customFormat="1" x14ac:dyDescent="0.3"/>
    <row r="175" s="157" customFormat="1" x14ac:dyDescent="0.3"/>
    <row r="176" s="157" customFormat="1" x14ac:dyDescent="0.3"/>
    <row r="177" s="157" customFormat="1" x14ac:dyDescent="0.3"/>
    <row r="178" s="157" customFormat="1" x14ac:dyDescent="0.3"/>
    <row r="179" s="157" customFormat="1" x14ac:dyDescent="0.3"/>
    <row r="180" s="157" customFormat="1" x14ac:dyDescent="0.3"/>
    <row r="181" s="157" customFormat="1" x14ac:dyDescent="0.3"/>
    <row r="182" s="157" customFormat="1" x14ac:dyDescent="0.3"/>
    <row r="183" s="157" customFormat="1" x14ac:dyDescent="0.3"/>
    <row r="184" s="157" customFormat="1" x14ac:dyDescent="0.3"/>
    <row r="185" s="157" customFormat="1" x14ac:dyDescent="0.3"/>
    <row r="186" s="157" customFormat="1" x14ac:dyDescent="0.3"/>
    <row r="187" s="157" customFormat="1" x14ac:dyDescent="0.3"/>
    <row r="188" s="157" customFormat="1" x14ac:dyDescent="0.3"/>
    <row r="189" s="157" customFormat="1" x14ac:dyDescent="0.3"/>
    <row r="190" s="157" customFormat="1" x14ac:dyDescent="0.3"/>
    <row r="191" s="157" customFormat="1" x14ac:dyDescent="0.3"/>
    <row r="192" s="157" customFormat="1" x14ac:dyDescent="0.3"/>
    <row r="193" s="157" customFormat="1" x14ac:dyDescent="0.3"/>
    <row r="194" s="157" customFormat="1" x14ac:dyDescent="0.3"/>
    <row r="195" s="157" customFormat="1" x14ac:dyDescent="0.3"/>
    <row r="196" s="157" customFormat="1" x14ac:dyDescent="0.3"/>
    <row r="197" s="157" customFormat="1" x14ac:dyDescent="0.3"/>
    <row r="198" s="157" customFormat="1" x14ac:dyDescent="0.3"/>
    <row r="199" s="157" customFormat="1" x14ac:dyDescent="0.3"/>
    <row r="200" s="157" customFormat="1" x14ac:dyDescent="0.3"/>
    <row r="201" s="157" customFormat="1" x14ac:dyDescent="0.3"/>
    <row r="202" s="157" customFormat="1" x14ac:dyDescent="0.3"/>
    <row r="203" s="157" customFormat="1" x14ac:dyDescent="0.3"/>
    <row r="204" s="157" customFormat="1" x14ac:dyDescent="0.3"/>
    <row r="205" s="157" customFormat="1" x14ac:dyDescent="0.3"/>
    <row r="206" s="157" customFormat="1" x14ac:dyDescent="0.3"/>
    <row r="207" s="157" customFormat="1" x14ac:dyDescent="0.3"/>
    <row r="208" s="157" customFormat="1" x14ac:dyDescent="0.3"/>
    <row r="209" s="157" customFormat="1" x14ac:dyDescent="0.3"/>
    <row r="210" s="157" customFormat="1" x14ac:dyDescent="0.3"/>
    <row r="211" s="157" customFormat="1" x14ac:dyDescent="0.3"/>
    <row r="212" s="157" customFormat="1" x14ac:dyDescent="0.3"/>
    <row r="213" s="157" customFormat="1" x14ac:dyDescent="0.3"/>
    <row r="214" s="157" customFormat="1" x14ac:dyDescent="0.3"/>
    <row r="215" s="157" customFormat="1" x14ac:dyDescent="0.3"/>
    <row r="216" s="157" customFormat="1" x14ac:dyDescent="0.3"/>
    <row r="217" s="157" customFormat="1" x14ac:dyDescent="0.3"/>
    <row r="218" s="157" customFormat="1" x14ac:dyDescent="0.3"/>
    <row r="219" s="157" customFormat="1" x14ac:dyDescent="0.3"/>
    <row r="220" s="157" customFormat="1" x14ac:dyDescent="0.3"/>
    <row r="221" s="157" customFormat="1" x14ac:dyDescent="0.3"/>
    <row r="222" s="157" customFormat="1" x14ac:dyDescent="0.3"/>
    <row r="223" s="157" customFormat="1" x14ac:dyDescent="0.3"/>
    <row r="224" s="157" customFormat="1" x14ac:dyDescent="0.3"/>
    <row r="225" s="157" customFormat="1" x14ac:dyDescent="0.3"/>
    <row r="226" s="157" customFormat="1" x14ac:dyDescent="0.3"/>
    <row r="227" s="157" customFormat="1" x14ac:dyDescent="0.3"/>
    <row r="228" s="157" customFormat="1" x14ac:dyDescent="0.3"/>
    <row r="229" s="157" customFormat="1" x14ac:dyDescent="0.3"/>
    <row r="230" s="157" customFormat="1" x14ac:dyDescent="0.3"/>
    <row r="231" s="157" customFormat="1" x14ac:dyDescent="0.3"/>
    <row r="232" s="157" customFormat="1" x14ac:dyDescent="0.3"/>
    <row r="233" s="157" customFormat="1" x14ac:dyDescent="0.3"/>
    <row r="234" s="157" customFormat="1" x14ac:dyDescent="0.3"/>
    <row r="235" s="157" customFormat="1" x14ac:dyDescent="0.3"/>
    <row r="236" s="157" customFormat="1" x14ac:dyDescent="0.3"/>
    <row r="237" s="157" customFormat="1" x14ac:dyDescent="0.3"/>
    <row r="238" s="157" customFormat="1" x14ac:dyDescent="0.3"/>
    <row r="239" s="157" customFormat="1" x14ac:dyDescent="0.3"/>
    <row r="240" s="157" customFormat="1" x14ac:dyDescent="0.3"/>
    <row r="241" s="157" customFormat="1" x14ac:dyDescent="0.3"/>
    <row r="242" s="157" customFormat="1" x14ac:dyDescent="0.3"/>
    <row r="243" s="157" customFormat="1" x14ac:dyDescent="0.3"/>
    <row r="244" s="157" customFormat="1" x14ac:dyDescent="0.3"/>
    <row r="245" s="157" customFormat="1" x14ac:dyDescent="0.3"/>
    <row r="246" s="157" customFormat="1" x14ac:dyDescent="0.3"/>
    <row r="247" s="157" customFormat="1" x14ac:dyDescent="0.3"/>
    <row r="248" s="157" customFormat="1" x14ac:dyDescent="0.3"/>
    <row r="249" s="157" customFormat="1" x14ac:dyDescent="0.3"/>
    <row r="250" s="157" customFormat="1" x14ac:dyDescent="0.3"/>
    <row r="251" s="157" customFormat="1" x14ac:dyDescent="0.3"/>
    <row r="252" s="157" customFormat="1" x14ac:dyDescent="0.3"/>
    <row r="253" s="157" customFormat="1" x14ac:dyDescent="0.3"/>
    <row r="254" s="157" customFormat="1" x14ac:dyDescent="0.3"/>
    <row r="255" s="157" customFormat="1" x14ac:dyDescent="0.3"/>
    <row r="256" s="157" customFormat="1" x14ac:dyDescent="0.3"/>
    <row r="257" s="157" customFormat="1" x14ac:dyDescent="0.3"/>
    <row r="258" s="157" customFormat="1" x14ac:dyDescent="0.3"/>
    <row r="259" s="157" customFormat="1" x14ac:dyDescent="0.3"/>
    <row r="260" s="157" customFormat="1" x14ac:dyDescent="0.3"/>
    <row r="261" s="157" customFormat="1" x14ac:dyDescent="0.3"/>
    <row r="262" s="157" customFormat="1" x14ac:dyDescent="0.3"/>
    <row r="263" s="157" customFormat="1" x14ac:dyDescent="0.3"/>
    <row r="264" s="157" customFormat="1" x14ac:dyDescent="0.3"/>
    <row r="265" s="157" customFormat="1" x14ac:dyDescent="0.3"/>
    <row r="266" s="157" customFormat="1" x14ac:dyDescent="0.3"/>
    <row r="267" s="157" customFormat="1" x14ac:dyDescent="0.3"/>
    <row r="268" s="157" customFormat="1" x14ac:dyDescent="0.3"/>
    <row r="269" s="157" customFormat="1" x14ac:dyDescent="0.3"/>
    <row r="270" s="157" customFormat="1" x14ac:dyDescent="0.3"/>
    <row r="271" s="157" customFormat="1" x14ac:dyDescent="0.3"/>
    <row r="272" s="157" customFormat="1" x14ac:dyDescent="0.3"/>
    <row r="273" s="157" customFormat="1" x14ac:dyDescent="0.3"/>
    <row r="274" s="157" customFormat="1" x14ac:dyDescent="0.3"/>
    <row r="275" s="157" customFormat="1" x14ac:dyDescent="0.3"/>
    <row r="276" s="157" customFormat="1" x14ac:dyDescent="0.3"/>
    <row r="277" s="157" customFormat="1" x14ac:dyDescent="0.3"/>
    <row r="278" s="157" customFormat="1" x14ac:dyDescent="0.3"/>
    <row r="279" s="157" customFormat="1" x14ac:dyDescent="0.3"/>
    <row r="280" s="157" customFormat="1" x14ac:dyDescent="0.3"/>
    <row r="281" s="157" customFormat="1" x14ac:dyDescent="0.3"/>
    <row r="282" s="157" customFormat="1" x14ac:dyDescent="0.3"/>
    <row r="283" s="157" customFormat="1" x14ac:dyDescent="0.3"/>
    <row r="284" s="157" customFormat="1" x14ac:dyDescent="0.3"/>
    <row r="285" s="157" customFormat="1" x14ac:dyDescent="0.3"/>
    <row r="286" s="157" customFormat="1" x14ac:dyDescent="0.3"/>
    <row r="287" s="157" customFormat="1" x14ac:dyDescent="0.3"/>
    <row r="288" s="157" customFormat="1" x14ac:dyDescent="0.3"/>
    <row r="289" s="157" customFormat="1" x14ac:dyDescent="0.3"/>
    <row r="290" s="157" customFormat="1" x14ac:dyDescent="0.3"/>
    <row r="291" s="157" customFormat="1" x14ac:dyDescent="0.3"/>
    <row r="292" s="157" customFormat="1" x14ac:dyDescent="0.3"/>
    <row r="293" s="157" customFormat="1" x14ac:dyDescent="0.3"/>
    <row r="294" s="157" customFormat="1" x14ac:dyDescent="0.3"/>
    <row r="295" s="157" customFormat="1" x14ac:dyDescent="0.3"/>
    <row r="296" s="157" customFormat="1" x14ac:dyDescent="0.3"/>
    <row r="297" s="157" customFormat="1" x14ac:dyDescent="0.3"/>
    <row r="298" s="157" customFormat="1" x14ac:dyDescent="0.3"/>
    <row r="299" s="157" customFormat="1" x14ac:dyDescent="0.3"/>
    <row r="300" s="157" customFormat="1" x14ac:dyDescent="0.3"/>
    <row r="301" s="157" customFormat="1" x14ac:dyDescent="0.3"/>
    <row r="302" s="157" customFormat="1" x14ac:dyDescent="0.3"/>
    <row r="303" s="157" customFormat="1" x14ac:dyDescent="0.3"/>
    <row r="304" s="157" customFormat="1" x14ac:dyDescent="0.3"/>
    <row r="305" s="157" customFormat="1" x14ac:dyDescent="0.3"/>
    <row r="306" s="157" customFormat="1" x14ac:dyDescent="0.3"/>
    <row r="307" s="157" customFormat="1" x14ac:dyDescent="0.3"/>
    <row r="308" s="157" customFormat="1" x14ac:dyDescent="0.3"/>
    <row r="309" s="157" customFormat="1" x14ac:dyDescent="0.3"/>
    <row r="310" s="157" customFormat="1" x14ac:dyDescent="0.3"/>
    <row r="311" s="157" customFormat="1" x14ac:dyDescent="0.3"/>
    <row r="312" s="157" customFormat="1" x14ac:dyDescent="0.3"/>
    <row r="313" s="157" customFormat="1" x14ac:dyDescent="0.3"/>
    <row r="314" s="157" customFormat="1" x14ac:dyDescent="0.3"/>
    <row r="315" s="157" customFormat="1" x14ac:dyDescent="0.3"/>
    <row r="316" s="157" customFormat="1" x14ac:dyDescent="0.3"/>
    <row r="317" s="157" customFormat="1" x14ac:dyDescent="0.3"/>
    <row r="318" s="157" customFormat="1" x14ac:dyDescent="0.3"/>
    <row r="319" s="157" customFormat="1" x14ac:dyDescent="0.3"/>
    <row r="320" s="157" customFormat="1" x14ac:dyDescent="0.3"/>
    <row r="321" s="157" customFormat="1" x14ac:dyDescent="0.3"/>
    <row r="322" s="157" customFormat="1" x14ac:dyDescent="0.3"/>
    <row r="323" s="157" customFormat="1" x14ac:dyDescent="0.3"/>
    <row r="324" s="157" customFormat="1" x14ac:dyDescent="0.3"/>
    <row r="325" s="157" customFormat="1" x14ac:dyDescent="0.3"/>
    <row r="326" s="157" customFormat="1" x14ac:dyDescent="0.3"/>
    <row r="327" s="157" customFormat="1" x14ac:dyDescent="0.3"/>
    <row r="328" s="157" customFormat="1" x14ac:dyDescent="0.3"/>
    <row r="329" s="157" customFormat="1" x14ac:dyDescent="0.3"/>
    <row r="330" s="157" customFormat="1" x14ac:dyDescent="0.3"/>
    <row r="331" s="157" customFormat="1" x14ac:dyDescent="0.3"/>
    <row r="332" s="157" customFormat="1" x14ac:dyDescent="0.3"/>
    <row r="333" s="157" customFormat="1" x14ac:dyDescent="0.3"/>
    <row r="334" s="157" customFormat="1" x14ac:dyDescent="0.3"/>
    <row r="335" s="157" customFormat="1" x14ac:dyDescent="0.3"/>
    <row r="336" s="157" customFormat="1" x14ac:dyDescent="0.3"/>
    <row r="337" s="157" customFormat="1" x14ac:dyDescent="0.3"/>
    <row r="338" s="157" customFormat="1" x14ac:dyDescent="0.3"/>
    <row r="339" s="157" customFormat="1" x14ac:dyDescent="0.3"/>
    <row r="340" s="157" customFormat="1" x14ac:dyDescent="0.3"/>
    <row r="341" s="157" customFormat="1" x14ac:dyDescent="0.3"/>
    <row r="342" s="157" customFormat="1" x14ac:dyDescent="0.3"/>
    <row r="343" s="157" customFormat="1" x14ac:dyDescent="0.3"/>
    <row r="344" s="157" customFormat="1" x14ac:dyDescent="0.3"/>
    <row r="345" s="157" customFormat="1" x14ac:dyDescent="0.3"/>
    <row r="346" s="157" customFormat="1" x14ac:dyDescent="0.3"/>
    <row r="347" s="157" customFormat="1" x14ac:dyDescent="0.3"/>
    <row r="348" s="157" customFormat="1" x14ac:dyDescent="0.3"/>
    <row r="349" s="157" customFormat="1" x14ac:dyDescent="0.3"/>
    <row r="350" s="157" customFormat="1" x14ac:dyDescent="0.3"/>
    <row r="351" s="157" customFormat="1" x14ac:dyDescent="0.3"/>
    <row r="352" s="157" customFormat="1" x14ac:dyDescent="0.3"/>
    <row r="353" s="157" customFormat="1" x14ac:dyDescent="0.3"/>
    <row r="354" s="157" customFormat="1" x14ac:dyDescent="0.3"/>
    <row r="355" s="157" customFormat="1" x14ac:dyDescent="0.3"/>
    <row r="356" s="157" customFormat="1" x14ac:dyDescent="0.3"/>
    <row r="357" s="157" customFormat="1" x14ac:dyDescent="0.3"/>
    <row r="358" s="157" customFormat="1" x14ac:dyDescent="0.3"/>
    <row r="359" s="157" customFormat="1" x14ac:dyDescent="0.3"/>
    <row r="360" s="157" customFormat="1" x14ac:dyDescent="0.3"/>
    <row r="361" s="157" customFormat="1" x14ac:dyDescent="0.3"/>
    <row r="362" s="157" customFormat="1" x14ac:dyDescent="0.3"/>
    <row r="363" s="157" customFormat="1" x14ac:dyDescent="0.3"/>
    <row r="364" s="157" customFormat="1" x14ac:dyDescent="0.3"/>
    <row r="365" s="157" customFormat="1" x14ac:dyDescent="0.3"/>
    <row r="366" s="157" customFormat="1" x14ac:dyDescent="0.3"/>
    <row r="367" s="157" customFormat="1" x14ac:dyDescent="0.3"/>
    <row r="368" s="157" customFormat="1" x14ac:dyDescent="0.3"/>
    <row r="369" s="157" customFormat="1" x14ac:dyDescent="0.3"/>
    <row r="370" s="157" customFormat="1" x14ac:dyDescent="0.3"/>
    <row r="371" s="157" customFormat="1" x14ac:dyDescent="0.3"/>
    <row r="372" s="157" customFormat="1" x14ac:dyDescent="0.3"/>
    <row r="373" s="157" customFormat="1" x14ac:dyDescent="0.3"/>
    <row r="374" s="157" customFormat="1" x14ac:dyDescent="0.3"/>
    <row r="375" s="157" customFormat="1" x14ac:dyDescent="0.3"/>
    <row r="376" s="157" customFormat="1" x14ac:dyDescent="0.3"/>
    <row r="377" s="157" customFormat="1" x14ac:dyDescent="0.3"/>
    <row r="378" s="157" customFormat="1" x14ac:dyDescent="0.3"/>
    <row r="379" s="157" customFormat="1" x14ac:dyDescent="0.3"/>
    <row r="380" s="157" customFormat="1" x14ac:dyDescent="0.3"/>
    <row r="381" s="157" customFormat="1" x14ac:dyDescent="0.3"/>
    <row r="382" s="157" customFormat="1" x14ac:dyDescent="0.3"/>
    <row r="383" s="157" customFormat="1" x14ac:dyDescent="0.3"/>
    <row r="384" s="157" customFormat="1" x14ac:dyDescent="0.3"/>
    <row r="385" s="157" customFormat="1" x14ac:dyDescent="0.3"/>
    <row r="386" s="157" customFormat="1" x14ac:dyDescent="0.3"/>
    <row r="387" s="157" customFormat="1" x14ac:dyDescent="0.3"/>
    <row r="388" s="157" customFormat="1" x14ac:dyDescent="0.3"/>
    <row r="389" s="157" customFormat="1" x14ac:dyDescent="0.3"/>
    <row r="390" s="157" customFormat="1" x14ac:dyDescent="0.3"/>
    <row r="391" s="157" customFormat="1" x14ac:dyDescent="0.3"/>
    <row r="392" s="157" customFormat="1" x14ac:dyDescent="0.3"/>
    <row r="393" s="157" customFormat="1" x14ac:dyDescent="0.3"/>
    <row r="394" s="157" customFormat="1" x14ac:dyDescent="0.3"/>
    <row r="395" s="157" customFormat="1" x14ac:dyDescent="0.3"/>
    <row r="396" s="157" customFormat="1" x14ac:dyDescent="0.3"/>
    <row r="397" s="157" customFormat="1" x14ac:dyDescent="0.3"/>
    <row r="398" s="157" customFormat="1" x14ac:dyDescent="0.3"/>
    <row r="399" s="157" customFormat="1" x14ac:dyDescent="0.3"/>
    <row r="400" s="157" customFormat="1" x14ac:dyDescent="0.3"/>
    <row r="401" s="157" customFormat="1" x14ac:dyDescent="0.3"/>
    <row r="402" s="157" customFormat="1" x14ac:dyDescent="0.3"/>
    <row r="403" s="157" customFormat="1" x14ac:dyDescent="0.3"/>
    <row r="404" s="157" customFormat="1" x14ac:dyDescent="0.3"/>
    <row r="405" s="157" customFormat="1" x14ac:dyDescent="0.3"/>
    <row r="406" s="157" customFormat="1" x14ac:dyDescent="0.3"/>
    <row r="407" s="157" customFormat="1" x14ac:dyDescent="0.3"/>
    <row r="408" s="157" customFormat="1" x14ac:dyDescent="0.3"/>
    <row r="409" s="157" customFormat="1" x14ac:dyDescent="0.3"/>
    <row r="410" s="157" customFormat="1" x14ac:dyDescent="0.3"/>
    <row r="411" s="157" customFormat="1" x14ac:dyDescent="0.3"/>
    <row r="412" s="157" customFormat="1" x14ac:dyDescent="0.3"/>
    <row r="413" s="157" customFormat="1" x14ac:dyDescent="0.3"/>
    <row r="414" s="157" customFormat="1" x14ac:dyDescent="0.3"/>
    <row r="415" s="157" customFormat="1" x14ac:dyDescent="0.3"/>
    <row r="416" s="157" customFormat="1" x14ac:dyDescent="0.3"/>
    <row r="417" s="157" customFormat="1" x14ac:dyDescent="0.3"/>
    <row r="418" s="157" customFormat="1" x14ac:dyDescent="0.3"/>
    <row r="419" s="157" customFormat="1" x14ac:dyDescent="0.3"/>
    <row r="420" s="157" customFormat="1" x14ac:dyDescent="0.3"/>
    <row r="421" s="157" customFormat="1" x14ac:dyDescent="0.3"/>
    <row r="422" s="157" customFormat="1" x14ac:dyDescent="0.3"/>
    <row r="423" s="157" customFormat="1" x14ac:dyDescent="0.3"/>
    <row r="424" s="157" customFormat="1" x14ac:dyDescent="0.3"/>
    <row r="425" s="157" customFormat="1" x14ac:dyDescent="0.3"/>
    <row r="426" s="157" customFormat="1" x14ac:dyDescent="0.3"/>
    <row r="427" s="157" customFormat="1" x14ac:dyDescent="0.3"/>
    <row r="428" s="157" customFormat="1" x14ac:dyDescent="0.3"/>
    <row r="429" s="157" customFormat="1" x14ac:dyDescent="0.3"/>
    <row r="430" s="157" customFormat="1" x14ac:dyDescent="0.3"/>
    <row r="431" s="157" customFormat="1" x14ac:dyDescent="0.3"/>
    <row r="432" s="157" customFormat="1" x14ac:dyDescent="0.3"/>
    <row r="433" s="157" customFormat="1" x14ac:dyDescent="0.3"/>
    <row r="434" s="157" customFormat="1" x14ac:dyDescent="0.3"/>
    <row r="435" s="157" customFormat="1" x14ac:dyDescent="0.3"/>
    <row r="436" s="157" customFormat="1" x14ac:dyDescent="0.3"/>
    <row r="437" s="157" customFormat="1" x14ac:dyDescent="0.3"/>
    <row r="438" s="157" customFormat="1" x14ac:dyDescent="0.3"/>
    <row r="439" s="157" customFormat="1" x14ac:dyDescent="0.3"/>
    <row r="440" s="157" customFormat="1" x14ac:dyDescent="0.3"/>
    <row r="441" s="157" customFormat="1" x14ac:dyDescent="0.3"/>
    <row r="442" s="157" customFormat="1" x14ac:dyDescent="0.3"/>
    <row r="443" s="157" customFormat="1" x14ac:dyDescent="0.3"/>
    <row r="444" s="157" customFormat="1" x14ac:dyDescent="0.3"/>
    <row r="445" s="157" customFormat="1" x14ac:dyDescent="0.3"/>
    <row r="446" s="157" customFormat="1" x14ac:dyDescent="0.3"/>
    <row r="447" s="157" customFormat="1" x14ac:dyDescent="0.3"/>
    <row r="448" s="157" customFormat="1" x14ac:dyDescent="0.3"/>
    <row r="449" s="157" customFormat="1" x14ac:dyDescent="0.3"/>
    <row r="450" s="157" customFormat="1" x14ac:dyDescent="0.3"/>
    <row r="451" s="157" customFormat="1" x14ac:dyDescent="0.3"/>
    <row r="452" s="157" customFormat="1" x14ac:dyDescent="0.3"/>
    <row r="453" s="157" customFormat="1" x14ac:dyDescent="0.3"/>
    <row r="454" s="157" customFormat="1" x14ac:dyDescent="0.3"/>
    <row r="455" s="157" customFormat="1" x14ac:dyDescent="0.3"/>
    <row r="456" s="157" customFormat="1" x14ac:dyDescent="0.3"/>
    <row r="457" s="157" customFormat="1" x14ac:dyDescent="0.3"/>
    <row r="458" s="157" customFormat="1" x14ac:dyDescent="0.3"/>
    <row r="459" s="157" customFormat="1" x14ac:dyDescent="0.3"/>
    <row r="460" s="157" customFormat="1" x14ac:dyDescent="0.3"/>
    <row r="461" s="157" customFormat="1" x14ac:dyDescent="0.3"/>
    <row r="462" s="157" customFormat="1" x14ac:dyDescent="0.3"/>
    <row r="463" s="157" customFormat="1" x14ac:dyDescent="0.3"/>
    <row r="464" s="157" customFormat="1" x14ac:dyDescent="0.3"/>
    <row r="465" s="157" customFormat="1" x14ac:dyDescent="0.3"/>
    <row r="466" s="157" customFormat="1" x14ac:dyDescent="0.3"/>
    <row r="467" s="157" customFormat="1" x14ac:dyDescent="0.3"/>
    <row r="468" s="157" customFormat="1" x14ac:dyDescent="0.3"/>
    <row r="469" s="157" customFormat="1" x14ac:dyDescent="0.3"/>
    <row r="470" s="157" customFormat="1" x14ac:dyDescent="0.3"/>
    <row r="471" s="157" customFormat="1" x14ac:dyDescent="0.3"/>
    <row r="472" s="157" customFormat="1" x14ac:dyDescent="0.3"/>
    <row r="473" s="157" customFormat="1" x14ac:dyDescent="0.3"/>
    <row r="474" s="157" customFormat="1" x14ac:dyDescent="0.3"/>
    <row r="475" s="157" customFormat="1" x14ac:dyDescent="0.3"/>
    <row r="476" s="157" customFormat="1" x14ac:dyDescent="0.3"/>
    <row r="477" s="157" customFormat="1" x14ac:dyDescent="0.3"/>
    <row r="478" s="157" customFormat="1" x14ac:dyDescent="0.3"/>
    <row r="479" s="157" customFormat="1" x14ac:dyDescent="0.3"/>
    <row r="480" s="157" customFormat="1" x14ac:dyDescent="0.3"/>
    <row r="481" s="157" customFormat="1" x14ac:dyDescent="0.3"/>
    <row r="482" s="157" customFormat="1" x14ac:dyDescent="0.3"/>
    <row r="483" s="157" customFormat="1" x14ac:dyDescent="0.3"/>
    <row r="484" s="157" customFormat="1" x14ac:dyDescent="0.3"/>
    <row r="485" s="157" customFormat="1" x14ac:dyDescent="0.3"/>
    <row r="486" s="157" customFormat="1" x14ac:dyDescent="0.3"/>
    <row r="487" s="157" customFormat="1" x14ac:dyDescent="0.3"/>
    <row r="488" s="157" customFormat="1" x14ac:dyDescent="0.3"/>
    <row r="489" s="157" customFormat="1" x14ac:dyDescent="0.3"/>
    <row r="490" s="157" customFormat="1" x14ac:dyDescent="0.3"/>
    <row r="491" s="157" customFormat="1" x14ac:dyDescent="0.3"/>
    <row r="492" s="157" customFormat="1" x14ac:dyDescent="0.3"/>
    <row r="493" s="157" customFormat="1" x14ac:dyDescent="0.3"/>
    <row r="494" s="157" customFormat="1" x14ac:dyDescent="0.3"/>
    <row r="495" s="157" customFormat="1" x14ac:dyDescent="0.3"/>
    <row r="496" s="157" customFormat="1" x14ac:dyDescent="0.3"/>
    <row r="497" s="157" customFormat="1" x14ac:dyDescent="0.3"/>
    <row r="498" s="157" customFormat="1" x14ac:dyDescent="0.3"/>
    <row r="499" s="157" customFormat="1" x14ac:dyDescent="0.3"/>
    <row r="500" s="157" customFormat="1" x14ac:dyDescent="0.3"/>
    <row r="501" s="157" customFormat="1" x14ac:dyDescent="0.3"/>
    <row r="502" s="157" customFormat="1" x14ac:dyDescent="0.3"/>
    <row r="503" s="157" customFormat="1" x14ac:dyDescent="0.3"/>
    <row r="504" s="157" customFormat="1" x14ac:dyDescent="0.3"/>
    <row r="505" s="157" customFormat="1" x14ac:dyDescent="0.3"/>
    <row r="506" s="157" customFormat="1" x14ac:dyDescent="0.3"/>
    <row r="507" s="157" customFormat="1" x14ac:dyDescent="0.3"/>
    <row r="508" s="157" customFormat="1" x14ac:dyDescent="0.3"/>
    <row r="509" s="157" customFormat="1" x14ac:dyDescent="0.3"/>
    <row r="510" s="157" customFormat="1" x14ac:dyDescent="0.3"/>
    <row r="511" s="157" customFormat="1" x14ac:dyDescent="0.3"/>
    <row r="512" s="157" customFormat="1" x14ac:dyDescent="0.3"/>
    <row r="513" s="157" customFormat="1" x14ac:dyDescent="0.3"/>
    <row r="514" s="157" customFormat="1" x14ac:dyDescent="0.3"/>
    <row r="515" s="157" customFormat="1" x14ac:dyDescent="0.3"/>
    <row r="516" s="157" customFormat="1" x14ac:dyDescent="0.3"/>
    <row r="517" s="157" customFormat="1" x14ac:dyDescent="0.3"/>
    <row r="518" s="157" customFormat="1" x14ac:dyDescent="0.3"/>
    <row r="519" s="157" customFormat="1" x14ac:dyDescent="0.3"/>
    <row r="520" s="157" customFormat="1" x14ac:dyDescent="0.3"/>
    <row r="521" s="157" customFormat="1" x14ac:dyDescent="0.3"/>
    <row r="522" s="157" customFormat="1" x14ac:dyDescent="0.3"/>
    <row r="523" s="157" customFormat="1" x14ac:dyDescent="0.3"/>
    <row r="524" s="157" customFormat="1" x14ac:dyDescent="0.3"/>
    <row r="525" s="157" customFormat="1" x14ac:dyDescent="0.3"/>
    <row r="526" s="157" customFormat="1" x14ac:dyDescent="0.3"/>
    <row r="527" s="157" customFormat="1" x14ac:dyDescent="0.3"/>
    <row r="528" s="157" customFormat="1" x14ac:dyDescent="0.3"/>
    <row r="529" s="157" customFormat="1" x14ac:dyDescent="0.3"/>
    <row r="530" s="157" customFormat="1" x14ac:dyDescent="0.3"/>
    <row r="531" s="157" customFormat="1" x14ac:dyDescent="0.3"/>
    <row r="532" s="157" customFormat="1" x14ac:dyDescent="0.3"/>
    <row r="533" s="157" customFormat="1" x14ac:dyDescent="0.3"/>
    <row r="534" s="157" customFormat="1" x14ac:dyDescent="0.3"/>
    <row r="535" s="157" customFormat="1" x14ac:dyDescent="0.3"/>
    <row r="536" s="157" customFormat="1" x14ac:dyDescent="0.3"/>
    <row r="537" s="157" customFormat="1" x14ac:dyDescent="0.3"/>
    <row r="538" s="157" customFormat="1" x14ac:dyDescent="0.3"/>
    <row r="539" s="157" customFormat="1" x14ac:dyDescent="0.3"/>
    <row r="540" s="157" customFormat="1" x14ac:dyDescent="0.3"/>
    <row r="541" s="157" customFormat="1" x14ac:dyDescent="0.3"/>
    <row r="542" s="157" customFormat="1" x14ac:dyDescent="0.3"/>
    <row r="543" s="157" customFormat="1" x14ac:dyDescent="0.3"/>
    <row r="544" s="157" customFormat="1" x14ac:dyDescent="0.3"/>
    <row r="545" s="157" customFormat="1" x14ac:dyDescent="0.3"/>
    <row r="546" s="157" customFormat="1" x14ac:dyDescent="0.3"/>
    <row r="547" s="157" customFormat="1" x14ac:dyDescent="0.3"/>
    <row r="548" s="157" customFormat="1" x14ac:dyDescent="0.3"/>
    <row r="549" s="157" customFormat="1" x14ac:dyDescent="0.3"/>
    <row r="550" s="157" customFormat="1" x14ac:dyDescent="0.3"/>
    <row r="551" s="157" customFormat="1" x14ac:dyDescent="0.3"/>
    <row r="552" s="157" customFormat="1" x14ac:dyDescent="0.3"/>
    <row r="553" s="157" customFormat="1" x14ac:dyDescent="0.3"/>
    <row r="554" s="157" customFormat="1" x14ac:dyDescent="0.3"/>
    <row r="555" s="157" customFormat="1" x14ac:dyDescent="0.3"/>
    <row r="556" s="157" customFormat="1" x14ac:dyDescent="0.3"/>
    <row r="557" s="157" customFormat="1" x14ac:dyDescent="0.3"/>
    <row r="558" s="157" customFormat="1" x14ac:dyDescent="0.3"/>
    <row r="559" s="157" customFormat="1" x14ac:dyDescent="0.3"/>
    <row r="560" s="157" customFormat="1" x14ac:dyDescent="0.3"/>
    <row r="561" s="157" customFormat="1" x14ac:dyDescent="0.3"/>
    <row r="562" s="157" customFormat="1" x14ac:dyDescent="0.3"/>
    <row r="563" s="157" customFormat="1" x14ac:dyDescent="0.3"/>
    <row r="564" s="157" customFormat="1" x14ac:dyDescent="0.3"/>
    <row r="565" s="157" customFormat="1" x14ac:dyDescent="0.3"/>
    <row r="566" s="157" customFormat="1" x14ac:dyDescent="0.3"/>
    <row r="567" s="157" customFormat="1" x14ac:dyDescent="0.3"/>
    <row r="568" s="157" customFormat="1" x14ac:dyDescent="0.3"/>
    <row r="569" s="157" customFormat="1" x14ac:dyDescent="0.3"/>
    <row r="570" s="157" customFormat="1" x14ac:dyDescent="0.3"/>
    <row r="571" s="157" customFormat="1" x14ac:dyDescent="0.3"/>
    <row r="572" s="157" customFormat="1" x14ac:dyDescent="0.3"/>
    <row r="573" s="157" customFormat="1" x14ac:dyDescent="0.3"/>
    <row r="574" s="157" customFormat="1" x14ac:dyDescent="0.3"/>
    <row r="575" s="157" customFormat="1" x14ac:dyDescent="0.3"/>
    <row r="576" s="157" customFormat="1" x14ac:dyDescent="0.3"/>
    <row r="577" s="157" customFormat="1" x14ac:dyDescent="0.3"/>
    <row r="578" s="157" customFormat="1" x14ac:dyDescent="0.3"/>
    <row r="579" s="157" customFormat="1" x14ac:dyDescent="0.3"/>
    <row r="580" s="157" customFormat="1" x14ac:dyDescent="0.3"/>
    <row r="581" s="157" customFormat="1" x14ac:dyDescent="0.3"/>
    <row r="582" s="157" customFormat="1" x14ac:dyDescent="0.3"/>
    <row r="583" s="157" customFormat="1" x14ac:dyDescent="0.3"/>
    <row r="584" s="157" customFormat="1" x14ac:dyDescent="0.3"/>
    <row r="585" s="157" customFormat="1" x14ac:dyDescent="0.3"/>
    <row r="586" s="157" customFormat="1" x14ac:dyDescent="0.3"/>
    <row r="587" s="157" customFormat="1" x14ac:dyDescent="0.3"/>
    <row r="588" s="157" customFormat="1" x14ac:dyDescent="0.3"/>
    <row r="589" s="157" customFormat="1" x14ac:dyDescent="0.3"/>
    <row r="590" s="157" customFormat="1" x14ac:dyDescent="0.3"/>
    <row r="591" s="157" customFormat="1" x14ac:dyDescent="0.3"/>
    <row r="592" s="157" customFormat="1" x14ac:dyDescent="0.3"/>
    <row r="593" s="157" customFormat="1" x14ac:dyDescent="0.3"/>
    <row r="594" s="157" customFormat="1" x14ac:dyDescent="0.3"/>
    <row r="595" s="157" customFormat="1" x14ac:dyDescent="0.3"/>
    <row r="596" s="157" customFormat="1" x14ac:dyDescent="0.3"/>
    <row r="597" s="157" customFormat="1" x14ac:dyDescent="0.3"/>
    <row r="598" s="157" customFormat="1" x14ac:dyDescent="0.3"/>
    <row r="599" s="157" customFormat="1" x14ac:dyDescent="0.3"/>
    <row r="600" s="157" customFormat="1" x14ac:dyDescent="0.3"/>
    <row r="601" s="157" customFormat="1" x14ac:dyDescent="0.3"/>
    <row r="602" s="157" customFormat="1" x14ac:dyDescent="0.3"/>
    <row r="603" s="157" customFormat="1" x14ac:dyDescent="0.3"/>
    <row r="604" s="157" customFormat="1" x14ac:dyDescent="0.3"/>
    <row r="605" s="157" customFormat="1" x14ac:dyDescent="0.3"/>
    <row r="606" s="157" customFormat="1" x14ac:dyDescent="0.3"/>
    <row r="607" s="157" customFormat="1" x14ac:dyDescent="0.3"/>
    <row r="608" s="157" customFormat="1" x14ac:dyDescent="0.3"/>
    <row r="609" s="157" customFormat="1" x14ac:dyDescent="0.3"/>
    <row r="610" s="157" customFormat="1" x14ac:dyDescent="0.3"/>
    <row r="611" s="157" customFormat="1" x14ac:dyDescent="0.3"/>
    <row r="612" s="157" customFormat="1" x14ac:dyDescent="0.3"/>
    <row r="613" s="157" customFormat="1" x14ac:dyDescent="0.3"/>
    <row r="614" s="157" customFormat="1" x14ac:dyDescent="0.3"/>
    <row r="615" s="157" customFormat="1" x14ac:dyDescent="0.3"/>
    <row r="616" s="157" customFormat="1" x14ac:dyDescent="0.3"/>
    <row r="617" s="157" customFormat="1" x14ac:dyDescent="0.3"/>
    <row r="618" s="157" customFormat="1" x14ac:dyDescent="0.3"/>
    <row r="619" s="157" customFormat="1" x14ac:dyDescent="0.3"/>
    <row r="620" s="157" customFormat="1" x14ac:dyDescent="0.3"/>
    <row r="621" s="157" customFormat="1" x14ac:dyDescent="0.3"/>
    <row r="622" s="157" customFormat="1" x14ac:dyDescent="0.3"/>
    <row r="623" s="157" customFormat="1" x14ac:dyDescent="0.3"/>
    <row r="624" s="157" customFormat="1" x14ac:dyDescent="0.3"/>
    <row r="625" s="157" customFormat="1" x14ac:dyDescent="0.3"/>
    <row r="626" s="157" customFormat="1" x14ac:dyDescent="0.3"/>
    <row r="627" s="157" customFormat="1" x14ac:dyDescent="0.3"/>
    <row r="628" s="157" customFormat="1" x14ac:dyDescent="0.3"/>
    <row r="629" s="157" customFormat="1" x14ac:dyDescent="0.3"/>
    <row r="630" s="157" customFormat="1" x14ac:dyDescent="0.3"/>
    <row r="631" s="157" customFormat="1" x14ac:dyDescent="0.3"/>
    <row r="632" s="157" customFormat="1" x14ac:dyDescent="0.3"/>
    <row r="633" s="157" customFormat="1" x14ac:dyDescent="0.3"/>
    <row r="634" s="157" customFormat="1" x14ac:dyDescent="0.3"/>
    <row r="635" s="157" customFormat="1" x14ac:dyDescent="0.3"/>
    <row r="636" s="157" customFormat="1" x14ac:dyDescent="0.3"/>
    <row r="637" s="157" customFormat="1" x14ac:dyDescent="0.3"/>
    <row r="638" s="157" customFormat="1" x14ac:dyDescent="0.3"/>
    <row r="639" s="157" customFormat="1" x14ac:dyDescent="0.3"/>
    <row r="640" s="157" customFormat="1" x14ac:dyDescent="0.3"/>
    <row r="641" s="157" customFormat="1" x14ac:dyDescent="0.3"/>
    <row r="642" s="157" customFormat="1" x14ac:dyDescent="0.3"/>
    <row r="643" s="157" customFormat="1" x14ac:dyDescent="0.3"/>
    <row r="644" s="157" customFormat="1" x14ac:dyDescent="0.3"/>
    <row r="645" s="157" customFormat="1" x14ac:dyDescent="0.3"/>
    <row r="646" s="157" customFormat="1" x14ac:dyDescent="0.3"/>
    <row r="647" s="157" customFormat="1" x14ac:dyDescent="0.3"/>
    <row r="648" s="157" customFormat="1" x14ac:dyDescent="0.3"/>
    <row r="649" s="157" customFormat="1" x14ac:dyDescent="0.3"/>
    <row r="650" s="157" customFormat="1" x14ac:dyDescent="0.3"/>
    <row r="651" s="157" customFormat="1" x14ac:dyDescent="0.3"/>
    <row r="652" s="157" customFormat="1" x14ac:dyDescent="0.3"/>
    <row r="653" s="157" customFormat="1" x14ac:dyDescent="0.3"/>
    <row r="654" s="157" customFormat="1" x14ac:dyDescent="0.3"/>
    <row r="655" s="157" customFormat="1" x14ac:dyDescent="0.3"/>
    <row r="656" s="157" customFormat="1" x14ac:dyDescent="0.3"/>
    <row r="657" s="157" customFormat="1" x14ac:dyDescent="0.3"/>
    <row r="658" s="157" customFormat="1" x14ac:dyDescent="0.3"/>
    <row r="659" s="157" customFormat="1" x14ac:dyDescent="0.3"/>
    <row r="660" s="157" customFormat="1" x14ac:dyDescent="0.3"/>
    <row r="661" s="157" customFormat="1" x14ac:dyDescent="0.3"/>
    <row r="662" s="157" customFormat="1" x14ac:dyDescent="0.3"/>
    <row r="663" s="157" customFormat="1" x14ac:dyDescent="0.3"/>
    <row r="664" s="157" customFormat="1" x14ac:dyDescent="0.3"/>
    <row r="665" s="157" customFormat="1" x14ac:dyDescent="0.3"/>
    <row r="666" s="157" customFormat="1" x14ac:dyDescent="0.3"/>
    <row r="667" s="157" customFormat="1" x14ac:dyDescent="0.3"/>
    <row r="668" s="157" customFormat="1" x14ac:dyDescent="0.3"/>
    <row r="669" s="157" customFormat="1" x14ac:dyDescent="0.3"/>
    <row r="670" s="157" customFormat="1" x14ac:dyDescent="0.3"/>
    <row r="671" s="157" customFormat="1" x14ac:dyDescent="0.3"/>
    <row r="672" s="157" customFormat="1" x14ac:dyDescent="0.3"/>
    <row r="673" s="157" customFormat="1" x14ac:dyDescent="0.3"/>
    <row r="674" s="157" customFormat="1" x14ac:dyDescent="0.3"/>
    <row r="675" s="157" customFormat="1" x14ac:dyDescent="0.3"/>
    <row r="676" s="157" customFormat="1" x14ac:dyDescent="0.3"/>
    <row r="677" s="157" customFormat="1" x14ac:dyDescent="0.3"/>
    <row r="678" s="157" customFormat="1" x14ac:dyDescent="0.3"/>
    <row r="679" s="157" customFormat="1" x14ac:dyDescent="0.3"/>
    <row r="680" s="157" customFormat="1" x14ac:dyDescent="0.3"/>
    <row r="681" s="157" customFormat="1" x14ac:dyDescent="0.3"/>
    <row r="682" s="157" customFormat="1" x14ac:dyDescent="0.3"/>
    <row r="683" s="157" customFormat="1" x14ac:dyDescent="0.3"/>
    <row r="684" s="157" customFormat="1" x14ac:dyDescent="0.3"/>
    <row r="685" s="157" customFormat="1" x14ac:dyDescent="0.3"/>
    <row r="686" s="157" customFormat="1" x14ac:dyDescent="0.3"/>
    <row r="687" s="157" customFormat="1" x14ac:dyDescent="0.3"/>
    <row r="688" s="157" customFormat="1" x14ac:dyDescent="0.3"/>
    <row r="689" s="157" customFormat="1" x14ac:dyDescent="0.3"/>
    <row r="690" s="157" customFormat="1" x14ac:dyDescent="0.3"/>
    <row r="691" s="157" customFormat="1" x14ac:dyDescent="0.3"/>
    <row r="692" s="157" customFormat="1" x14ac:dyDescent="0.3"/>
    <row r="693" s="157" customFormat="1" x14ac:dyDescent="0.3"/>
    <row r="694" s="157" customFormat="1" x14ac:dyDescent="0.3"/>
    <row r="695" s="157" customFormat="1" x14ac:dyDescent="0.3"/>
    <row r="696" s="157" customFormat="1" x14ac:dyDescent="0.3"/>
    <row r="697" s="157" customFormat="1" x14ac:dyDescent="0.3"/>
    <row r="698" s="157" customFormat="1" x14ac:dyDescent="0.3"/>
    <row r="699" s="157" customFormat="1" x14ac:dyDescent="0.3"/>
    <row r="700" s="157" customFormat="1" x14ac:dyDescent="0.3"/>
    <row r="701" s="157" customFormat="1" x14ac:dyDescent="0.3"/>
    <row r="702" s="157" customFormat="1" x14ac:dyDescent="0.3"/>
    <row r="703" s="157" customFormat="1" x14ac:dyDescent="0.3"/>
    <row r="704" s="157" customFormat="1" x14ac:dyDescent="0.3"/>
    <row r="705" s="157" customFormat="1" x14ac:dyDescent="0.3"/>
    <row r="706" s="157" customFormat="1" x14ac:dyDescent="0.3"/>
    <row r="707" s="157" customFormat="1" x14ac:dyDescent="0.3"/>
    <row r="708" s="157" customFormat="1" x14ac:dyDescent="0.3"/>
    <row r="709" s="157" customFormat="1" x14ac:dyDescent="0.3"/>
    <row r="710" s="157" customFormat="1" x14ac:dyDescent="0.3"/>
    <row r="711" s="157" customFormat="1" x14ac:dyDescent="0.3"/>
    <row r="712" s="157" customFormat="1" x14ac:dyDescent="0.3"/>
    <row r="713" s="157" customFormat="1" x14ac:dyDescent="0.3"/>
    <row r="714" s="157" customFormat="1" x14ac:dyDescent="0.3"/>
    <row r="715" s="157" customFormat="1" x14ac:dyDescent="0.3"/>
    <row r="716" s="157" customFormat="1" x14ac:dyDescent="0.3"/>
    <row r="717" s="157" customFormat="1" x14ac:dyDescent="0.3"/>
    <row r="718" s="157" customFormat="1" x14ac:dyDescent="0.3"/>
    <row r="719" s="157" customFormat="1" x14ac:dyDescent="0.3"/>
    <row r="720" s="157" customFormat="1" x14ac:dyDescent="0.3"/>
    <row r="721" s="157" customFormat="1" x14ac:dyDescent="0.3"/>
    <row r="722" s="157" customFormat="1" x14ac:dyDescent="0.3"/>
    <row r="723" s="157" customFormat="1" x14ac:dyDescent="0.3"/>
    <row r="724" s="157" customFormat="1" x14ac:dyDescent="0.3"/>
    <row r="725" s="157" customFormat="1" x14ac:dyDescent="0.3"/>
    <row r="726" s="157" customFormat="1" x14ac:dyDescent="0.3"/>
    <row r="727" s="157" customFormat="1" x14ac:dyDescent="0.3"/>
    <row r="728" s="157" customFormat="1" x14ac:dyDescent="0.3"/>
    <row r="729" s="157" customFormat="1" x14ac:dyDescent="0.3"/>
    <row r="730" s="157" customFormat="1" x14ac:dyDescent="0.3"/>
    <row r="731" s="157" customFormat="1" x14ac:dyDescent="0.3"/>
    <row r="732" s="157" customFormat="1" x14ac:dyDescent="0.3"/>
    <row r="733" s="157" customFormat="1" x14ac:dyDescent="0.3"/>
    <row r="734" s="157" customFormat="1" x14ac:dyDescent="0.3"/>
    <row r="735" s="157" customFormat="1" x14ac:dyDescent="0.3"/>
  </sheetData>
  <mergeCells count="1">
    <mergeCell ref="B2:D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249977111117893"/>
  </sheetPr>
  <dimension ref="A1:IX260"/>
  <sheetViews>
    <sheetView topLeftCell="A43" zoomScale="67" zoomScaleNormal="67" workbookViewId="0">
      <selection activeCell="D62" sqref="D62"/>
    </sheetView>
  </sheetViews>
  <sheetFormatPr baseColWidth="10" defaultRowHeight="14.4" x14ac:dyDescent="0.3"/>
  <cols>
    <col min="2" max="2" width="40.44140625" customWidth="1"/>
    <col min="3" max="3" width="74.88671875" hidden="1" customWidth="1"/>
    <col min="4" max="4" width="147.88671875" customWidth="1"/>
    <col min="5" max="5" width="26.109375" style="169" customWidth="1"/>
    <col min="11" max="258" width="11.44140625" style="7"/>
  </cols>
  <sheetData>
    <row r="1" spans="1:10" s="7" customFormat="1" x14ac:dyDescent="0.3">
      <c r="E1" s="174"/>
    </row>
    <row r="2" spans="1:10" ht="33" x14ac:dyDescent="0.3">
      <c r="A2" s="7"/>
      <c r="B2" s="406" t="s">
        <v>119</v>
      </c>
      <c r="C2" s="406"/>
      <c r="D2" s="406"/>
      <c r="E2" s="406"/>
      <c r="F2" s="7"/>
      <c r="G2" s="7"/>
      <c r="H2" s="7"/>
      <c r="I2" s="7"/>
      <c r="J2" s="7"/>
    </row>
    <row r="3" spans="1:10" x14ac:dyDescent="0.3">
      <c r="A3" s="7"/>
      <c r="B3" s="146"/>
      <c r="C3" s="146"/>
      <c r="D3" s="146"/>
      <c r="E3" s="174"/>
      <c r="F3" s="7"/>
      <c r="G3" s="7"/>
      <c r="H3" s="7"/>
      <c r="I3" s="7"/>
      <c r="J3" s="7"/>
    </row>
    <row r="4" spans="1:10" ht="60" x14ac:dyDescent="0.3">
      <c r="A4" s="7"/>
      <c r="B4" s="25"/>
      <c r="C4" s="147" t="s">
        <v>120</v>
      </c>
      <c r="D4" s="147" t="s">
        <v>121</v>
      </c>
      <c r="E4" s="174"/>
      <c r="F4" s="7"/>
      <c r="G4" s="7"/>
      <c r="H4" s="7"/>
      <c r="I4" s="7"/>
      <c r="J4" s="7"/>
    </row>
    <row r="5" spans="1:10" ht="76.5" customHeight="1" x14ac:dyDescent="0.3">
      <c r="A5" s="26" t="s">
        <v>122</v>
      </c>
      <c r="B5" s="148" t="s">
        <v>331</v>
      </c>
      <c r="C5" s="149" t="s">
        <v>123</v>
      </c>
      <c r="D5" s="150" t="s">
        <v>47</v>
      </c>
      <c r="E5" s="175">
        <v>0.2</v>
      </c>
      <c r="F5" s="7"/>
      <c r="G5" s="7"/>
      <c r="H5" s="7"/>
      <c r="I5" s="7"/>
      <c r="J5" s="7"/>
    </row>
    <row r="6" spans="1:10" ht="97.2" x14ac:dyDescent="0.3">
      <c r="A6" s="26" t="s">
        <v>124</v>
      </c>
      <c r="B6" s="151" t="s">
        <v>124</v>
      </c>
      <c r="C6" s="152" t="s">
        <v>125</v>
      </c>
      <c r="D6" s="153" t="s">
        <v>48</v>
      </c>
      <c r="E6" s="175">
        <v>0.4</v>
      </c>
      <c r="F6" s="7"/>
      <c r="G6" s="7"/>
      <c r="H6" s="7"/>
      <c r="I6" s="7"/>
      <c r="J6" s="7"/>
    </row>
    <row r="7" spans="1:10" ht="64.8" x14ac:dyDescent="0.3">
      <c r="A7" s="26" t="s">
        <v>127</v>
      </c>
      <c r="B7" s="154" t="s">
        <v>332</v>
      </c>
      <c r="C7" s="152" t="s">
        <v>128</v>
      </c>
      <c r="D7" s="153" t="s">
        <v>129</v>
      </c>
      <c r="E7" s="175">
        <v>0.6</v>
      </c>
      <c r="F7" s="7"/>
      <c r="G7" s="7"/>
      <c r="H7" s="7"/>
      <c r="I7" s="7"/>
      <c r="J7" s="7"/>
    </row>
    <row r="8" spans="1:10" ht="64.8" x14ac:dyDescent="0.3">
      <c r="A8" s="26" t="s">
        <v>130</v>
      </c>
      <c r="B8" s="155" t="s">
        <v>333</v>
      </c>
      <c r="C8" s="152" t="s">
        <v>131</v>
      </c>
      <c r="D8" s="153" t="s">
        <v>366</v>
      </c>
      <c r="E8" s="175">
        <v>0.8</v>
      </c>
      <c r="F8" s="7"/>
      <c r="G8" s="7"/>
      <c r="H8" s="7"/>
      <c r="I8" s="7"/>
      <c r="J8" s="7"/>
    </row>
    <row r="9" spans="1:10" ht="64.8" x14ac:dyDescent="0.3">
      <c r="A9" s="26" t="s">
        <v>132</v>
      </c>
      <c r="B9" s="156" t="s">
        <v>334</v>
      </c>
      <c r="C9" s="152" t="s">
        <v>133</v>
      </c>
      <c r="D9" s="153" t="s">
        <v>50</v>
      </c>
      <c r="E9" s="175">
        <v>1</v>
      </c>
      <c r="F9" s="7"/>
      <c r="G9" s="7"/>
      <c r="H9" s="7"/>
      <c r="I9" s="7"/>
      <c r="J9" s="7"/>
    </row>
    <row r="10" spans="1:10" ht="20.399999999999999" x14ac:dyDescent="0.3">
      <c r="A10" s="26"/>
      <c r="B10" s="26"/>
      <c r="C10" s="27"/>
      <c r="D10" s="27"/>
      <c r="E10" s="174"/>
      <c r="F10" s="7"/>
      <c r="G10" s="7"/>
      <c r="H10" s="7"/>
      <c r="I10" s="7"/>
      <c r="J10" s="7"/>
    </row>
    <row r="11" spans="1:10" ht="60" x14ac:dyDescent="0.3">
      <c r="A11" s="26"/>
      <c r="B11" s="25"/>
      <c r="C11" s="147" t="s">
        <v>120</v>
      </c>
      <c r="D11" s="147" t="s">
        <v>347</v>
      </c>
      <c r="E11" s="174"/>
      <c r="F11" s="7"/>
      <c r="G11" s="7"/>
      <c r="H11" s="7"/>
      <c r="I11" s="7"/>
      <c r="J11" s="7"/>
    </row>
    <row r="12" spans="1:10" ht="79.5" customHeight="1" x14ac:dyDescent="0.3">
      <c r="A12" s="26"/>
      <c r="B12" s="148" t="s">
        <v>331</v>
      </c>
      <c r="C12" s="149" t="s">
        <v>123</v>
      </c>
      <c r="D12" s="183" t="s">
        <v>353</v>
      </c>
      <c r="E12" s="175">
        <v>0.2</v>
      </c>
      <c r="F12" s="7"/>
      <c r="G12" s="7"/>
      <c r="H12" s="7"/>
      <c r="I12" s="7"/>
      <c r="J12" s="7"/>
    </row>
    <row r="13" spans="1:10" ht="32.4" x14ac:dyDescent="0.3">
      <c r="A13" s="26"/>
      <c r="B13" s="151" t="s">
        <v>124</v>
      </c>
      <c r="C13" s="152" t="s">
        <v>125</v>
      </c>
      <c r="D13" s="183" t="s">
        <v>354</v>
      </c>
      <c r="E13" s="175">
        <v>0.4</v>
      </c>
      <c r="F13" s="7"/>
      <c r="G13" s="7"/>
      <c r="H13" s="7"/>
      <c r="I13" s="7"/>
      <c r="J13" s="7"/>
    </row>
    <row r="14" spans="1:10" ht="32.4" x14ac:dyDescent="0.3">
      <c r="A14" s="26"/>
      <c r="B14" s="154" t="s">
        <v>332</v>
      </c>
      <c r="C14" s="152" t="s">
        <v>128</v>
      </c>
      <c r="D14" s="183" t="s">
        <v>355</v>
      </c>
      <c r="E14" s="175">
        <v>0.6</v>
      </c>
      <c r="F14" s="7"/>
      <c r="G14" s="7"/>
      <c r="H14" s="7"/>
      <c r="I14" s="7"/>
      <c r="J14" s="7"/>
    </row>
    <row r="15" spans="1:10" ht="32.4" x14ac:dyDescent="0.3">
      <c r="A15" s="26"/>
      <c r="B15" s="155" t="s">
        <v>333</v>
      </c>
      <c r="C15" s="152" t="s">
        <v>131</v>
      </c>
      <c r="D15" s="183" t="s">
        <v>356</v>
      </c>
      <c r="E15" s="175">
        <v>0.8</v>
      </c>
      <c r="F15" s="7"/>
      <c r="G15" s="7"/>
      <c r="H15" s="7"/>
      <c r="I15" s="7"/>
      <c r="J15" s="7"/>
    </row>
    <row r="16" spans="1:10" ht="46.5" customHeight="1" x14ac:dyDescent="0.3">
      <c r="A16" s="26"/>
      <c r="B16" s="156" t="s">
        <v>334</v>
      </c>
      <c r="C16" s="152" t="s">
        <v>133</v>
      </c>
      <c r="D16" s="183" t="s">
        <v>357</v>
      </c>
      <c r="E16" s="175">
        <v>1</v>
      </c>
      <c r="F16" s="7"/>
      <c r="G16" s="7"/>
      <c r="H16" s="7"/>
      <c r="I16" s="7"/>
      <c r="J16" s="7"/>
    </row>
    <row r="17" spans="1:10" ht="20.399999999999999" x14ac:dyDescent="0.3">
      <c r="A17" s="26"/>
      <c r="B17" s="26"/>
      <c r="C17" s="27"/>
      <c r="D17" s="27"/>
      <c r="E17" s="174"/>
      <c r="F17" s="7"/>
      <c r="G17" s="7"/>
      <c r="H17" s="7"/>
      <c r="I17" s="7"/>
      <c r="J17" s="7"/>
    </row>
    <row r="18" spans="1:10" x14ac:dyDescent="0.3">
      <c r="A18" s="26"/>
      <c r="B18" s="28"/>
      <c r="C18" s="28"/>
      <c r="D18" s="28"/>
      <c r="E18" s="174"/>
      <c r="F18" s="7"/>
      <c r="G18" s="7"/>
      <c r="H18" s="7"/>
      <c r="I18" s="7"/>
      <c r="J18" s="7"/>
    </row>
    <row r="19" spans="1:10" ht="60" x14ac:dyDescent="0.3">
      <c r="A19" s="26"/>
      <c r="B19" s="25"/>
      <c r="C19" s="147" t="s">
        <v>120</v>
      </c>
      <c r="D19" s="147" t="s">
        <v>363</v>
      </c>
      <c r="E19" s="174"/>
      <c r="F19" s="7"/>
      <c r="G19" s="7"/>
      <c r="H19" s="7"/>
      <c r="I19" s="7"/>
      <c r="J19" s="7"/>
    </row>
    <row r="20" spans="1:10" ht="57.75" customHeight="1" x14ac:dyDescent="0.3">
      <c r="A20" s="26"/>
      <c r="B20" s="148" t="s">
        <v>331</v>
      </c>
      <c r="C20" s="149" t="s">
        <v>123</v>
      </c>
      <c r="D20" s="183" t="s">
        <v>348</v>
      </c>
      <c r="E20" s="175">
        <v>0.2</v>
      </c>
      <c r="F20" s="7"/>
      <c r="G20" s="7"/>
      <c r="H20" s="7"/>
      <c r="I20" s="7"/>
      <c r="J20" s="7"/>
    </row>
    <row r="21" spans="1:10" ht="54" customHeight="1" x14ac:dyDescent="0.3">
      <c r="A21" s="26"/>
      <c r="B21" s="151" t="s">
        <v>124</v>
      </c>
      <c r="C21" s="152" t="s">
        <v>125</v>
      </c>
      <c r="D21" s="183" t="s">
        <v>349</v>
      </c>
      <c r="E21" s="175">
        <v>0.4</v>
      </c>
      <c r="F21" s="7"/>
      <c r="G21" s="7"/>
      <c r="H21" s="7"/>
      <c r="I21" s="7"/>
      <c r="J21" s="7"/>
    </row>
    <row r="22" spans="1:10" ht="64.5" customHeight="1" x14ac:dyDescent="0.3">
      <c r="A22" s="26"/>
      <c r="B22" s="154" t="s">
        <v>332</v>
      </c>
      <c r="C22" s="152" t="s">
        <v>128</v>
      </c>
      <c r="D22" s="183" t="s">
        <v>350</v>
      </c>
      <c r="E22" s="175">
        <v>0.6</v>
      </c>
      <c r="F22" s="7"/>
      <c r="G22" s="7"/>
      <c r="H22" s="7"/>
      <c r="I22" s="7"/>
      <c r="J22" s="7"/>
    </row>
    <row r="23" spans="1:10" ht="51.75" customHeight="1" x14ac:dyDescent="0.3">
      <c r="A23" s="26"/>
      <c r="B23" s="155" t="s">
        <v>333</v>
      </c>
      <c r="C23" s="152" t="s">
        <v>131</v>
      </c>
      <c r="D23" s="183" t="s">
        <v>351</v>
      </c>
      <c r="E23" s="175">
        <v>0.8</v>
      </c>
      <c r="F23" s="7"/>
      <c r="G23" s="7"/>
      <c r="H23" s="7"/>
      <c r="I23" s="7"/>
      <c r="J23" s="7"/>
    </row>
    <row r="24" spans="1:10" ht="51.75" customHeight="1" x14ac:dyDescent="0.3">
      <c r="A24" s="26"/>
      <c r="B24" s="156" t="s">
        <v>334</v>
      </c>
      <c r="C24" s="152" t="s">
        <v>133</v>
      </c>
      <c r="D24" s="183" t="s">
        <v>352</v>
      </c>
      <c r="E24" s="175">
        <v>1</v>
      </c>
      <c r="F24" s="7"/>
      <c r="G24" s="7"/>
      <c r="H24" s="7"/>
      <c r="I24" s="7"/>
      <c r="J24" s="7"/>
    </row>
    <row r="25" spans="1:10" x14ac:dyDescent="0.3">
      <c r="A25" s="26"/>
      <c r="B25" s="28"/>
      <c r="C25" s="28"/>
      <c r="D25" s="28"/>
      <c r="E25" s="174"/>
      <c r="F25" s="7"/>
      <c r="G25" s="7"/>
      <c r="H25" s="7"/>
      <c r="I25" s="7"/>
      <c r="J25" s="7"/>
    </row>
    <row r="26" spans="1:10" x14ac:dyDescent="0.3">
      <c r="A26" s="26"/>
      <c r="B26" s="28"/>
      <c r="C26" s="28"/>
      <c r="D26" s="28"/>
      <c r="E26" s="174"/>
      <c r="F26" s="7"/>
      <c r="G26" s="7"/>
      <c r="H26" s="7"/>
      <c r="I26" s="7"/>
      <c r="J26" s="7"/>
    </row>
    <row r="27" spans="1:10" x14ac:dyDescent="0.3">
      <c r="A27" s="26"/>
      <c r="B27" s="28"/>
      <c r="C27" s="28"/>
      <c r="D27" s="28"/>
      <c r="E27" s="174"/>
      <c r="F27" s="7"/>
      <c r="G27" s="7"/>
      <c r="H27" s="7"/>
      <c r="I27" s="7"/>
      <c r="J27" s="7"/>
    </row>
    <row r="28" spans="1:10" x14ac:dyDescent="0.3">
      <c r="A28" s="26"/>
      <c r="B28" s="28"/>
      <c r="C28" s="28"/>
      <c r="D28" s="28"/>
      <c r="E28" s="174"/>
      <c r="F28" s="7"/>
      <c r="G28" s="7"/>
      <c r="H28" s="7"/>
      <c r="I28" s="7"/>
      <c r="J28" s="7"/>
    </row>
    <row r="29" spans="1:10" ht="60" x14ac:dyDescent="0.3">
      <c r="A29" s="26"/>
      <c r="B29" s="25"/>
      <c r="C29" s="147" t="s">
        <v>120</v>
      </c>
      <c r="D29" s="147" t="s">
        <v>358</v>
      </c>
      <c r="E29" s="174"/>
      <c r="F29" s="7"/>
      <c r="G29" s="7"/>
      <c r="H29" s="7"/>
      <c r="I29" s="7"/>
      <c r="J29" s="7"/>
    </row>
    <row r="30" spans="1:10" ht="75.75" customHeight="1" x14ac:dyDescent="0.3">
      <c r="A30" s="26"/>
      <c r="B30" s="148" t="s">
        <v>331</v>
      </c>
      <c r="C30" s="149" t="s">
        <v>123</v>
      </c>
      <c r="D30" s="183" t="s">
        <v>369</v>
      </c>
      <c r="E30" s="175">
        <v>0.2</v>
      </c>
      <c r="F30" s="7"/>
      <c r="G30" s="7"/>
      <c r="H30" s="7"/>
      <c r="I30" s="7"/>
      <c r="J30" s="7"/>
    </row>
    <row r="31" spans="1:10" ht="65.25" customHeight="1" x14ac:dyDescent="0.3">
      <c r="A31" s="26"/>
      <c r="B31" s="151" t="s">
        <v>124</v>
      </c>
      <c r="C31" s="152" t="s">
        <v>125</v>
      </c>
      <c r="D31" s="183" t="s">
        <v>370</v>
      </c>
      <c r="E31" s="175">
        <v>0.4</v>
      </c>
      <c r="F31" s="7"/>
      <c r="G31" s="7"/>
      <c r="H31" s="7"/>
      <c r="I31" s="7"/>
      <c r="J31" s="7"/>
    </row>
    <row r="32" spans="1:10" ht="57" customHeight="1" x14ac:dyDescent="0.3">
      <c r="A32" s="26"/>
      <c r="B32" s="154" t="s">
        <v>332</v>
      </c>
      <c r="C32" s="152" t="s">
        <v>128</v>
      </c>
      <c r="D32" s="183" t="s">
        <v>359</v>
      </c>
      <c r="E32" s="175">
        <v>0.6</v>
      </c>
      <c r="F32" s="7"/>
      <c r="G32" s="7"/>
      <c r="H32" s="7"/>
      <c r="I32" s="7"/>
      <c r="J32" s="7"/>
    </row>
    <row r="33" spans="1:10" ht="66.75" customHeight="1" x14ac:dyDescent="0.3">
      <c r="A33" s="26"/>
      <c r="B33" s="155" t="s">
        <v>333</v>
      </c>
      <c r="C33" s="152" t="s">
        <v>131</v>
      </c>
      <c r="D33" s="183" t="s">
        <v>371</v>
      </c>
      <c r="E33" s="175">
        <v>0.8</v>
      </c>
      <c r="F33" s="7"/>
      <c r="G33" s="7"/>
      <c r="H33" s="7"/>
      <c r="I33" s="7"/>
      <c r="J33" s="7"/>
    </row>
    <row r="34" spans="1:10" ht="79.5" customHeight="1" x14ac:dyDescent="0.3">
      <c r="A34" s="26"/>
      <c r="B34" s="156" t="s">
        <v>334</v>
      </c>
      <c r="C34" s="152" t="s">
        <v>133</v>
      </c>
      <c r="D34" s="183" t="s">
        <v>372</v>
      </c>
      <c r="E34" s="175">
        <v>1</v>
      </c>
      <c r="F34" s="7"/>
      <c r="G34" s="7"/>
      <c r="H34" s="7"/>
      <c r="I34" s="7"/>
      <c r="J34" s="7"/>
    </row>
    <row r="35" spans="1:10" x14ac:dyDescent="0.3">
      <c r="A35" s="26"/>
      <c r="B35" s="26"/>
      <c r="C35" s="26" t="s">
        <v>134</v>
      </c>
      <c r="D35" s="26" t="s">
        <v>135</v>
      </c>
      <c r="E35" s="174"/>
      <c r="F35" s="7"/>
      <c r="G35" s="7"/>
      <c r="H35" s="7"/>
      <c r="I35" s="7"/>
      <c r="J35" s="7"/>
    </row>
    <row r="36" spans="1:10" x14ac:dyDescent="0.3">
      <c r="A36" s="26"/>
      <c r="B36" s="26"/>
      <c r="C36" s="26"/>
      <c r="D36" s="26"/>
      <c r="E36" s="174"/>
      <c r="F36" s="7"/>
      <c r="G36" s="7"/>
      <c r="H36" s="7"/>
      <c r="I36" s="7"/>
      <c r="J36" s="7"/>
    </row>
    <row r="37" spans="1:10" x14ac:dyDescent="0.3">
      <c r="A37" s="26"/>
      <c r="B37" s="26"/>
      <c r="C37" s="26"/>
      <c r="D37" s="26"/>
      <c r="E37" s="174"/>
      <c r="F37" s="7"/>
      <c r="G37" s="7"/>
      <c r="H37" s="7"/>
      <c r="I37" s="7"/>
      <c r="J37" s="7"/>
    </row>
    <row r="38" spans="1:10" ht="60" x14ac:dyDescent="0.3">
      <c r="A38" s="26"/>
      <c r="B38" s="25"/>
      <c r="C38" s="147" t="s">
        <v>120</v>
      </c>
      <c r="D38" s="147" t="s">
        <v>382</v>
      </c>
      <c r="E38" s="174"/>
      <c r="F38" s="7"/>
      <c r="G38" s="7"/>
      <c r="H38" s="7"/>
      <c r="I38" s="7"/>
      <c r="J38" s="7"/>
    </row>
    <row r="39" spans="1:10" ht="97.2" x14ac:dyDescent="0.3">
      <c r="A39" s="26"/>
      <c r="B39" s="148" t="s">
        <v>331</v>
      </c>
      <c r="C39" s="149" t="s">
        <v>123</v>
      </c>
      <c r="D39" s="184" t="s">
        <v>378</v>
      </c>
      <c r="E39" s="175">
        <v>0.2</v>
      </c>
      <c r="F39" s="7"/>
      <c r="G39" s="7"/>
      <c r="H39" s="7"/>
      <c r="I39" s="7"/>
      <c r="J39" s="7"/>
    </row>
    <row r="40" spans="1:10" ht="97.2" x14ac:dyDescent="0.3">
      <c r="A40" s="26"/>
      <c r="B40" s="151" t="s">
        <v>124</v>
      </c>
      <c r="C40" s="152" t="s">
        <v>125</v>
      </c>
      <c r="D40" s="184" t="s">
        <v>379</v>
      </c>
      <c r="E40" s="175">
        <v>0.4</v>
      </c>
      <c r="F40" s="7"/>
      <c r="G40" s="7"/>
      <c r="H40" s="7"/>
      <c r="I40" s="7"/>
      <c r="J40" s="7"/>
    </row>
    <row r="41" spans="1:10" ht="97.2" x14ac:dyDescent="0.3">
      <c r="A41" s="26"/>
      <c r="B41" s="154" t="s">
        <v>332</v>
      </c>
      <c r="C41" s="152" t="s">
        <v>128</v>
      </c>
      <c r="D41" s="184" t="s">
        <v>380</v>
      </c>
      <c r="E41" s="175">
        <v>0.6</v>
      </c>
      <c r="F41" s="7"/>
      <c r="G41" s="7"/>
      <c r="H41" s="7"/>
      <c r="I41" s="7"/>
      <c r="J41" s="7"/>
    </row>
    <row r="42" spans="1:10" ht="97.2" x14ac:dyDescent="0.3">
      <c r="A42" s="26"/>
      <c r="B42" s="155" t="s">
        <v>333</v>
      </c>
      <c r="C42" s="152" t="s">
        <v>131</v>
      </c>
      <c r="D42" s="184" t="s">
        <v>381</v>
      </c>
      <c r="E42" s="175">
        <v>0.8</v>
      </c>
      <c r="F42" s="7"/>
      <c r="G42" s="7"/>
      <c r="H42" s="7"/>
      <c r="I42" s="7"/>
      <c r="J42" s="7"/>
    </row>
    <row r="43" spans="1:10" ht="97.2" x14ac:dyDescent="0.3">
      <c r="A43" s="26"/>
      <c r="B43" s="156" t="s">
        <v>334</v>
      </c>
      <c r="C43" s="152" t="s">
        <v>133</v>
      </c>
      <c r="D43" s="184" t="s">
        <v>383</v>
      </c>
      <c r="E43" s="175">
        <v>1</v>
      </c>
      <c r="F43" s="7"/>
      <c r="G43" s="7"/>
      <c r="H43" s="7"/>
      <c r="I43" s="7"/>
      <c r="J43" s="7"/>
    </row>
    <row r="44" spans="1:10" x14ac:dyDescent="0.3">
      <c r="A44" s="26"/>
      <c r="B44" s="26"/>
      <c r="C44" s="26"/>
      <c r="D44" s="26"/>
      <c r="E44" s="174"/>
      <c r="F44" s="7"/>
      <c r="G44" s="7"/>
      <c r="H44" s="7"/>
      <c r="I44" s="7"/>
      <c r="J44" s="7"/>
    </row>
    <row r="45" spans="1:10" ht="56.25" customHeight="1" x14ac:dyDescent="0.3">
      <c r="A45" s="26"/>
      <c r="B45" s="26"/>
      <c r="C45" s="26"/>
      <c r="D45" s="147" t="s">
        <v>346</v>
      </c>
      <c r="E45" s="174"/>
      <c r="F45" s="7"/>
      <c r="G45" s="7"/>
      <c r="H45" s="7"/>
      <c r="I45" s="7"/>
      <c r="J45" s="7"/>
    </row>
    <row r="46" spans="1:10" ht="94.5" customHeight="1" x14ac:dyDescent="0.3">
      <c r="A46" s="26"/>
      <c r="B46" s="155" t="s">
        <v>333</v>
      </c>
      <c r="C46" s="26"/>
      <c r="D46" s="153" t="s">
        <v>449</v>
      </c>
      <c r="E46" s="175">
        <v>0.8</v>
      </c>
      <c r="F46" s="7"/>
      <c r="G46" s="7"/>
      <c r="H46" s="7"/>
      <c r="I46" s="7"/>
      <c r="J46" s="7"/>
    </row>
    <row r="47" spans="1:10" ht="105.75" customHeight="1" x14ac:dyDescent="0.3">
      <c r="A47" s="26"/>
      <c r="B47" s="156" t="s">
        <v>334</v>
      </c>
      <c r="C47" s="27"/>
      <c r="D47" s="153" t="s">
        <v>450</v>
      </c>
      <c r="E47" s="175">
        <v>1</v>
      </c>
      <c r="F47" s="7"/>
      <c r="G47" s="7"/>
      <c r="H47" s="7"/>
      <c r="I47" s="7"/>
      <c r="J47" s="7"/>
    </row>
    <row r="48" spans="1:10" x14ac:dyDescent="0.3">
      <c r="A48" s="26"/>
      <c r="B48" s="23"/>
      <c r="C48" s="23"/>
      <c r="D48" s="23"/>
      <c r="E48" s="174"/>
      <c r="F48" s="7"/>
      <c r="G48" s="7"/>
      <c r="H48" s="7"/>
      <c r="I48" s="7"/>
      <c r="J48" s="7"/>
    </row>
    <row r="49" spans="1:10" x14ac:dyDescent="0.3">
      <c r="A49" s="26"/>
      <c r="B49" s="23"/>
      <c r="C49" s="23"/>
      <c r="D49" s="23"/>
      <c r="E49" s="174"/>
      <c r="F49" s="7"/>
      <c r="G49" s="7"/>
      <c r="H49" s="7"/>
      <c r="I49" s="7"/>
      <c r="J49" s="7"/>
    </row>
    <row r="50" spans="1:10" ht="20.399999999999999" x14ac:dyDescent="0.3">
      <c r="A50" s="26"/>
      <c r="B50" s="26"/>
      <c r="C50" s="27"/>
      <c r="D50" s="27"/>
      <c r="E50" s="174"/>
      <c r="F50" s="7"/>
      <c r="G50" s="7"/>
      <c r="H50" s="7"/>
      <c r="I50" s="7"/>
      <c r="J50" s="7"/>
    </row>
    <row r="51" spans="1:10" ht="46.5" customHeight="1" x14ac:dyDescent="0.3">
      <c r="A51" s="26"/>
      <c r="B51" s="26"/>
      <c r="C51" s="26"/>
      <c r="D51" s="147" t="s">
        <v>451</v>
      </c>
      <c r="E51" s="174"/>
      <c r="F51" s="7"/>
      <c r="G51" s="7"/>
      <c r="H51" s="7"/>
      <c r="I51" s="7"/>
      <c r="J51" s="7"/>
    </row>
    <row r="52" spans="1:10" ht="90" customHeight="1" x14ac:dyDescent="0.3">
      <c r="A52" s="26"/>
      <c r="B52" s="155" t="s">
        <v>333</v>
      </c>
      <c r="C52" s="26"/>
      <c r="D52" s="153" t="s">
        <v>367</v>
      </c>
      <c r="E52" s="175">
        <v>0.8</v>
      </c>
      <c r="F52" s="7"/>
      <c r="G52" s="7"/>
      <c r="H52" s="7"/>
      <c r="I52" s="7"/>
      <c r="J52" s="7"/>
    </row>
    <row r="53" spans="1:10" ht="64.8" x14ac:dyDescent="0.3">
      <c r="A53" s="26"/>
      <c r="B53" s="156" t="s">
        <v>334</v>
      </c>
      <c r="C53" s="27"/>
      <c r="D53" s="153" t="s">
        <v>368</v>
      </c>
      <c r="E53" s="175">
        <v>1</v>
      </c>
      <c r="F53" s="7"/>
      <c r="G53" s="7"/>
      <c r="H53" s="7"/>
      <c r="I53" s="7"/>
      <c r="J53" s="7"/>
    </row>
    <row r="54" spans="1:10" ht="20.399999999999999" x14ac:dyDescent="0.3">
      <c r="A54" s="26"/>
      <c r="B54" s="26"/>
      <c r="C54" s="27"/>
      <c r="D54" s="27"/>
      <c r="E54" s="174"/>
      <c r="F54" s="7"/>
      <c r="G54" s="7"/>
      <c r="H54" s="7"/>
      <c r="I54" s="7"/>
      <c r="J54" s="7"/>
    </row>
    <row r="55" spans="1:10" ht="20.399999999999999" x14ac:dyDescent="0.3">
      <c r="A55" s="26"/>
      <c r="B55" s="26"/>
      <c r="C55" s="27"/>
      <c r="D55" s="27"/>
      <c r="E55" s="174"/>
      <c r="F55" s="7"/>
      <c r="G55" s="7"/>
      <c r="H55" s="7"/>
      <c r="I55" s="7"/>
      <c r="J55" s="7"/>
    </row>
    <row r="56" spans="1:10" ht="20.399999999999999" x14ac:dyDescent="0.3">
      <c r="A56" s="26"/>
      <c r="B56" s="26"/>
      <c r="C56" s="27"/>
      <c r="D56" s="27"/>
      <c r="E56" s="174"/>
      <c r="F56" s="7"/>
      <c r="G56" s="7"/>
      <c r="H56" s="7"/>
      <c r="I56" s="7"/>
      <c r="J56" s="7"/>
    </row>
    <row r="57" spans="1:10" ht="20.399999999999999" x14ac:dyDescent="0.3">
      <c r="A57" s="26"/>
      <c r="B57" s="26"/>
      <c r="C57" s="27"/>
      <c r="D57" s="27"/>
      <c r="E57" s="174"/>
      <c r="F57" s="7"/>
      <c r="G57" s="7"/>
      <c r="H57" s="7"/>
      <c r="I57" s="7"/>
      <c r="J57" s="7"/>
    </row>
    <row r="58" spans="1:10" ht="20.399999999999999" x14ac:dyDescent="0.3">
      <c r="A58" s="26"/>
      <c r="B58" s="26"/>
      <c r="C58" s="27"/>
      <c r="D58" s="27"/>
      <c r="E58" s="174"/>
      <c r="F58" s="7"/>
      <c r="G58" s="7"/>
      <c r="H58" s="7"/>
      <c r="I58" s="7"/>
      <c r="J58" s="7"/>
    </row>
    <row r="59" spans="1:10" ht="20.399999999999999" x14ac:dyDescent="0.3">
      <c r="A59" s="26"/>
      <c r="B59" s="26"/>
      <c r="C59" s="27"/>
      <c r="D59" s="27"/>
      <c r="E59" s="174"/>
      <c r="F59" s="7"/>
      <c r="G59" s="7"/>
      <c r="H59" s="7"/>
      <c r="I59" s="7"/>
      <c r="J59" s="7"/>
    </row>
    <row r="60" spans="1:10" ht="20.399999999999999" x14ac:dyDescent="0.3">
      <c r="A60" s="26"/>
      <c r="B60" s="26"/>
      <c r="C60" s="27"/>
      <c r="D60" s="27"/>
      <c r="E60" s="174"/>
      <c r="F60" s="7"/>
      <c r="G60" s="7"/>
      <c r="H60" s="7"/>
      <c r="I60" s="7"/>
      <c r="J60" s="7"/>
    </row>
    <row r="61" spans="1:10" ht="20.399999999999999" x14ac:dyDescent="0.3">
      <c r="A61" s="26"/>
      <c r="B61" s="26"/>
      <c r="C61" s="27"/>
      <c r="D61" s="27"/>
      <c r="E61" s="174"/>
      <c r="F61" s="7"/>
      <c r="G61" s="7"/>
      <c r="H61" s="7"/>
      <c r="I61" s="7"/>
      <c r="J61" s="7"/>
    </row>
    <row r="62" spans="1:10" ht="20.399999999999999" x14ac:dyDescent="0.3">
      <c r="A62" s="26"/>
      <c r="B62" s="26"/>
      <c r="C62" s="27"/>
      <c r="D62" s="27"/>
      <c r="E62" s="174"/>
      <c r="F62" s="7"/>
      <c r="G62" s="7"/>
      <c r="H62" s="7"/>
      <c r="I62" s="7"/>
      <c r="J62" s="7"/>
    </row>
    <row r="63" spans="1:10" ht="20.399999999999999" x14ac:dyDescent="0.3">
      <c r="A63" s="26"/>
      <c r="B63" s="26"/>
      <c r="C63" s="27"/>
      <c r="D63" s="27"/>
      <c r="E63" s="174"/>
      <c r="F63" s="7"/>
      <c r="G63" s="7"/>
      <c r="H63" s="7"/>
      <c r="I63" s="7"/>
      <c r="J63" s="7"/>
    </row>
    <row r="64" spans="1:10" ht="20.399999999999999" x14ac:dyDescent="0.3">
      <c r="A64" s="26"/>
      <c r="B64" s="26"/>
      <c r="C64" s="27"/>
      <c r="D64" s="27"/>
      <c r="E64" s="174"/>
      <c r="F64" s="7"/>
      <c r="G64" s="7"/>
      <c r="H64" s="7"/>
      <c r="I64" s="7"/>
      <c r="J64" s="7"/>
    </row>
    <row r="65" spans="1:10" ht="20.399999999999999" x14ac:dyDescent="0.3">
      <c r="A65" s="26"/>
      <c r="B65" s="26"/>
      <c r="C65" s="27"/>
      <c r="D65" s="27"/>
      <c r="E65" s="174"/>
      <c r="F65" s="7"/>
      <c r="G65" s="7"/>
      <c r="H65" s="7"/>
      <c r="I65" s="7"/>
      <c r="J65" s="7"/>
    </row>
    <row r="66" spans="1:10" ht="20.399999999999999" x14ac:dyDescent="0.3">
      <c r="A66" s="26"/>
      <c r="B66" s="26"/>
      <c r="C66" s="27"/>
      <c r="D66" s="27"/>
      <c r="E66" s="174"/>
      <c r="F66" s="7"/>
      <c r="G66" s="7"/>
      <c r="H66" s="7"/>
      <c r="I66" s="7"/>
      <c r="J66" s="7"/>
    </row>
    <row r="67" spans="1:10" ht="20.399999999999999" x14ac:dyDescent="0.3">
      <c r="A67" s="26"/>
      <c r="B67" s="26"/>
      <c r="C67" s="27"/>
      <c r="D67" s="27"/>
      <c r="E67" s="174"/>
      <c r="F67" s="7"/>
      <c r="G67" s="7"/>
      <c r="H67" s="7"/>
      <c r="I67" s="7"/>
      <c r="J67" s="7"/>
    </row>
    <row r="68" spans="1:10" ht="20.399999999999999" x14ac:dyDescent="0.3">
      <c r="A68" s="26"/>
      <c r="B68" s="26"/>
      <c r="C68" s="27"/>
      <c r="D68" s="27"/>
      <c r="E68" s="174"/>
      <c r="F68" s="7"/>
      <c r="G68" s="7"/>
      <c r="H68" s="7"/>
      <c r="I68" s="7"/>
      <c r="J68" s="7"/>
    </row>
    <row r="69" spans="1:10" ht="20.399999999999999" x14ac:dyDescent="0.3">
      <c r="A69" s="26"/>
      <c r="B69" s="26"/>
      <c r="C69" s="27"/>
      <c r="D69" s="27"/>
      <c r="E69" s="174"/>
      <c r="F69" s="7"/>
      <c r="G69" s="7"/>
      <c r="H69" s="7"/>
      <c r="I69" s="7"/>
      <c r="J69" s="7"/>
    </row>
    <row r="70" spans="1:10" ht="20.399999999999999" x14ac:dyDescent="0.3">
      <c r="A70" s="26"/>
      <c r="B70" s="26"/>
      <c r="C70" s="27"/>
      <c r="D70" s="27"/>
      <c r="E70" s="174"/>
      <c r="F70" s="7"/>
      <c r="G70" s="7"/>
      <c r="H70" s="7"/>
      <c r="I70" s="7"/>
      <c r="J70" s="7"/>
    </row>
    <row r="71" spans="1:10" ht="20.399999999999999" x14ac:dyDescent="0.3">
      <c r="A71" s="26"/>
      <c r="B71" s="26"/>
      <c r="C71" s="27"/>
      <c r="D71" s="27"/>
      <c r="E71" s="174"/>
      <c r="F71" s="7"/>
      <c r="G71" s="7"/>
      <c r="H71" s="7"/>
      <c r="I71" s="7"/>
      <c r="J71" s="7"/>
    </row>
    <row r="72" spans="1:10" ht="20.399999999999999" x14ac:dyDescent="0.3">
      <c r="A72" s="26"/>
      <c r="B72" s="26"/>
      <c r="C72" s="27"/>
      <c r="D72" s="27"/>
      <c r="E72" s="174"/>
      <c r="F72" s="7"/>
      <c r="G72" s="7"/>
      <c r="H72" s="7"/>
      <c r="I72" s="7"/>
      <c r="J72" s="7"/>
    </row>
    <row r="73" spans="1:10" ht="20.399999999999999" x14ac:dyDescent="0.3">
      <c r="A73" s="26"/>
      <c r="B73" s="26"/>
      <c r="C73" s="27"/>
      <c r="D73" s="27"/>
      <c r="E73" s="174"/>
      <c r="F73" s="7"/>
      <c r="G73" s="7"/>
      <c r="H73" s="7"/>
      <c r="I73" s="7"/>
      <c r="J73" s="7"/>
    </row>
    <row r="74" spans="1:10" ht="20.399999999999999" x14ac:dyDescent="0.3">
      <c r="A74" s="26"/>
      <c r="B74" s="26"/>
      <c r="C74" s="27"/>
      <c r="D74" s="27"/>
      <c r="E74" s="174"/>
      <c r="F74" s="7"/>
      <c r="G74" s="7"/>
      <c r="H74" s="7"/>
      <c r="I74" s="7"/>
      <c r="J74" s="7"/>
    </row>
    <row r="75" spans="1:10" ht="20.399999999999999" x14ac:dyDescent="0.3">
      <c r="A75" s="26"/>
      <c r="B75" s="26"/>
      <c r="C75" s="27"/>
      <c r="D75" s="27"/>
      <c r="E75" s="174"/>
      <c r="F75" s="7"/>
      <c r="G75" s="7"/>
      <c r="H75" s="7"/>
      <c r="I75" s="7"/>
      <c r="J75" s="7"/>
    </row>
    <row r="76" spans="1:10" ht="20.399999999999999" x14ac:dyDescent="0.3">
      <c r="A76" s="26"/>
      <c r="B76" s="26"/>
      <c r="C76" s="27"/>
      <c r="D76" s="27"/>
      <c r="E76" s="174"/>
      <c r="F76" s="7"/>
      <c r="G76" s="7"/>
      <c r="H76" s="7"/>
      <c r="I76" s="7"/>
      <c r="J76" s="7"/>
    </row>
    <row r="77" spans="1:10" ht="20.399999999999999" x14ac:dyDescent="0.3">
      <c r="A77" s="26"/>
      <c r="B77" s="26"/>
      <c r="C77" s="27"/>
      <c r="D77" s="27"/>
      <c r="E77" s="174"/>
      <c r="F77" s="7"/>
      <c r="G77" s="7"/>
      <c r="H77" s="7"/>
      <c r="I77" s="7"/>
      <c r="J77" s="7"/>
    </row>
    <row r="78" spans="1:10" ht="20.399999999999999" x14ac:dyDescent="0.3">
      <c r="A78" s="26"/>
      <c r="B78" s="26"/>
      <c r="C78" s="27"/>
      <c r="D78" s="27"/>
      <c r="E78" s="174"/>
      <c r="F78" s="7"/>
      <c r="G78" s="7"/>
      <c r="H78" s="7"/>
      <c r="I78" s="7"/>
      <c r="J78" s="7"/>
    </row>
    <row r="79" spans="1:10" ht="20.399999999999999" x14ac:dyDescent="0.3">
      <c r="A79" s="26"/>
      <c r="B79" s="26"/>
      <c r="C79" s="27"/>
      <c r="D79" s="27"/>
      <c r="E79" s="174"/>
      <c r="F79" s="7"/>
      <c r="G79" s="7"/>
      <c r="H79" s="7"/>
      <c r="I79" s="7"/>
      <c r="J79" s="7"/>
    </row>
    <row r="80" spans="1:10" s="7" customFormat="1" ht="20.399999999999999" x14ac:dyDescent="0.3">
      <c r="A80" s="26"/>
      <c r="B80" s="26"/>
      <c r="C80" s="27"/>
      <c r="D80" s="27"/>
      <c r="E80" s="174"/>
    </row>
    <row r="81" spans="1:5" s="7" customFormat="1" ht="20.399999999999999" x14ac:dyDescent="0.3">
      <c r="A81" s="26"/>
      <c r="B81" s="26"/>
      <c r="C81" s="27"/>
      <c r="D81" s="27"/>
      <c r="E81" s="174"/>
    </row>
    <row r="82" spans="1:5" s="7" customFormat="1" ht="20.399999999999999" x14ac:dyDescent="0.3">
      <c r="A82" s="26"/>
      <c r="B82" s="26"/>
      <c r="C82" s="27"/>
      <c r="D82" s="27"/>
      <c r="E82" s="174"/>
    </row>
    <row r="83" spans="1:5" s="7" customFormat="1" ht="20.399999999999999" x14ac:dyDescent="0.3">
      <c r="A83" s="26"/>
      <c r="B83" s="26"/>
      <c r="C83" s="27"/>
      <c r="D83" s="27"/>
      <c r="E83" s="174"/>
    </row>
    <row r="84" spans="1:5" s="7" customFormat="1" ht="20.399999999999999" x14ac:dyDescent="0.3">
      <c r="A84" s="26"/>
      <c r="B84" s="26"/>
      <c r="C84" s="27"/>
      <c r="D84" s="27"/>
      <c r="E84" s="174"/>
    </row>
    <row r="85" spans="1:5" s="7" customFormat="1" ht="20.399999999999999" x14ac:dyDescent="0.3">
      <c r="A85" s="26"/>
      <c r="B85" s="26"/>
      <c r="C85" s="27"/>
      <c r="D85" s="27"/>
      <c r="E85" s="174"/>
    </row>
    <row r="86" spans="1:5" s="7" customFormat="1" ht="20.399999999999999" x14ac:dyDescent="0.3">
      <c r="A86" s="26"/>
      <c r="B86" s="26"/>
      <c r="C86" s="27"/>
      <c r="D86" s="27"/>
      <c r="E86" s="174"/>
    </row>
    <row r="87" spans="1:5" s="7" customFormat="1" ht="20.399999999999999" x14ac:dyDescent="0.3">
      <c r="A87" s="26"/>
      <c r="B87" s="26"/>
      <c r="C87" s="27"/>
      <c r="D87" s="27"/>
      <c r="E87" s="174"/>
    </row>
    <row r="88" spans="1:5" s="7" customFormat="1" ht="20.399999999999999" x14ac:dyDescent="0.3">
      <c r="A88" s="26"/>
      <c r="B88" s="26"/>
      <c r="C88" s="27"/>
      <c r="D88" s="27"/>
      <c r="E88" s="174"/>
    </row>
    <row r="89" spans="1:5" s="7" customFormat="1" ht="20.399999999999999" x14ac:dyDescent="0.3">
      <c r="A89" s="26"/>
      <c r="B89" s="26"/>
      <c r="C89" s="27"/>
      <c r="D89" s="27"/>
      <c r="E89" s="174"/>
    </row>
    <row r="90" spans="1:5" s="7" customFormat="1" ht="20.399999999999999" x14ac:dyDescent="0.3">
      <c r="A90" s="26"/>
      <c r="B90" s="26"/>
      <c r="C90" s="27"/>
      <c r="D90" s="27"/>
      <c r="E90" s="174"/>
    </row>
    <row r="91" spans="1:5" s="7" customFormat="1" ht="20.399999999999999" x14ac:dyDescent="0.3">
      <c r="A91" s="26"/>
      <c r="B91" s="26"/>
      <c r="C91" s="27"/>
      <c r="D91" s="27"/>
      <c r="E91" s="174"/>
    </row>
    <row r="92" spans="1:5" s="7" customFormat="1" ht="20.399999999999999" x14ac:dyDescent="0.3">
      <c r="A92" s="26"/>
      <c r="B92" s="26"/>
      <c r="C92" s="27"/>
      <c r="D92" s="27"/>
      <c r="E92" s="174"/>
    </row>
    <row r="93" spans="1:5" s="7" customFormat="1" ht="20.399999999999999" x14ac:dyDescent="0.3">
      <c r="A93" s="26"/>
      <c r="B93" s="26"/>
      <c r="C93" s="27"/>
      <c r="D93" s="27"/>
      <c r="E93" s="174"/>
    </row>
    <row r="94" spans="1:5" s="7" customFormat="1" ht="20.399999999999999" x14ac:dyDescent="0.3">
      <c r="A94" s="26"/>
      <c r="B94" s="26"/>
      <c r="C94" s="27"/>
      <c r="D94" s="27"/>
      <c r="E94" s="174"/>
    </row>
    <row r="95" spans="1:5" s="7" customFormat="1" ht="20.399999999999999" x14ac:dyDescent="0.3">
      <c r="A95" s="26"/>
      <c r="B95" s="26"/>
      <c r="C95" s="27"/>
      <c r="D95" s="27"/>
      <c r="E95" s="174"/>
    </row>
    <row r="96" spans="1:5" s="7" customFormat="1" ht="20.399999999999999" x14ac:dyDescent="0.3">
      <c r="A96" s="26"/>
      <c r="B96" s="26"/>
      <c r="C96" s="27"/>
      <c r="D96" s="27"/>
      <c r="E96" s="174"/>
    </row>
    <row r="97" spans="1:5" s="7" customFormat="1" ht="20.399999999999999" x14ac:dyDescent="0.3">
      <c r="A97" s="26"/>
      <c r="B97" s="26"/>
      <c r="C97" s="27"/>
      <c r="D97" s="27"/>
      <c r="E97" s="174"/>
    </row>
    <row r="98" spans="1:5" s="7" customFormat="1" ht="20.399999999999999" x14ac:dyDescent="0.3">
      <c r="A98" s="26"/>
      <c r="B98" s="26"/>
      <c r="C98" s="27"/>
      <c r="D98" s="27"/>
      <c r="E98" s="174"/>
    </row>
    <row r="99" spans="1:5" s="7" customFormat="1" ht="20.399999999999999" x14ac:dyDescent="0.3">
      <c r="A99" s="26"/>
      <c r="B99" s="26"/>
      <c r="C99" s="27"/>
      <c r="D99" s="27"/>
      <c r="E99" s="174"/>
    </row>
    <row r="100" spans="1:5" s="7" customFormat="1" ht="20.399999999999999" x14ac:dyDescent="0.3">
      <c r="A100" s="26"/>
      <c r="B100" s="26"/>
      <c r="C100" s="27"/>
      <c r="D100" s="27"/>
      <c r="E100" s="174"/>
    </row>
    <row r="101" spans="1:5" s="7" customFormat="1" ht="20.399999999999999" x14ac:dyDescent="0.3">
      <c r="A101" s="26"/>
      <c r="B101" s="26"/>
      <c r="C101" s="27"/>
      <c r="D101" s="27"/>
      <c r="E101" s="174"/>
    </row>
    <row r="102" spans="1:5" s="7" customFormat="1" ht="20.399999999999999" x14ac:dyDescent="0.3">
      <c r="A102" s="26"/>
      <c r="B102" s="26"/>
      <c r="C102" s="27"/>
      <c r="D102" s="27"/>
      <c r="E102" s="174"/>
    </row>
    <row r="103" spans="1:5" s="7" customFormat="1" ht="20.399999999999999" x14ac:dyDescent="0.3">
      <c r="A103" s="26"/>
      <c r="B103" s="26"/>
      <c r="C103" s="27"/>
      <c r="D103" s="27"/>
      <c r="E103" s="174"/>
    </row>
    <row r="104" spans="1:5" s="7" customFormat="1" ht="20.399999999999999" x14ac:dyDescent="0.3">
      <c r="A104" s="26"/>
      <c r="B104" s="26"/>
      <c r="C104" s="27"/>
      <c r="D104" s="27"/>
      <c r="E104" s="174"/>
    </row>
    <row r="105" spans="1:5" s="7" customFormat="1" ht="20.399999999999999" x14ac:dyDescent="0.3">
      <c r="A105" s="26"/>
      <c r="B105" s="26"/>
      <c r="C105" s="27"/>
      <c r="D105" s="27"/>
      <c r="E105" s="174"/>
    </row>
    <row r="106" spans="1:5" s="7" customFormat="1" ht="20.399999999999999" x14ac:dyDescent="0.3">
      <c r="A106" s="26"/>
      <c r="B106" s="26"/>
      <c r="C106" s="27"/>
      <c r="D106" s="27"/>
      <c r="E106" s="174"/>
    </row>
    <row r="107" spans="1:5" s="7" customFormat="1" ht="20.399999999999999" x14ac:dyDescent="0.3">
      <c r="A107" s="26"/>
      <c r="B107" s="26"/>
      <c r="C107" s="27"/>
      <c r="D107" s="27"/>
      <c r="E107" s="174"/>
    </row>
    <row r="108" spans="1:5" s="7" customFormat="1" ht="20.399999999999999" x14ac:dyDescent="0.3">
      <c r="A108" s="26"/>
      <c r="B108" s="26"/>
      <c r="C108" s="27"/>
      <c r="D108" s="27"/>
      <c r="E108" s="174"/>
    </row>
    <row r="109" spans="1:5" s="7" customFormat="1" ht="20.399999999999999" x14ac:dyDescent="0.3">
      <c r="A109" s="26"/>
      <c r="B109" s="26"/>
      <c r="C109" s="27"/>
      <c r="D109" s="27"/>
      <c r="E109" s="174"/>
    </row>
    <row r="110" spans="1:5" s="7" customFormat="1" ht="20.399999999999999" x14ac:dyDescent="0.3">
      <c r="A110" s="26"/>
      <c r="B110" s="26"/>
      <c r="C110" s="27"/>
      <c r="D110" s="27"/>
      <c r="E110" s="174"/>
    </row>
    <row r="111" spans="1:5" s="7" customFormat="1" ht="20.399999999999999" x14ac:dyDescent="0.3">
      <c r="A111" s="26"/>
      <c r="B111" s="26"/>
      <c r="C111" s="27"/>
      <c r="D111" s="27"/>
      <c r="E111" s="174"/>
    </row>
    <row r="112" spans="1:5" s="7" customFormat="1" ht="20.399999999999999" x14ac:dyDescent="0.3">
      <c r="A112" s="26"/>
      <c r="B112" s="26"/>
      <c r="C112" s="27"/>
      <c r="D112" s="27"/>
      <c r="E112" s="174"/>
    </row>
    <row r="113" spans="1:5" s="7" customFormat="1" ht="20.399999999999999" x14ac:dyDescent="0.3">
      <c r="A113" s="26"/>
      <c r="B113" s="26"/>
      <c r="C113" s="27"/>
      <c r="D113" s="27"/>
      <c r="E113" s="174"/>
    </row>
    <row r="114" spans="1:5" s="7" customFormat="1" ht="20.399999999999999" x14ac:dyDescent="0.3">
      <c r="A114" s="26"/>
      <c r="B114" s="26"/>
      <c r="C114" s="27"/>
      <c r="D114" s="27"/>
      <c r="E114" s="174"/>
    </row>
    <row r="115" spans="1:5" s="7" customFormat="1" ht="20.399999999999999" x14ac:dyDescent="0.3">
      <c r="A115" s="26"/>
      <c r="B115" s="26"/>
      <c r="C115" s="27"/>
      <c r="D115" s="27"/>
      <c r="E115" s="174"/>
    </row>
    <row r="116" spans="1:5" s="7" customFormat="1" ht="20.399999999999999" x14ac:dyDescent="0.3">
      <c r="A116" s="26"/>
      <c r="B116" s="26"/>
      <c r="C116" s="27"/>
      <c r="D116" s="27"/>
      <c r="E116" s="174"/>
    </row>
    <row r="117" spans="1:5" s="7" customFormat="1" ht="20.399999999999999" x14ac:dyDescent="0.3">
      <c r="A117" s="26"/>
      <c r="B117" s="26"/>
      <c r="C117" s="27"/>
      <c r="D117" s="27"/>
      <c r="E117" s="174"/>
    </row>
    <row r="118" spans="1:5" s="7" customFormat="1" ht="20.399999999999999" x14ac:dyDescent="0.3">
      <c r="A118" s="26"/>
      <c r="B118" s="26"/>
      <c r="C118" s="27"/>
      <c r="D118" s="27"/>
      <c r="E118" s="174"/>
    </row>
    <row r="119" spans="1:5" s="7" customFormat="1" ht="20.399999999999999" x14ac:dyDescent="0.3">
      <c r="A119" s="26"/>
      <c r="B119" s="26"/>
      <c r="C119" s="27"/>
      <c r="D119" s="27"/>
      <c r="E119" s="174"/>
    </row>
    <row r="120" spans="1:5" s="7" customFormat="1" ht="20.399999999999999" x14ac:dyDescent="0.3">
      <c r="A120" s="26"/>
      <c r="B120" s="26"/>
      <c r="C120" s="27"/>
      <c r="D120" s="27"/>
      <c r="E120" s="174"/>
    </row>
    <row r="121" spans="1:5" s="7" customFormat="1" ht="20.399999999999999" x14ac:dyDescent="0.3">
      <c r="A121" s="26"/>
      <c r="B121" s="26"/>
      <c r="C121" s="27"/>
      <c r="D121" s="27"/>
      <c r="E121" s="174"/>
    </row>
    <row r="122" spans="1:5" s="7" customFormat="1" ht="20.399999999999999" x14ac:dyDescent="0.3">
      <c r="A122" s="26"/>
      <c r="B122" s="26"/>
      <c r="C122" s="27"/>
      <c r="D122" s="27"/>
      <c r="E122" s="174"/>
    </row>
    <row r="123" spans="1:5" s="7" customFormat="1" ht="20.399999999999999" x14ac:dyDescent="0.3">
      <c r="A123" s="26"/>
      <c r="B123" s="26"/>
      <c r="C123" s="27"/>
      <c r="D123" s="27"/>
      <c r="E123" s="174"/>
    </row>
    <row r="124" spans="1:5" s="7" customFormat="1" ht="20.399999999999999" x14ac:dyDescent="0.3">
      <c r="A124" s="26"/>
      <c r="B124" s="26"/>
      <c r="C124" s="27"/>
      <c r="D124" s="27"/>
      <c r="E124" s="174"/>
    </row>
    <row r="125" spans="1:5" s="7" customFormat="1" ht="20.399999999999999" x14ac:dyDescent="0.3">
      <c r="A125" s="26"/>
      <c r="B125" s="26"/>
      <c r="C125" s="27"/>
      <c r="D125" s="27"/>
      <c r="E125" s="174"/>
    </row>
    <row r="126" spans="1:5" s="7" customFormat="1" ht="20.399999999999999" x14ac:dyDescent="0.3">
      <c r="A126" s="26"/>
      <c r="B126" s="26"/>
      <c r="C126" s="27"/>
      <c r="D126" s="27"/>
      <c r="E126" s="174"/>
    </row>
    <row r="127" spans="1:5" s="7" customFormat="1" ht="20.399999999999999" x14ac:dyDescent="0.3">
      <c r="A127" s="26"/>
      <c r="B127" s="26"/>
      <c r="C127" s="27"/>
      <c r="D127" s="27"/>
      <c r="E127" s="174"/>
    </row>
    <row r="128" spans="1:5" s="7" customFormat="1" ht="20.399999999999999" x14ac:dyDescent="0.3">
      <c r="A128" s="26"/>
      <c r="B128" s="26"/>
      <c r="C128" s="27"/>
      <c r="D128" s="27"/>
      <c r="E128" s="174"/>
    </row>
    <row r="129" spans="1:5" s="7" customFormat="1" ht="20.399999999999999" x14ac:dyDescent="0.3">
      <c r="A129" s="26"/>
      <c r="B129" s="26"/>
      <c r="C129" s="27"/>
      <c r="D129" s="27"/>
      <c r="E129" s="174"/>
    </row>
    <row r="130" spans="1:5" s="7" customFormat="1" ht="20.399999999999999" x14ac:dyDescent="0.3">
      <c r="A130" s="26"/>
      <c r="B130" s="26"/>
      <c r="C130" s="27"/>
      <c r="D130" s="27"/>
      <c r="E130" s="174"/>
    </row>
    <row r="131" spans="1:5" s="7" customFormat="1" ht="20.399999999999999" x14ac:dyDescent="0.3">
      <c r="A131" s="26"/>
      <c r="B131" s="26"/>
      <c r="C131" s="27"/>
      <c r="D131" s="27"/>
      <c r="E131" s="174"/>
    </row>
    <row r="132" spans="1:5" s="7" customFormat="1" ht="20.399999999999999" x14ac:dyDescent="0.3">
      <c r="A132" s="26"/>
      <c r="B132" s="26"/>
      <c r="C132" s="27"/>
      <c r="D132" s="27"/>
      <c r="E132" s="174"/>
    </row>
    <row r="133" spans="1:5" s="7" customFormat="1" ht="20.399999999999999" x14ac:dyDescent="0.3">
      <c r="A133" s="26"/>
      <c r="B133" s="26"/>
      <c r="C133" s="27"/>
      <c r="D133" s="27"/>
      <c r="E133" s="174"/>
    </row>
    <row r="134" spans="1:5" s="7" customFormat="1" ht="20.399999999999999" x14ac:dyDescent="0.3">
      <c r="A134" s="26"/>
      <c r="B134" s="26"/>
      <c r="C134" s="27"/>
      <c r="D134" s="27"/>
      <c r="E134" s="174"/>
    </row>
    <row r="135" spans="1:5" s="7" customFormat="1" ht="20.399999999999999" x14ac:dyDescent="0.3">
      <c r="A135" s="26"/>
      <c r="B135" s="26"/>
      <c r="C135" s="27"/>
      <c r="D135" s="27"/>
      <c r="E135" s="174"/>
    </row>
    <row r="136" spans="1:5" s="7" customFormat="1" ht="20.399999999999999" x14ac:dyDescent="0.3">
      <c r="A136" s="26"/>
      <c r="B136" s="26"/>
      <c r="C136" s="27"/>
      <c r="D136" s="27"/>
      <c r="E136" s="174"/>
    </row>
    <row r="137" spans="1:5" s="7" customFormat="1" ht="20.399999999999999" x14ac:dyDescent="0.3">
      <c r="A137" s="26"/>
      <c r="B137" s="26"/>
      <c r="C137" s="27"/>
      <c r="D137" s="27"/>
      <c r="E137" s="174"/>
    </row>
    <row r="138" spans="1:5" s="7" customFormat="1" ht="20.399999999999999" x14ac:dyDescent="0.3">
      <c r="A138" s="26"/>
      <c r="B138" s="26"/>
      <c r="C138" s="27"/>
      <c r="D138" s="27"/>
      <c r="E138" s="174"/>
    </row>
    <row r="139" spans="1:5" s="7" customFormat="1" ht="20.399999999999999" x14ac:dyDescent="0.3">
      <c r="A139" s="26"/>
      <c r="B139" s="26"/>
      <c r="C139" s="27"/>
      <c r="D139" s="27"/>
      <c r="E139" s="174"/>
    </row>
    <row r="140" spans="1:5" s="7" customFormat="1" ht="20.399999999999999" x14ac:dyDescent="0.3">
      <c r="A140" s="26"/>
      <c r="B140" s="26"/>
      <c r="C140" s="27"/>
      <c r="D140" s="27"/>
      <c r="E140" s="174"/>
    </row>
    <row r="141" spans="1:5" s="7" customFormat="1" ht="20.399999999999999" x14ac:dyDescent="0.3">
      <c r="A141" s="26"/>
      <c r="B141" s="26"/>
      <c r="C141" s="27"/>
      <c r="D141" s="27"/>
      <c r="E141" s="174"/>
    </row>
    <row r="142" spans="1:5" s="7" customFormat="1" ht="20.399999999999999" x14ac:dyDescent="0.3">
      <c r="A142" s="26"/>
      <c r="B142" s="26"/>
      <c r="C142" s="27"/>
      <c r="D142" s="27"/>
      <c r="E142" s="174"/>
    </row>
    <row r="143" spans="1:5" s="7" customFormat="1" ht="20.399999999999999" x14ac:dyDescent="0.3">
      <c r="A143" s="26"/>
      <c r="B143" s="26"/>
      <c r="C143" s="27"/>
      <c r="D143" s="27"/>
      <c r="E143" s="174"/>
    </row>
    <row r="144" spans="1:5" s="7" customFormat="1" ht="20.399999999999999" x14ac:dyDescent="0.3">
      <c r="A144" s="26"/>
      <c r="B144" s="26"/>
      <c r="C144" s="27"/>
      <c r="D144" s="27"/>
      <c r="E144" s="174"/>
    </row>
    <row r="145" spans="1:5" s="7" customFormat="1" ht="20.399999999999999" x14ac:dyDescent="0.3">
      <c r="A145" s="26"/>
      <c r="B145" s="26"/>
      <c r="C145" s="27"/>
      <c r="D145" s="27"/>
      <c r="E145" s="174"/>
    </row>
    <row r="146" spans="1:5" s="7" customFormat="1" ht="20.399999999999999" x14ac:dyDescent="0.3">
      <c r="A146" s="26"/>
      <c r="B146" s="26"/>
      <c r="C146" s="27"/>
      <c r="D146" s="27"/>
      <c r="E146" s="174"/>
    </row>
    <row r="147" spans="1:5" s="7" customFormat="1" ht="20.399999999999999" x14ac:dyDescent="0.3">
      <c r="A147" s="26"/>
      <c r="B147" s="26"/>
      <c r="C147" s="27"/>
      <c r="D147" s="27"/>
      <c r="E147" s="174"/>
    </row>
    <row r="148" spans="1:5" s="7" customFormat="1" ht="20.399999999999999" x14ac:dyDescent="0.3">
      <c r="A148" s="26"/>
      <c r="B148" s="26"/>
      <c r="C148" s="27"/>
      <c r="D148" s="27"/>
      <c r="E148" s="174"/>
    </row>
    <row r="149" spans="1:5" s="7" customFormat="1" ht="20.399999999999999" x14ac:dyDescent="0.3">
      <c r="A149" s="26"/>
      <c r="B149" s="26"/>
      <c r="C149" s="27"/>
      <c r="D149" s="27"/>
      <c r="E149" s="174"/>
    </row>
    <row r="150" spans="1:5" s="7" customFormat="1" ht="20.399999999999999" x14ac:dyDescent="0.3">
      <c r="A150" s="26"/>
      <c r="B150" s="26"/>
      <c r="C150" s="27"/>
      <c r="D150" s="27"/>
      <c r="E150" s="174"/>
    </row>
    <row r="151" spans="1:5" s="7" customFormat="1" ht="20.399999999999999" x14ac:dyDescent="0.3">
      <c r="A151" s="26"/>
      <c r="B151" s="26"/>
      <c r="C151" s="27"/>
      <c r="D151" s="27"/>
      <c r="E151" s="174"/>
    </row>
    <row r="152" spans="1:5" s="7" customFormat="1" ht="20.399999999999999" x14ac:dyDescent="0.3">
      <c r="A152" s="26"/>
      <c r="B152" s="26"/>
      <c r="C152" s="27"/>
      <c r="D152" s="27"/>
      <c r="E152" s="174"/>
    </row>
    <row r="153" spans="1:5" s="7" customFormat="1" ht="20.399999999999999" x14ac:dyDescent="0.3">
      <c r="A153" s="26"/>
      <c r="B153" s="26"/>
      <c r="C153" s="27"/>
      <c r="D153" s="27"/>
      <c r="E153" s="174"/>
    </row>
    <row r="154" spans="1:5" s="7" customFormat="1" ht="20.399999999999999" x14ac:dyDescent="0.3">
      <c r="A154" s="26"/>
      <c r="B154" s="26"/>
      <c r="C154" s="27"/>
      <c r="D154" s="27"/>
      <c r="E154" s="174"/>
    </row>
    <row r="155" spans="1:5" s="7" customFormat="1" ht="20.399999999999999" x14ac:dyDescent="0.3">
      <c r="A155" s="26"/>
      <c r="B155" s="26"/>
      <c r="C155" s="27"/>
      <c r="D155" s="27"/>
      <c r="E155" s="174"/>
    </row>
    <row r="156" spans="1:5" s="7" customFormat="1" ht="20.399999999999999" x14ac:dyDescent="0.3">
      <c r="A156" s="26"/>
      <c r="B156" s="26"/>
      <c r="C156" s="27"/>
      <c r="D156" s="27"/>
      <c r="E156" s="174"/>
    </row>
    <row r="157" spans="1:5" s="7" customFormat="1" ht="20.399999999999999" x14ac:dyDescent="0.3">
      <c r="A157" s="26"/>
      <c r="B157" s="26"/>
      <c r="C157" s="27"/>
      <c r="D157" s="27"/>
      <c r="E157" s="174"/>
    </row>
    <row r="158" spans="1:5" s="7" customFormat="1" ht="20.399999999999999" x14ac:dyDescent="0.3">
      <c r="A158" s="26"/>
      <c r="B158" s="26"/>
      <c r="C158" s="27"/>
      <c r="D158" s="27"/>
      <c r="E158" s="174"/>
    </row>
    <row r="159" spans="1:5" s="7" customFormat="1" ht="20.399999999999999" x14ac:dyDescent="0.3">
      <c r="A159" s="26"/>
      <c r="B159" s="26"/>
      <c r="C159" s="27"/>
      <c r="D159" s="27"/>
      <c r="E159" s="174"/>
    </row>
    <row r="160" spans="1:5" s="7" customFormat="1" ht="20.399999999999999" x14ac:dyDescent="0.3">
      <c r="A160" s="26"/>
      <c r="B160" s="26"/>
      <c r="C160" s="27"/>
      <c r="D160" s="27"/>
      <c r="E160" s="174"/>
    </row>
    <row r="161" spans="1:5" s="7" customFormat="1" ht="20.399999999999999" x14ac:dyDescent="0.3">
      <c r="A161" s="26"/>
      <c r="B161" s="26"/>
      <c r="C161" s="27"/>
      <c r="D161" s="27"/>
      <c r="E161" s="174"/>
    </row>
    <row r="162" spans="1:5" s="7" customFormat="1" ht="20.399999999999999" x14ac:dyDescent="0.3">
      <c r="A162" s="26"/>
      <c r="B162" s="26"/>
      <c r="C162" s="27"/>
      <c r="D162" s="27"/>
      <c r="E162" s="174"/>
    </row>
    <row r="163" spans="1:5" s="7" customFormat="1" ht="20.399999999999999" x14ac:dyDescent="0.3">
      <c r="A163" s="26"/>
      <c r="B163" s="26"/>
      <c r="C163" s="27"/>
      <c r="D163" s="27"/>
      <c r="E163" s="174"/>
    </row>
    <row r="164" spans="1:5" s="7" customFormat="1" ht="20.399999999999999" x14ac:dyDescent="0.3">
      <c r="A164" s="26"/>
      <c r="B164" s="26"/>
      <c r="C164" s="27"/>
      <c r="D164" s="27"/>
      <c r="E164" s="174"/>
    </row>
    <row r="165" spans="1:5" s="7" customFormat="1" ht="20.399999999999999" x14ac:dyDescent="0.3">
      <c r="A165" s="26"/>
      <c r="B165" s="26"/>
      <c r="C165" s="27"/>
      <c r="D165" s="27"/>
      <c r="E165" s="174"/>
    </row>
    <row r="166" spans="1:5" s="7" customFormat="1" ht="20.399999999999999" x14ac:dyDescent="0.3">
      <c r="A166" s="26"/>
      <c r="B166" s="26"/>
      <c r="C166" s="27"/>
      <c r="D166" s="27"/>
      <c r="E166" s="174"/>
    </row>
    <row r="167" spans="1:5" s="7" customFormat="1" ht="20.399999999999999" x14ac:dyDescent="0.3">
      <c r="A167" s="26"/>
      <c r="B167" s="26"/>
      <c r="C167" s="27"/>
      <c r="D167" s="27"/>
      <c r="E167" s="174"/>
    </row>
    <row r="168" spans="1:5" s="7" customFormat="1" ht="20.399999999999999" x14ac:dyDescent="0.3">
      <c r="A168" s="26"/>
      <c r="B168" s="26"/>
      <c r="C168" s="27"/>
      <c r="D168" s="27"/>
      <c r="E168" s="174"/>
    </row>
    <row r="169" spans="1:5" s="7" customFormat="1" ht="20.399999999999999" x14ac:dyDescent="0.3">
      <c r="A169" s="26"/>
      <c r="B169" s="26"/>
      <c r="C169" s="27"/>
      <c r="D169" s="27"/>
      <c r="E169" s="174"/>
    </row>
    <row r="170" spans="1:5" s="7" customFormat="1" ht="20.399999999999999" x14ac:dyDescent="0.3">
      <c r="A170" s="26"/>
      <c r="B170" s="26"/>
      <c r="C170" s="27"/>
      <c r="D170" s="27"/>
      <c r="E170" s="174"/>
    </row>
    <row r="171" spans="1:5" s="7" customFormat="1" ht="20.399999999999999" x14ac:dyDescent="0.3">
      <c r="A171" s="26"/>
      <c r="B171" s="26"/>
      <c r="C171" s="27"/>
      <c r="D171" s="27"/>
      <c r="E171" s="174"/>
    </row>
    <row r="172" spans="1:5" s="7" customFormat="1" ht="20.399999999999999" x14ac:dyDescent="0.3">
      <c r="A172" s="26"/>
      <c r="B172" s="26"/>
      <c r="C172" s="27"/>
      <c r="D172" s="27"/>
      <c r="E172" s="174"/>
    </row>
    <row r="173" spans="1:5" s="7" customFormat="1" ht="20.399999999999999" x14ac:dyDescent="0.3">
      <c r="A173" s="26"/>
      <c r="B173" s="26"/>
      <c r="C173" s="27"/>
      <c r="D173" s="27"/>
      <c r="E173" s="174"/>
    </row>
    <row r="174" spans="1:5" s="7" customFormat="1" ht="20.399999999999999" x14ac:dyDescent="0.3">
      <c r="A174" s="26"/>
      <c r="B174" s="26"/>
      <c r="C174" s="27"/>
      <c r="D174" s="27"/>
      <c r="E174" s="174"/>
    </row>
    <row r="175" spans="1:5" s="7" customFormat="1" ht="20.399999999999999" x14ac:dyDescent="0.3">
      <c r="A175" s="26"/>
      <c r="B175" s="26"/>
      <c r="C175" s="27"/>
      <c r="D175" s="27"/>
      <c r="E175" s="174"/>
    </row>
    <row r="176" spans="1:5" s="7" customFormat="1" ht="20.399999999999999" x14ac:dyDescent="0.3">
      <c r="A176" s="26"/>
      <c r="B176" s="26"/>
      <c r="C176" s="27"/>
      <c r="D176" s="27"/>
      <c r="E176" s="174"/>
    </row>
    <row r="177" spans="1:5" s="7" customFormat="1" ht="20.399999999999999" x14ac:dyDescent="0.3">
      <c r="A177" s="26"/>
      <c r="B177" s="26"/>
      <c r="C177" s="27"/>
      <c r="D177" s="27"/>
      <c r="E177" s="174"/>
    </row>
    <row r="178" spans="1:5" s="7" customFormat="1" ht="20.399999999999999" x14ac:dyDescent="0.3">
      <c r="A178" s="26"/>
      <c r="B178" s="26"/>
      <c r="C178" s="27"/>
      <c r="D178" s="27"/>
      <c r="E178" s="174"/>
    </row>
    <row r="179" spans="1:5" s="7" customFormat="1" ht="20.399999999999999" x14ac:dyDescent="0.3">
      <c r="A179" s="26"/>
      <c r="B179" s="26"/>
      <c r="C179" s="27"/>
      <c r="D179" s="27"/>
      <c r="E179" s="174"/>
    </row>
    <row r="180" spans="1:5" s="7" customFormat="1" ht="20.399999999999999" x14ac:dyDescent="0.3">
      <c r="A180" s="26"/>
      <c r="B180" s="26"/>
      <c r="C180" s="27"/>
      <c r="D180" s="27"/>
      <c r="E180" s="174"/>
    </row>
    <row r="181" spans="1:5" s="7" customFormat="1" ht="20.399999999999999" x14ac:dyDescent="0.3">
      <c r="A181" s="26"/>
      <c r="B181" s="26"/>
      <c r="C181" s="27"/>
      <c r="D181" s="27"/>
      <c r="E181" s="174"/>
    </row>
    <row r="182" spans="1:5" s="7" customFormat="1" ht="20.399999999999999" x14ac:dyDescent="0.3">
      <c r="A182" s="26"/>
      <c r="B182" s="26"/>
      <c r="C182" s="27"/>
      <c r="D182" s="27"/>
      <c r="E182" s="174"/>
    </row>
    <row r="183" spans="1:5" s="7" customFormat="1" ht="20.399999999999999" x14ac:dyDescent="0.3">
      <c r="A183" s="26"/>
      <c r="B183" s="26"/>
      <c r="C183" s="27"/>
      <c r="D183" s="27"/>
      <c r="E183" s="174"/>
    </row>
    <row r="184" spans="1:5" s="7" customFormat="1" ht="20.399999999999999" x14ac:dyDescent="0.3">
      <c r="A184" s="26"/>
      <c r="B184" s="26"/>
      <c r="C184" s="27"/>
      <c r="D184" s="27"/>
      <c r="E184" s="174"/>
    </row>
    <row r="185" spans="1:5" s="7" customFormat="1" ht="20.399999999999999" x14ac:dyDescent="0.3">
      <c r="A185" s="26"/>
      <c r="B185" s="26"/>
      <c r="C185" s="27"/>
      <c r="D185" s="27"/>
      <c r="E185" s="174"/>
    </row>
    <row r="186" spans="1:5" s="7" customFormat="1" ht="20.399999999999999" x14ac:dyDescent="0.3">
      <c r="A186" s="26"/>
      <c r="B186" s="26"/>
      <c r="C186" s="27"/>
      <c r="D186" s="27"/>
      <c r="E186" s="174"/>
    </row>
    <row r="187" spans="1:5" s="7" customFormat="1" ht="20.399999999999999" x14ac:dyDescent="0.3">
      <c r="A187" s="26"/>
      <c r="B187" s="26"/>
      <c r="C187" s="27"/>
      <c r="D187" s="27"/>
      <c r="E187" s="174"/>
    </row>
    <row r="188" spans="1:5" s="7" customFormat="1" ht="20.399999999999999" x14ac:dyDescent="0.3">
      <c r="A188" s="26"/>
      <c r="B188" s="26"/>
      <c r="C188" s="27"/>
      <c r="D188" s="27"/>
      <c r="E188" s="174"/>
    </row>
    <row r="189" spans="1:5" s="7" customFormat="1" ht="20.399999999999999" x14ac:dyDescent="0.3">
      <c r="A189" s="26"/>
      <c r="B189" s="26"/>
      <c r="C189" s="27"/>
      <c r="D189" s="27"/>
      <c r="E189" s="174"/>
    </row>
    <row r="190" spans="1:5" s="7" customFormat="1" ht="20.399999999999999" x14ac:dyDescent="0.3">
      <c r="A190" s="26"/>
      <c r="B190" s="26"/>
      <c r="C190" s="27"/>
      <c r="D190" s="27"/>
      <c r="E190" s="174"/>
    </row>
    <row r="191" spans="1:5" s="7" customFormat="1" ht="20.399999999999999" x14ac:dyDescent="0.3">
      <c r="A191" s="26"/>
      <c r="B191" s="26"/>
      <c r="C191" s="27"/>
      <c r="D191" s="27"/>
      <c r="E191" s="174"/>
    </row>
    <row r="192" spans="1:5" s="7" customFormat="1" ht="20.399999999999999" x14ac:dyDescent="0.3">
      <c r="A192" s="26"/>
      <c r="B192" s="26"/>
      <c r="C192" s="27"/>
      <c r="D192" s="27"/>
      <c r="E192" s="174"/>
    </row>
    <row r="193" spans="1:5" s="7" customFormat="1" ht="20.399999999999999" x14ac:dyDescent="0.3">
      <c r="A193" s="26"/>
      <c r="B193" s="26"/>
      <c r="C193" s="27"/>
      <c r="D193" s="27"/>
      <c r="E193" s="174"/>
    </row>
    <row r="194" spans="1:5" s="7" customFormat="1" ht="20.399999999999999" x14ac:dyDescent="0.3">
      <c r="A194" s="26"/>
      <c r="B194" s="26"/>
      <c r="C194" s="27"/>
      <c r="D194" s="27"/>
      <c r="E194" s="174"/>
    </row>
    <row r="195" spans="1:5" s="7" customFormat="1" ht="20.399999999999999" x14ac:dyDescent="0.3">
      <c r="A195" s="26"/>
      <c r="B195" s="26"/>
      <c r="C195" s="27"/>
      <c r="D195" s="27"/>
      <c r="E195" s="174"/>
    </row>
    <row r="196" spans="1:5" s="7" customFormat="1" ht="20.399999999999999" x14ac:dyDescent="0.3">
      <c r="A196" s="26"/>
      <c r="B196" s="26"/>
      <c r="C196" s="27"/>
      <c r="D196" s="27"/>
      <c r="E196" s="174"/>
    </row>
    <row r="197" spans="1:5" s="7" customFormat="1" ht="20.399999999999999" x14ac:dyDescent="0.3">
      <c r="A197" s="26"/>
      <c r="B197" s="26"/>
      <c r="C197" s="27"/>
      <c r="D197" s="27"/>
      <c r="E197" s="174"/>
    </row>
    <row r="198" spans="1:5" s="7" customFormat="1" ht="20.399999999999999" x14ac:dyDescent="0.3">
      <c r="A198" s="26"/>
      <c r="B198" s="26"/>
      <c r="C198" s="27"/>
      <c r="D198" s="27"/>
      <c r="E198" s="174"/>
    </row>
    <row r="199" spans="1:5" s="7" customFormat="1" ht="20.399999999999999" x14ac:dyDescent="0.3">
      <c r="A199" s="26"/>
      <c r="B199" s="26"/>
      <c r="C199" s="27"/>
      <c r="D199" s="27"/>
      <c r="E199" s="174"/>
    </row>
    <row r="200" spans="1:5" s="7" customFormat="1" ht="20.399999999999999" x14ac:dyDescent="0.3">
      <c r="A200" s="26"/>
      <c r="B200" s="26"/>
      <c r="C200" s="27"/>
      <c r="D200" s="27"/>
      <c r="E200" s="174"/>
    </row>
    <row r="201" spans="1:5" s="7" customFormat="1" ht="20.399999999999999" x14ac:dyDescent="0.3">
      <c r="A201" s="26"/>
      <c r="B201" s="26"/>
      <c r="C201" s="27"/>
      <c r="D201" s="27"/>
      <c r="E201" s="174"/>
    </row>
    <row r="202" spans="1:5" s="7" customFormat="1" ht="20.399999999999999" x14ac:dyDescent="0.3">
      <c r="A202" s="26"/>
      <c r="B202" s="26"/>
      <c r="C202" s="27"/>
      <c r="D202" s="27"/>
      <c r="E202" s="174"/>
    </row>
    <row r="203" spans="1:5" s="7" customFormat="1" ht="20.399999999999999" x14ac:dyDescent="0.3">
      <c r="A203" s="26"/>
      <c r="B203" s="26"/>
      <c r="C203" s="27"/>
      <c r="D203" s="27"/>
      <c r="E203" s="174"/>
    </row>
    <row r="204" spans="1:5" s="7" customFormat="1" ht="20.399999999999999" x14ac:dyDescent="0.3">
      <c r="A204" s="26"/>
      <c r="B204" s="26"/>
      <c r="C204" s="27"/>
      <c r="D204" s="27"/>
      <c r="E204" s="174"/>
    </row>
    <row r="205" spans="1:5" s="7" customFormat="1" ht="20.399999999999999" x14ac:dyDescent="0.3">
      <c r="A205" s="26"/>
      <c r="B205" s="26"/>
      <c r="C205" s="27"/>
      <c r="D205" s="27"/>
      <c r="E205" s="174"/>
    </row>
    <row r="206" spans="1:5" s="7" customFormat="1" ht="20.399999999999999" x14ac:dyDescent="0.3">
      <c r="A206" s="26"/>
      <c r="B206" s="26"/>
      <c r="C206" s="27"/>
      <c r="D206" s="27"/>
      <c r="E206" s="174"/>
    </row>
    <row r="207" spans="1:5" s="7" customFormat="1" ht="20.399999999999999" x14ac:dyDescent="0.3">
      <c r="A207" s="26"/>
      <c r="B207" s="26"/>
      <c r="C207" s="27"/>
      <c r="D207" s="27"/>
      <c r="E207" s="174"/>
    </row>
    <row r="208" spans="1:5" s="7" customFormat="1" ht="20.399999999999999" x14ac:dyDescent="0.3">
      <c r="A208" s="26"/>
      <c r="B208" s="26"/>
      <c r="C208" s="27"/>
      <c r="D208" s="27"/>
      <c r="E208" s="174"/>
    </row>
    <row r="209" spans="1:5" s="7" customFormat="1" ht="20.399999999999999" x14ac:dyDescent="0.3">
      <c r="A209" s="26"/>
      <c r="B209" s="26"/>
      <c r="C209" s="27"/>
      <c r="D209" s="27"/>
      <c r="E209" s="174"/>
    </row>
    <row r="210" spans="1:5" s="7" customFormat="1" ht="20.399999999999999" x14ac:dyDescent="0.3">
      <c r="A210" s="26"/>
      <c r="B210" s="26"/>
      <c r="C210" s="27"/>
      <c r="D210" s="27"/>
      <c r="E210" s="174"/>
    </row>
    <row r="211" spans="1:5" s="7" customFormat="1" ht="20.399999999999999" x14ac:dyDescent="0.3">
      <c r="A211" s="26"/>
      <c r="B211" s="26"/>
      <c r="C211" s="27"/>
      <c r="D211" s="27"/>
      <c r="E211" s="174"/>
    </row>
    <row r="212" spans="1:5" s="7" customFormat="1" ht="20.399999999999999" x14ac:dyDescent="0.3">
      <c r="A212" s="26"/>
      <c r="B212" s="26"/>
      <c r="C212" s="27"/>
      <c r="D212" s="27"/>
      <c r="E212" s="174"/>
    </row>
    <row r="213" spans="1:5" s="7" customFormat="1" ht="20.399999999999999" x14ac:dyDescent="0.3">
      <c r="A213" s="26"/>
      <c r="B213" s="26"/>
      <c r="C213" s="27"/>
      <c r="D213" s="27"/>
      <c r="E213" s="174"/>
    </row>
    <row r="214" spans="1:5" s="7" customFormat="1" ht="20.399999999999999" x14ac:dyDescent="0.3">
      <c r="A214" s="26"/>
      <c r="B214" s="26"/>
      <c r="C214" s="27"/>
      <c r="D214" s="27"/>
      <c r="E214" s="174"/>
    </row>
    <row r="215" spans="1:5" s="7" customFormat="1" ht="20.399999999999999" x14ac:dyDescent="0.3">
      <c r="A215" s="26"/>
      <c r="B215" s="26"/>
      <c r="C215" s="27"/>
      <c r="D215" s="27"/>
      <c r="E215" s="174"/>
    </row>
    <row r="216" spans="1:5" s="7" customFormat="1" ht="20.399999999999999" x14ac:dyDescent="0.3">
      <c r="A216" s="26"/>
      <c r="B216" s="26"/>
      <c r="C216" s="27"/>
      <c r="D216" s="27"/>
      <c r="E216" s="174"/>
    </row>
    <row r="217" spans="1:5" s="7" customFormat="1" ht="20.399999999999999" x14ac:dyDescent="0.3">
      <c r="A217" s="26"/>
      <c r="B217" s="26"/>
      <c r="C217" s="27"/>
      <c r="D217" s="27"/>
      <c r="E217" s="174"/>
    </row>
    <row r="218" spans="1:5" s="7" customFormat="1" ht="20.399999999999999" x14ac:dyDescent="0.3">
      <c r="A218" s="26"/>
      <c r="B218" s="26"/>
      <c r="C218" s="27"/>
      <c r="D218" s="27"/>
      <c r="E218" s="174"/>
    </row>
    <row r="219" spans="1:5" s="7" customFormat="1" ht="20.399999999999999" x14ac:dyDescent="0.3">
      <c r="A219" s="26"/>
      <c r="B219" s="26"/>
      <c r="C219" s="27"/>
      <c r="D219" s="27"/>
      <c r="E219" s="174"/>
    </row>
    <row r="220" spans="1:5" s="7" customFormat="1" ht="20.399999999999999" x14ac:dyDescent="0.3">
      <c r="A220" s="26"/>
      <c r="B220" s="26"/>
      <c r="C220" s="27"/>
      <c r="D220" s="27"/>
      <c r="E220" s="174"/>
    </row>
    <row r="221" spans="1:5" s="7" customFormat="1" ht="20.399999999999999" x14ac:dyDescent="0.3">
      <c r="A221" s="26"/>
      <c r="B221" s="26"/>
      <c r="C221" s="27"/>
      <c r="D221" s="27"/>
      <c r="E221" s="174"/>
    </row>
    <row r="222" spans="1:5" s="7" customFormat="1" ht="20.399999999999999" x14ac:dyDescent="0.3">
      <c r="A222" s="26"/>
      <c r="B222" s="26"/>
      <c r="C222" s="27"/>
      <c r="D222" s="27"/>
      <c r="E222" s="174"/>
    </row>
    <row r="223" spans="1:5" s="7" customFormat="1" ht="20.399999999999999" x14ac:dyDescent="0.3">
      <c r="A223" s="26"/>
      <c r="B223" s="26"/>
      <c r="C223" s="27"/>
      <c r="D223" s="27"/>
      <c r="E223" s="174"/>
    </row>
    <row r="224" spans="1:5" s="7" customFormat="1" ht="20.399999999999999" x14ac:dyDescent="0.3">
      <c r="A224" s="26"/>
      <c r="B224" s="26"/>
      <c r="C224" s="27"/>
      <c r="D224" s="27"/>
      <c r="E224" s="174"/>
    </row>
    <row r="225" spans="1:7" s="7" customFormat="1" ht="20.399999999999999" x14ac:dyDescent="0.3">
      <c r="A225" s="26"/>
      <c r="B225" s="26"/>
      <c r="C225" s="27"/>
      <c r="D225" s="27"/>
      <c r="E225" s="174"/>
    </row>
    <row r="226" spans="1:7" s="7" customFormat="1" ht="20.399999999999999" x14ac:dyDescent="0.3">
      <c r="A226" s="26"/>
      <c r="B226" s="26"/>
      <c r="C226" s="27"/>
      <c r="D226" s="27"/>
      <c r="E226" s="174"/>
    </row>
    <row r="227" spans="1:7" s="7" customFormat="1" ht="20.399999999999999" x14ac:dyDescent="0.3">
      <c r="A227" s="26"/>
      <c r="B227" s="26"/>
      <c r="C227" s="27"/>
      <c r="D227" s="27"/>
      <c r="E227" s="174"/>
    </row>
    <row r="228" spans="1:7" s="7" customFormat="1" ht="20.399999999999999" x14ac:dyDescent="0.3">
      <c r="A228" s="26"/>
      <c r="B228" s="26"/>
      <c r="C228" s="27"/>
      <c r="D228" s="27"/>
      <c r="E228" s="174"/>
    </row>
    <row r="229" spans="1:7" s="7" customFormat="1" ht="20.399999999999999" x14ac:dyDescent="0.3">
      <c r="A229" s="26"/>
      <c r="B229" s="26"/>
      <c r="C229" s="27"/>
      <c r="D229" s="27"/>
      <c r="E229" s="174"/>
    </row>
    <row r="230" spans="1:7" s="7" customFormat="1" ht="20.399999999999999" x14ac:dyDescent="0.3">
      <c r="A230" s="26"/>
      <c r="B230" s="26"/>
      <c r="C230" s="27"/>
      <c r="D230" s="27"/>
      <c r="E230" s="174"/>
    </row>
    <row r="231" spans="1:7" ht="20.399999999999999" x14ac:dyDescent="0.3">
      <c r="A231" s="26"/>
      <c r="B231" s="29"/>
      <c r="C231" s="30"/>
      <c r="D231" s="30"/>
    </row>
    <row r="232" spans="1:7" ht="20.399999999999999" x14ac:dyDescent="0.3">
      <c r="A232" s="26"/>
      <c r="B232" s="29"/>
      <c r="C232" s="30"/>
      <c r="D232" s="30"/>
    </row>
    <row r="233" spans="1:7" ht="20.399999999999999" x14ac:dyDescent="0.3">
      <c r="A233" s="26"/>
      <c r="B233" s="29"/>
      <c r="C233" s="30"/>
      <c r="D233" s="30"/>
    </row>
    <row r="234" spans="1:7" ht="20.399999999999999" x14ac:dyDescent="0.3">
      <c r="A234" s="26"/>
      <c r="B234" s="29"/>
      <c r="C234" s="30"/>
      <c r="D234" s="30"/>
    </row>
    <row r="235" spans="1:7" ht="20.399999999999999" x14ac:dyDescent="0.3">
      <c r="A235" s="26"/>
      <c r="B235" s="29"/>
      <c r="C235" s="30"/>
      <c r="D235" s="30"/>
    </row>
    <row r="236" spans="1:7" x14ac:dyDescent="0.3">
      <c r="A236" s="7"/>
      <c r="B236" s="29"/>
      <c r="C236" s="29"/>
      <c r="D236" s="29"/>
    </row>
    <row r="237" spans="1:7" ht="20.399999999999999" x14ac:dyDescent="0.3">
      <c r="A237" s="7"/>
      <c r="B237" s="31" t="s">
        <v>136</v>
      </c>
      <c r="C237" s="31" t="s">
        <v>137</v>
      </c>
      <c r="D237" t="s">
        <v>136</v>
      </c>
      <c r="E237" s="169" t="s">
        <v>137</v>
      </c>
    </row>
    <row r="238" spans="1:7" ht="21" x14ac:dyDescent="0.4">
      <c r="A238" s="7"/>
      <c r="B238" s="32" t="s">
        <v>138</v>
      </c>
      <c r="C238" s="32" t="s">
        <v>139</v>
      </c>
      <c r="D238" t="s">
        <v>138</v>
      </c>
      <c r="F238" t="s">
        <v>138</v>
      </c>
      <c r="G238" t="e">
        <f>IF(NOT(ISERROR(MATCH(F238,_xlfn.ANCHORARRAY(B249),0))),#REF!&amp;"Por favor no seleccionar los criterios de impacto",F238)</f>
        <v>#REF!</v>
      </c>
    </row>
    <row r="239" spans="1:7" ht="21" x14ac:dyDescent="0.4">
      <c r="A239" s="7"/>
      <c r="B239" s="32" t="s">
        <v>138</v>
      </c>
      <c r="C239" s="32" t="s">
        <v>125</v>
      </c>
      <c r="E239" s="169" t="s">
        <v>139</v>
      </c>
    </row>
    <row r="240" spans="1:7" ht="21" x14ac:dyDescent="0.4">
      <c r="A240" s="7"/>
      <c r="B240" s="32" t="s">
        <v>138</v>
      </c>
      <c r="C240" s="32" t="s">
        <v>128</v>
      </c>
      <c r="E240" s="169" t="s">
        <v>125</v>
      </c>
    </row>
    <row r="241" spans="1:5" ht="21" x14ac:dyDescent="0.4">
      <c r="A241" s="7"/>
      <c r="B241" s="32" t="s">
        <v>138</v>
      </c>
      <c r="C241" s="32" t="s">
        <v>131</v>
      </c>
      <c r="E241" s="169" t="s">
        <v>128</v>
      </c>
    </row>
    <row r="242" spans="1:5" ht="21" x14ac:dyDescent="0.4">
      <c r="A242" s="7"/>
      <c r="B242" s="32" t="s">
        <v>138</v>
      </c>
      <c r="C242" s="32" t="s">
        <v>133</v>
      </c>
      <c r="E242" s="169" t="s">
        <v>131</v>
      </c>
    </row>
    <row r="243" spans="1:5" ht="21" x14ac:dyDescent="0.4">
      <c r="A243" s="7"/>
      <c r="B243" s="32" t="s">
        <v>121</v>
      </c>
      <c r="C243" s="32" t="s">
        <v>47</v>
      </c>
      <c r="E243" s="169" t="s">
        <v>133</v>
      </c>
    </row>
    <row r="244" spans="1:5" ht="21" x14ac:dyDescent="0.4">
      <c r="A244" s="7"/>
      <c r="B244" s="32" t="s">
        <v>121</v>
      </c>
      <c r="C244" s="32" t="s">
        <v>126</v>
      </c>
      <c r="D244" t="s">
        <v>121</v>
      </c>
    </row>
    <row r="245" spans="1:5" ht="21" x14ac:dyDescent="0.4">
      <c r="A245" s="7"/>
      <c r="B245" s="32" t="s">
        <v>121</v>
      </c>
      <c r="C245" s="32" t="s">
        <v>129</v>
      </c>
      <c r="E245" s="169" t="s">
        <v>47</v>
      </c>
    </row>
    <row r="246" spans="1:5" ht="21" x14ac:dyDescent="0.4">
      <c r="A246" s="7"/>
      <c r="B246" s="32" t="s">
        <v>121</v>
      </c>
      <c r="C246" s="32" t="s">
        <v>49</v>
      </c>
      <c r="E246" s="169" t="s">
        <v>126</v>
      </c>
    </row>
    <row r="247" spans="1:5" ht="21" x14ac:dyDescent="0.4">
      <c r="A247" s="7"/>
      <c r="B247" s="32" t="s">
        <v>121</v>
      </c>
      <c r="C247" s="32" t="s">
        <v>50</v>
      </c>
      <c r="E247" s="169" t="s">
        <v>129</v>
      </c>
    </row>
    <row r="248" spans="1:5" x14ac:dyDescent="0.3">
      <c r="A248" s="7"/>
      <c r="B248" s="33"/>
      <c r="C248" s="33"/>
      <c r="E248" s="169" t="s">
        <v>49</v>
      </c>
    </row>
    <row r="249" spans="1:5" x14ac:dyDescent="0.3">
      <c r="A249" s="7"/>
      <c r="B249" s="33" t="str" cm="1">
        <f t="array" ref="B249:B251">_xlfn.UNIQUE(Tabla13[[#All],[Criterios]])</f>
        <v>Criterios</v>
      </c>
      <c r="C249" s="33"/>
      <c r="E249" s="169" t="s">
        <v>50</v>
      </c>
    </row>
    <row r="250" spans="1:5" x14ac:dyDescent="0.3">
      <c r="A250" s="7"/>
      <c r="B250" s="33" t="str">
        <v>Afectación Económica o presupuestal</v>
      </c>
      <c r="C250" s="33"/>
    </row>
    <row r="251" spans="1:5" x14ac:dyDescent="0.3">
      <c r="B251" s="33" t="str">
        <v>Pérdida Reputacional</v>
      </c>
      <c r="C251" s="33"/>
    </row>
    <row r="252" spans="1:5" x14ac:dyDescent="0.3">
      <c r="B252" s="34"/>
      <c r="C252" s="34"/>
    </row>
    <row r="253" spans="1:5" x14ac:dyDescent="0.3">
      <c r="B253" s="34"/>
      <c r="C253" s="34"/>
    </row>
    <row r="254" spans="1:5" x14ac:dyDescent="0.3">
      <c r="B254" s="34"/>
      <c r="C254" s="34"/>
    </row>
    <row r="255" spans="1:5" x14ac:dyDescent="0.3">
      <c r="B255" s="34"/>
      <c r="C255" s="34"/>
      <c r="D255" s="34"/>
    </row>
    <row r="256" spans="1:5" x14ac:dyDescent="0.3">
      <c r="B256" s="34"/>
      <c r="C256" s="34"/>
      <c r="D256" s="34"/>
    </row>
    <row r="257" spans="2:4" x14ac:dyDescent="0.3">
      <c r="B257" s="34"/>
      <c r="C257" s="34"/>
      <c r="D257" s="34"/>
    </row>
    <row r="258" spans="2:4" x14ac:dyDescent="0.3">
      <c r="B258" s="34"/>
      <c r="C258" s="34"/>
      <c r="D258" s="34"/>
    </row>
    <row r="259" spans="2:4" x14ac:dyDescent="0.3">
      <c r="B259" s="34"/>
      <c r="C259" s="34"/>
      <c r="D259" s="34"/>
    </row>
    <row r="260" spans="2:4" x14ac:dyDescent="0.3">
      <c r="B260" s="34"/>
      <c r="C260" s="34"/>
      <c r="D260" s="34"/>
    </row>
  </sheetData>
  <mergeCells count="1">
    <mergeCell ref="B2:E2"/>
  </mergeCells>
  <dataValidations count="1">
    <dataValidation type="list" allowBlank="1" showInputMessage="1" showErrorMessage="1" sqref="F238" xr:uid="{00000000-0002-0000-0700-000000000000}">
      <formula1>#REF!</formula1>
    </dataValidation>
  </dataValidations>
  <pageMargins left="0.7" right="0.7" top="0.75" bottom="0.75" header="0.3" footer="0.3"/>
  <pageSetup orientation="portrait"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Z61"/>
  <sheetViews>
    <sheetView topLeftCell="J4" workbookViewId="0">
      <selection activeCell="Q15" sqref="Q15"/>
    </sheetView>
  </sheetViews>
  <sheetFormatPr baseColWidth="10" defaultRowHeight="14.4" x14ac:dyDescent="0.3"/>
  <cols>
    <col min="2" max="2" width="25.5546875" customWidth="1"/>
    <col min="6" max="6" width="27.44140625" customWidth="1"/>
    <col min="7" max="7" width="24.6640625" style="171" customWidth="1"/>
    <col min="8" max="8" width="11.44140625" style="171"/>
    <col min="9" max="9" width="18.33203125" style="171" customWidth="1"/>
    <col min="10" max="12" width="11.44140625" style="171"/>
    <col min="17" max="17" width="21.5546875" customWidth="1"/>
    <col min="18" max="18" width="17.5546875" bestFit="1" customWidth="1"/>
    <col min="19" max="19" width="23.88671875" bestFit="1" customWidth="1"/>
    <col min="21" max="21" width="15.5546875" bestFit="1" customWidth="1"/>
    <col min="22" max="22" width="25.33203125" bestFit="1" customWidth="1"/>
    <col min="24" max="24" width="21" bestFit="1" customWidth="1"/>
  </cols>
  <sheetData>
    <row r="1" spans="2:26" x14ac:dyDescent="0.3">
      <c r="G1" s="171" t="s">
        <v>23</v>
      </c>
      <c r="H1" s="171" t="s">
        <v>15</v>
      </c>
    </row>
    <row r="4" spans="2:26" x14ac:dyDescent="0.3">
      <c r="B4" t="s">
        <v>269</v>
      </c>
      <c r="C4" t="s">
        <v>166</v>
      </c>
      <c r="F4" t="s">
        <v>52</v>
      </c>
      <c r="G4" s="170" t="s">
        <v>294</v>
      </c>
      <c r="H4" s="170">
        <v>0.2</v>
      </c>
      <c r="I4" s="170"/>
      <c r="K4" s="170"/>
      <c r="Q4" t="s">
        <v>295</v>
      </c>
      <c r="R4" s="170">
        <v>0.5</v>
      </c>
      <c r="S4" s="171" t="s">
        <v>111</v>
      </c>
      <c r="T4" s="170">
        <v>0.3</v>
      </c>
      <c r="U4" s="171" t="s">
        <v>124</v>
      </c>
      <c r="V4" s="170">
        <v>0.4</v>
      </c>
      <c r="W4" s="171" t="s">
        <v>127</v>
      </c>
    </row>
    <row r="5" spans="2:26" x14ac:dyDescent="0.3">
      <c r="B5" t="s">
        <v>270</v>
      </c>
      <c r="C5" t="s">
        <v>166</v>
      </c>
      <c r="F5" t="s">
        <v>53</v>
      </c>
      <c r="G5" s="170" t="s">
        <v>294</v>
      </c>
      <c r="H5" s="170">
        <v>0.2</v>
      </c>
      <c r="I5" s="170"/>
      <c r="K5" s="170"/>
      <c r="Q5" t="s">
        <v>296</v>
      </c>
      <c r="R5" s="170">
        <v>0.45</v>
      </c>
      <c r="S5" s="171" t="s">
        <v>111</v>
      </c>
      <c r="T5" s="170">
        <v>0.36</v>
      </c>
      <c r="U5" s="171" t="s">
        <v>124</v>
      </c>
      <c r="V5" s="170">
        <v>0.4</v>
      </c>
      <c r="W5" s="171" t="s">
        <v>127</v>
      </c>
    </row>
    <row r="6" spans="2:26" x14ac:dyDescent="0.3">
      <c r="B6" t="s">
        <v>271</v>
      </c>
      <c r="C6" t="s">
        <v>127</v>
      </c>
      <c r="F6" t="s">
        <v>54</v>
      </c>
      <c r="G6" s="170" t="s">
        <v>113</v>
      </c>
      <c r="H6" s="170">
        <v>0.6</v>
      </c>
      <c r="I6" s="170" t="s">
        <v>327</v>
      </c>
      <c r="K6" s="170"/>
      <c r="Q6" t="s">
        <v>297</v>
      </c>
      <c r="R6" s="170">
        <v>0.4</v>
      </c>
      <c r="S6" s="171" t="s">
        <v>111</v>
      </c>
      <c r="T6" s="170">
        <v>0.36</v>
      </c>
      <c r="U6" s="171" t="s">
        <v>124</v>
      </c>
      <c r="V6" s="170">
        <v>0.4</v>
      </c>
      <c r="W6" s="171" t="s">
        <v>127</v>
      </c>
    </row>
    <row r="7" spans="2:26" x14ac:dyDescent="0.3">
      <c r="B7" t="s">
        <v>272</v>
      </c>
      <c r="C7" t="s">
        <v>268</v>
      </c>
      <c r="G7" s="170"/>
      <c r="I7" s="170"/>
      <c r="K7" s="170"/>
      <c r="Q7" t="s">
        <v>298</v>
      </c>
      <c r="R7" s="170">
        <v>0.35</v>
      </c>
      <c r="S7" s="171" t="s">
        <v>113</v>
      </c>
      <c r="T7" s="170">
        <v>0.42</v>
      </c>
      <c r="U7" s="171" t="s">
        <v>124</v>
      </c>
      <c r="V7" s="170">
        <v>0.4</v>
      </c>
      <c r="W7" s="171" t="s">
        <v>127</v>
      </c>
    </row>
    <row r="8" spans="2:26" x14ac:dyDescent="0.3">
      <c r="B8" t="s">
        <v>273</v>
      </c>
      <c r="C8" t="s">
        <v>161</v>
      </c>
      <c r="G8" s="170"/>
      <c r="I8" s="170"/>
      <c r="K8" s="170"/>
      <c r="Q8" t="s">
        <v>299</v>
      </c>
      <c r="R8" s="170">
        <v>0.35</v>
      </c>
      <c r="S8" s="171" t="s">
        <v>113</v>
      </c>
      <c r="T8" s="170">
        <v>0.6</v>
      </c>
      <c r="U8" s="171" t="s">
        <v>124</v>
      </c>
      <c r="V8" s="170">
        <v>0.26</v>
      </c>
      <c r="W8" s="171" t="s">
        <v>127</v>
      </c>
    </row>
    <row r="9" spans="2:26" x14ac:dyDescent="0.3">
      <c r="B9" t="s">
        <v>275</v>
      </c>
      <c r="C9" t="s">
        <v>166</v>
      </c>
      <c r="G9" s="170"/>
      <c r="I9" s="170"/>
      <c r="K9" s="170"/>
      <c r="Q9" t="s">
        <v>300</v>
      </c>
      <c r="R9" s="170">
        <v>0.3</v>
      </c>
      <c r="S9" s="171" t="s">
        <v>113</v>
      </c>
      <c r="T9" s="170">
        <v>0.6</v>
      </c>
      <c r="U9" s="171" t="s">
        <v>124</v>
      </c>
      <c r="V9" s="170">
        <v>0.3</v>
      </c>
      <c r="W9" s="171" t="s">
        <v>127</v>
      </c>
    </row>
    <row r="10" spans="2:26" x14ac:dyDescent="0.3">
      <c r="B10" t="s">
        <v>276</v>
      </c>
      <c r="C10" t="s">
        <v>127</v>
      </c>
    </row>
    <row r="11" spans="2:26" x14ac:dyDescent="0.3">
      <c r="B11" t="s">
        <v>277</v>
      </c>
      <c r="C11" t="s">
        <v>127</v>
      </c>
      <c r="F11" t="s">
        <v>269</v>
      </c>
      <c r="G11" s="171" t="s">
        <v>110</v>
      </c>
      <c r="H11" s="170">
        <v>0.1</v>
      </c>
      <c r="I11" s="171" t="s">
        <v>294</v>
      </c>
      <c r="J11" s="170">
        <v>0.2</v>
      </c>
      <c r="K11" s="171" t="s">
        <v>166</v>
      </c>
    </row>
    <row r="12" spans="2:26" x14ac:dyDescent="0.3">
      <c r="B12" t="s">
        <v>278</v>
      </c>
      <c r="C12" t="s">
        <v>268</v>
      </c>
      <c r="F12" t="s">
        <v>270</v>
      </c>
      <c r="G12" s="171" t="s">
        <v>110</v>
      </c>
      <c r="H12" s="170">
        <v>0.1</v>
      </c>
      <c r="I12" s="171" t="s">
        <v>124</v>
      </c>
      <c r="J12" s="170">
        <v>0.4</v>
      </c>
      <c r="K12" s="171" t="s">
        <v>166</v>
      </c>
      <c r="Q12" t="s">
        <v>14</v>
      </c>
      <c r="R12" t="s">
        <v>328</v>
      </c>
      <c r="S12" s="171" t="s">
        <v>18</v>
      </c>
      <c r="T12" t="s">
        <v>31</v>
      </c>
      <c r="U12" s="171" t="s">
        <v>32</v>
      </c>
      <c r="V12" t="s">
        <v>329</v>
      </c>
      <c r="W12" s="171" t="s">
        <v>15</v>
      </c>
      <c r="X12" t="s">
        <v>23</v>
      </c>
      <c r="Y12" s="171" t="s">
        <v>15</v>
      </c>
      <c r="Z12" t="s">
        <v>330</v>
      </c>
    </row>
    <row r="13" spans="2:26" x14ac:dyDescent="0.3">
      <c r="B13" t="s">
        <v>279</v>
      </c>
      <c r="C13" t="s">
        <v>161</v>
      </c>
      <c r="F13" t="s">
        <v>271</v>
      </c>
      <c r="G13" s="171" t="s">
        <v>110</v>
      </c>
      <c r="H13" s="170">
        <v>0.1</v>
      </c>
      <c r="I13" s="171" t="s">
        <v>127</v>
      </c>
      <c r="J13" s="170">
        <v>0.6</v>
      </c>
      <c r="K13" s="171" t="s">
        <v>127</v>
      </c>
      <c r="Q13" t="s">
        <v>110</v>
      </c>
      <c r="R13" t="s">
        <v>294</v>
      </c>
      <c r="S13" t="s">
        <v>166</v>
      </c>
      <c r="T13" t="s">
        <v>52</v>
      </c>
      <c r="U13" t="s">
        <v>56</v>
      </c>
      <c r="V13" t="s">
        <v>110</v>
      </c>
      <c r="W13" s="169">
        <v>0.1</v>
      </c>
      <c r="X13" t="s">
        <v>294</v>
      </c>
      <c r="Y13" s="169">
        <v>0.2</v>
      </c>
      <c r="Z13" t="s">
        <v>166</v>
      </c>
    </row>
    <row r="14" spans="2:26" x14ac:dyDescent="0.3">
      <c r="B14" t="s">
        <v>280</v>
      </c>
      <c r="C14" t="s">
        <v>127</v>
      </c>
      <c r="F14" t="s">
        <v>272</v>
      </c>
      <c r="G14" s="171" t="s">
        <v>110</v>
      </c>
      <c r="H14" s="170">
        <v>0.1</v>
      </c>
      <c r="I14" s="171" t="s">
        <v>130</v>
      </c>
      <c r="J14" s="170">
        <v>0.8</v>
      </c>
      <c r="K14" s="171" t="s">
        <v>163</v>
      </c>
      <c r="Q14" t="s">
        <v>110</v>
      </c>
      <c r="R14" t="s">
        <v>124</v>
      </c>
      <c r="S14" t="s">
        <v>166</v>
      </c>
      <c r="T14" t="s">
        <v>52</v>
      </c>
      <c r="U14" t="s">
        <v>56</v>
      </c>
      <c r="V14" t="s">
        <v>110</v>
      </c>
      <c r="W14" s="169">
        <v>0.1</v>
      </c>
      <c r="X14" t="s">
        <v>124</v>
      </c>
      <c r="Y14" s="169">
        <v>0.4</v>
      </c>
      <c r="Z14" t="s">
        <v>166</v>
      </c>
    </row>
    <row r="15" spans="2:26" x14ac:dyDescent="0.3">
      <c r="B15" t="s">
        <v>274</v>
      </c>
      <c r="C15" t="s">
        <v>127</v>
      </c>
      <c r="F15" t="s">
        <v>273</v>
      </c>
      <c r="G15" s="171" t="s">
        <v>110</v>
      </c>
      <c r="H15" s="170">
        <v>0.1</v>
      </c>
      <c r="I15" s="171" t="s">
        <v>132</v>
      </c>
      <c r="J15" s="170">
        <v>1</v>
      </c>
      <c r="K15" s="171" t="s">
        <v>161</v>
      </c>
      <c r="Q15" t="s">
        <v>110</v>
      </c>
      <c r="R15" t="s">
        <v>127</v>
      </c>
      <c r="S15" t="s">
        <v>127</v>
      </c>
      <c r="T15" t="s">
        <v>52</v>
      </c>
      <c r="U15" t="s">
        <v>56</v>
      </c>
      <c r="V15" t="s">
        <v>110</v>
      </c>
      <c r="W15" s="169">
        <v>0.1</v>
      </c>
      <c r="X15" t="s">
        <v>127</v>
      </c>
      <c r="Y15" s="169">
        <v>0.6</v>
      </c>
      <c r="Z15" t="s">
        <v>127</v>
      </c>
    </row>
    <row r="16" spans="2:26" x14ac:dyDescent="0.3">
      <c r="B16" t="s">
        <v>290</v>
      </c>
      <c r="C16" t="s">
        <v>127</v>
      </c>
      <c r="F16" t="s">
        <v>275</v>
      </c>
      <c r="G16" s="171" t="s">
        <v>110</v>
      </c>
      <c r="H16" s="170">
        <v>0.2</v>
      </c>
      <c r="I16" s="171" t="s">
        <v>294</v>
      </c>
      <c r="J16" s="170">
        <v>0.2</v>
      </c>
      <c r="K16" s="171" t="s">
        <v>166</v>
      </c>
      <c r="T16" t="s">
        <v>52</v>
      </c>
      <c r="U16" t="s">
        <v>56</v>
      </c>
    </row>
    <row r="17" spans="2:21" x14ac:dyDescent="0.3">
      <c r="B17" t="s">
        <v>281</v>
      </c>
      <c r="C17" t="s">
        <v>268</v>
      </c>
      <c r="F17" t="s">
        <v>276</v>
      </c>
      <c r="G17" s="171" t="s">
        <v>110</v>
      </c>
      <c r="H17" s="170">
        <v>0.2</v>
      </c>
      <c r="I17" s="171" t="s">
        <v>124</v>
      </c>
      <c r="J17" s="170">
        <v>0.4</v>
      </c>
      <c r="K17" s="171" t="s">
        <v>166</v>
      </c>
      <c r="R17" s="170">
        <v>0.5</v>
      </c>
      <c r="S17" s="169">
        <v>0.5</v>
      </c>
      <c r="T17" t="s">
        <v>52</v>
      </c>
      <c r="U17" t="s">
        <v>56</v>
      </c>
    </row>
    <row r="18" spans="2:21" x14ac:dyDescent="0.3">
      <c r="B18" t="s">
        <v>282</v>
      </c>
      <c r="C18" t="s">
        <v>161</v>
      </c>
      <c r="F18" t="s">
        <v>277</v>
      </c>
      <c r="G18" s="171" t="s">
        <v>110</v>
      </c>
      <c r="H18" s="170">
        <v>0.2</v>
      </c>
      <c r="I18" s="171" t="s">
        <v>127</v>
      </c>
      <c r="J18" s="170">
        <v>0.6</v>
      </c>
      <c r="K18" s="171" t="s">
        <v>127</v>
      </c>
      <c r="R18" s="170">
        <v>0.45</v>
      </c>
      <c r="S18" s="169">
        <v>0.35</v>
      </c>
      <c r="T18" t="s">
        <v>52</v>
      </c>
      <c r="U18" t="s">
        <v>56</v>
      </c>
    </row>
    <row r="19" spans="2:21" x14ac:dyDescent="0.3">
      <c r="B19" t="s">
        <v>283</v>
      </c>
      <c r="C19" t="s">
        <v>127</v>
      </c>
      <c r="F19" t="s">
        <v>278</v>
      </c>
      <c r="G19" s="171" t="s">
        <v>110</v>
      </c>
      <c r="H19" s="170">
        <v>0.2</v>
      </c>
      <c r="I19" s="171" t="s">
        <v>130</v>
      </c>
      <c r="J19" s="170">
        <v>0.8</v>
      </c>
      <c r="K19" s="171" t="s">
        <v>163</v>
      </c>
      <c r="R19" s="170">
        <v>0.4</v>
      </c>
      <c r="T19" t="s">
        <v>52</v>
      </c>
      <c r="U19" t="s">
        <v>56</v>
      </c>
    </row>
    <row r="20" spans="2:21" x14ac:dyDescent="0.3">
      <c r="B20" t="s">
        <v>284</v>
      </c>
      <c r="C20" t="s">
        <v>127</v>
      </c>
      <c r="F20" t="s">
        <v>279</v>
      </c>
      <c r="G20" s="171" t="s">
        <v>110</v>
      </c>
      <c r="H20" s="170">
        <v>0.2</v>
      </c>
      <c r="I20" s="171" t="s">
        <v>132</v>
      </c>
      <c r="J20" s="170">
        <v>1</v>
      </c>
      <c r="K20" s="171" t="s">
        <v>161</v>
      </c>
      <c r="R20" s="170">
        <v>0.35</v>
      </c>
      <c r="T20" t="s">
        <v>52</v>
      </c>
      <c r="U20" t="s">
        <v>56</v>
      </c>
    </row>
    <row r="21" spans="2:21" x14ac:dyDescent="0.3">
      <c r="B21" t="s">
        <v>285</v>
      </c>
      <c r="C21" t="s">
        <v>268</v>
      </c>
      <c r="F21" t="s">
        <v>280</v>
      </c>
      <c r="G21" s="171" t="s">
        <v>111</v>
      </c>
      <c r="H21" s="170">
        <v>0.3</v>
      </c>
      <c r="I21" s="171" t="s">
        <v>294</v>
      </c>
      <c r="J21" s="170">
        <v>0.2</v>
      </c>
      <c r="K21" s="171" t="s">
        <v>166</v>
      </c>
      <c r="R21" s="170">
        <v>0.35</v>
      </c>
      <c r="T21" t="s">
        <v>52</v>
      </c>
      <c r="U21" t="s">
        <v>56</v>
      </c>
    </row>
    <row r="22" spans="2:21" x14ac:dyDescent="0.3">
      <c r="B22" t="s">
        <v>286</v>
      </c>
      <c r="C22" t="s">
        <v>268</v>
      </c>
      <c r="F22" t="s">
        <v>274</v>
      </c>
      <c r="G22" s="171" t="s">
        <v>111</v>
      </c>
      <c r="H22" s="170">
        <v>0.3</v>
      </c>
      <c r="I22" s="171" t="s">
        <v>124</v>
      </c>
      <c r="J22" s="170">
        <v>0.4</v>
      </c>
      <c r="K22" s="171" t="s">
        <v>127</v>
      </c>
      <c r="R22" s="170">
        <v>0.3</v>
      </c>
      <c r="T22" t="s">
        <v>52</v>
      </c>
      <c r="U22" t="s">
        <v>56</v>
      </c>
    </row>
    <row r="23" spans="2:21" x14ac:dyDescent="0.3">
      <c r="B23" t="s">
        <v>287</v>
      </c>
      <c r="C23" t="s">
        <v>161</v>
      </c>
      <c r="F23" t="s">
        <v>290</v>
      </c>
      <c r="G23" s="171" t="s">
        <v>111</v>
      </c>
      <c r="H23" s="170">
        <v>0.3</v>
      </c>
      <c r="I23" s="171" t="s">
        <v>127</v>
      </c>
      <c r="J23" s="170">
        <v>0.6</v>
      </c>
      <c r="K23" s="171" t="s">
        <v>127</v>
      </c>
      <c r="T23" t="s">
        <v>52</v>
      </c>
      <c r="U23" t="s">
        <v>56</v>
      </c>
    </row>
    <row r="24" spans="2:21" x14ac:dyDescent="0.3">
      <c r="B24" t="s">
        <v>335</v>
      </c>
      <c r="C24" t="s">
        <v>268</v>
      </c>
      <c r="F24" t="s">
        <v>281</v>
      </c>
      <c r="G24" s="171" t="s">
        <v>111</v>
      </c>
      <c r="H24" s="170">
        <v>0.3</v>
      </c>
      <c r="I24" s="171" t="s">
        <v>130</v>
      </c>
      <c r="J24" s="170">
        <v>0.8</v>
      </c>
      <c r="K24" s="171" t="s">
        <v>163</v>
      </c>
      <c r="T24" t="s">
        <v>52</v>
      </c>
      <c r="U24" t="s">
        <v>56</v>
      </c>
    </row>
    <row r="25" spans="2:21" x14ac:dyDescent="0.3">
      <c r="B25" t="s">
        <v>336</v>
      </c>
      <c r="C25" t="s">
        <v>268</v>
      </c>
      <c r="F25" t="s">
        <v>282</v>
      </c>
      <c r="G25" s="171" t="s">
        <v>111</v>
      </c>
      <c r="H25" s="170">
        <v>0.3</v>
      </c>
      <c r="I25" s="171" t="s">
        <v>132</v>
      </c>
      <c r="J25" s="170">
        <v>1</v>
      </c>
      <c r="K25" s="171" t="s">
        <v>161</v>
      </c>
    </row>
    <row r="26" spans="2:21" x14ac:dyDescent="0.3">
      <c r="B26" t="s">
        <v>337</v>
      </c>
      <c r="C26" t="s">
        <v>268</v>
      </c>
      <c r="F26" t="s">
        <v>283</v>
      </c>
      <c r="G26" s="171" t="s">
        <v>111</v>
      </c>
      <c r="H26" s="170">
        <v>0.4</v>
      </c>
      <c r="I26" s="171" t="s">
        <v>294</v>
      </c>
      <c r="J26" s="170">
        <v>0.2</v>
      </c>
      <c r="K26" s="171" t="s">
        <v>166</v>
      </c>
    </row>
    <row r="27" spans="2:21" x14ac:dyDescent="0.3">
      <c r="B27" t="s">
        <v>338</v>
      </c>
      <c r="C27" t="s">
        <v>268</v>
      </c>
      <c r="F27" t="s">
        <v>284</v>
      </c>
      <c r="G27" s="171" t="s">
        <v>111</v>
      </c>
      <c r="H27" s="170">
        <v>0.4</v>
      </c>
      <c r="I27" s="171" t="s">
        <v>124</v>
      </c>
      <c r="J27" s="170">
        <v>0.4</v>
      </c>
      <c r="K27" s="171" t="s">
        <v>127</v>
      </c>
    </row>
    <row r="28" spans="2:21" x14ac:dyDescent="0.3">
      <c r="B28" t="s">
        <v>339</v>
      </c>
      <c r="C28" t="s">
        <v>161</v>
      </c>
      <c r="F28" t="s">
        <v>285</v>
      </c>
      <c r="G28" s="171" t="s">
        <v>111</v>
      </c>
      <c r="H28" s="170">
        <v>0.4</v>
      </c>
      <c r="I28" s="171" t="s">
        <v>127</v>
      </c>
      <c r="J28" s="170">
        <v>0.6</v>
      </c>
      <c r="K28" s="171" t="s">
        <v>127</v>
      </c>
    </row>
    <row r="29" spans="2:21" x14ac:dyDescent="0.3">
      <c r="F29" t="s">
        <v>286</v>
      </c>
      <c r="G29" s="171" t="s">
        <v>111</v>
      </c>
      <c r="H29" s="170">
        <v>0.4</v>
      </c>
      <c r="I29" s="171" t="s">
        <v>130</v>
      </c>
      <c r="J29" s="170">
        <v>0.8</v>
      </c>
      <c r="K29" s="171" t="s">
        <v>163</v>
      </c>
    </row>
    <row r="30" spans="2:21" x14ac:dyDescent="0.3">
      <c r="F30" t="s">
        <v>287</v>
      </c>
      <c r="G30" s="171" t="s">
        <v>111</v>
      </c>
      <c r="H30" s="170">
        <v>0.4</v>
      </c>
      <c r="I30" s="171" t="s">
        <v>132</v>
      </c>
      <c r="J30" s="170">
        <v>1</v>
      </c>
      <c r="K30" s="171" t="s">
        <v>161</v>
      </c>
    </row>
    <row r="31" spans="2:21" x14ac:dyDescent="0.3">
      <c r="F31" t="s">
        <v>288</v>
      </c>
      <c r="G31" s="171" t="s">
        <v>113</v>
      </c>
      <c r="H31" s="170">
        <v>0.5</v>
      </c>
      <c r="I31" s="171" t="s">
        <v>294</v>
      </c>
      <c r="J31" s="170">
        <v>0.2</v>
      </c>
      <c r="K31" s="171" t="s">
        <v>127</v>
      </c>
    </row>
    <row r="32" spans="2:21" x14ac:dyDescent="0.3">
      <c r="F32" t="s">
        <v>289</v>
      </c>
      <c r="G32" s="171" t="s">
        <v>113</v>
      </c>
      <c r="H32" s="170">
        <v>0.5</v>
      </c>
      <c r="I32" s="171" t="s">
        <v>124</v>
      </c>
      <c r="J32" s="170">
        <v>0.4</v>
      </c>
      <c r="K32" s="171" t="s">
        <v>127</v>
      </c>
    </row>
    <row r="33" spans="6:11" x14ac:dyDescent="0.3">
      <c r="F33" t="s">
        <v>291</v>
      </c>
      <c r="G33" s="171" t="s">
        <v>113</v>
      </c>
      <c r="H33" s="170">
        <v>0.5</v>
      </c>
      <c r="I33" s="171" t="s">
        <v>127</v>
      </c>
      <c r="J33" s="170">
        <v>0.6</v>
      </c>
      <c r="K33" s="171" t="s">
        <v>127</v>
      </c>
    </row>
    <row r="34" spans="6:11" x14ac:dyDescent="0.3">
      <c r="F34" t="s">
        <v>293</v>
      </c>
      <c r="G34" s="171" t="s">
        <v>113</v>
      </c>
      <c r="H34" s="170">
        <v>0.5</v>
      </c>
      <c r="I34" s="171" t="s">
        <v>130</v>
      </c>
      <c r="J34" s="170">
        <v>0.8</v>
      </c>
      <c r="K34" s="171" t="s">
        <v>163</v>
      </c>
    </row>
    <row r="35" spans="6:11" x14ac:dyDescent="0.3">
      <c r="F35" t="s">
        <v>292</v>
      </c>
      <c r="G35" s="171" t="s">
        <v>113</v>
      </c>
      <c r="H35" s="170">
        <v>0.5</v>
      </c>
      <c r="I35" s="171" t="s">
        <v>132</v>
      </c>
      <c r="J35" s="170">
        <v>1</v>
      </c>
      <c r="K35" s="171" t="s">
        <v>161</v>
      </c>
    </row>
    <row r="37" spans="6:11" ht="43.2" x14ac:dyDescent="0.3">
      <c r="G37" s="172" t="s">
        <v>302</v>
      </c>
    </row>
    <row r="38" spans="6:11" ht="100.8" x14ac:dyDescent="0.3">
      <c r="G38" s="172" t="s">
        <v>303</v>
      </c>
    </row>
    <row r="39" spans="6:11" ht="72" x14ac:dyDescent="0.3">
      <c r="G39" s="172" t="s">
        <v>304</v>
      </c>
    </row>
    <row r="40" spans="6:11" ht="57.6" x14ac:dyDescent="0.3">
      <c r="G40" s="172" t="s">
        <v>305</v>
      </c>
    </row>
    <row r="41" spans="6:11" ht="72" x14ac:dyDescent="0.3">
      <c r="G41" s="172" t="s">
        <v>306</v>
      </c>
    </row>
    <row r="42" spans="6:11" ht="43.2" x14ac:dyDescent="0.3">
      <c r="G42" s="172" t="s">
        <v>307</v>
      </c>
    </row>
    <row r="43" spans="6:11" ht="100.8" x14ac:dyDescent="0.3">
      <c r="G43" s="172" t="s">
        <v>308</v>
      </c>
    </row>
    <row r="44" spans="6:11" ht="72" x14ac:dyDescent="0.3">
      <c r="G44" s="172" t="s">
        <v>309</v>
      </c>
    </row>
    <row r="45" spans="6:11" ht="57.6" x14ac:dyDescent="0.3">
      <c r="G45" s="172" t="s">
        <v>310</v>
      </c>
    </row>
    <row r="46" spans="6:11" ht="72" x14ac:dyDescent="0.3">
      <c r="G46" s="172" t="s">
        <v>311</v>
      </c>
    </row>
    <row r="47" spans="6:11" ht="43.2" x14ac:dyDescent="0.3">
      <c r="G47" s="172" t="s">
        <v>312</v>
      </c>
    </row>
    <row r="48" spans="6:11" ht="100.8" x14ac:dyDescent="0.3">
      <c r="G48" s="172" t="s">
        <v>313</v>
      </c>
    </row>
    <row r="49" spans="7:7" ht="72" x14ac:dyDescent="0.3">
      <c r="G49" s="172" t="s">
        <v>314</v>
      </c>
    </row>
    <row r="50" spans="7:7" ht="57.6" x14ac:dyDescent="0.3">
      <c r="G50" s="172" t="s">
        <v>315</v>
      </c>
    </row>
    <row r="51" spans="7:7" ht="72" x14ac:dyDescent="0.3">
      <c r="G51" s="172" t="s">
        <v>316</v>
      </c>
    </row>
    <row r="52" spans="7:7" ht="43.2" x14ac:dyDescent="0.3">
      <c r="G52" s="172" t="s">
        <v>317</v>
      </c>
    </row>
    <row r="53" spans="7:7" ht="100.8" x14ac:dyDescent="0.3">
      <c r="G53" s="172" t="s">
        <v>318</v>
      </c>
    </row>
    <row r="54" spans="7:7" ht="72" x14ac:dyDescent="0.3">
      <c r="G54" s="172" t="s">
        <v>319</v>
      </c>
    </row>
    <row r="55" spans="7:7" ht="57.6" x14ac:dyDescent="0.3">
      <c r="G55" s="172" t="s">
        <v>320</v>
      </c>
    </row>
    <row r="56" spans="7:7" ht="72" x14ac:dyDescent="0.3">
      <c r="G56" s="172" t="s">
        <v>321</v>
      </c>
    </row>
    <row r="57" spans="7:7" ht="43.2" x14ac:dyDescent="0.3">
      <c r="G57" s="172" t="s">
        <v>322</v>
      </c>
    </row>
    <row r="58" spans="7:7" ht="100.8" x14ac:dyDescent="0.3">
      <c r="G58" s="172" t="s">
        <v>323</v>
      </c>
    </row>
    <row r="59" spans="7:7" ht="72" x14ac:dyDescent="0.3">
      <c r="G59" s="172" t="s">
        <v>324</v>
      </c>
    </row>
    <row r="60" spans="7:7" ht="57.6" x14ac:dyDescent="0.3">
      <c r="G60" s="172" t="s">
        <v>325</v>
      </c>
    </row>
    <row r="61" spans="7:7" ht="72" x14ac:dyDescent="0.3">
      <c r="G61" s="172" t="s">
        <v>326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16</vt:i4>
      </vt:variant>
    </vt:vector>
  </HeadingPairs>
  <TitlesOfParts>
    <vt:vector size="16" baseType="lpstr">
      <vt:lpstr>Presentacion </vt:lpstr>
      <vt:lpstr>Análisis de Contexto </vt:lpstr>
      <vt:lpstr>Estrategias</vt:lpstr>
      <vt:lpstr>Instructivo</vt:lpstr>
      <vt:lpstr>Mapa Final</vt:lpstr>
      <vt:lpstr>Clasificación Riesgo</vt:lpstr>
      <vt:lpstr>Tabla probabilidad</vt:lpstr>
      <vt:lpstr>Tabla Impacto </vt:lpstr>
      <vt:lpstr>Hoja1</vt:lpstr>
      <vt:lpstr>LISTA</vt:lpstr>
      <vt:lpstr>Tabla Valoración de Controles</vt:lpstr>
      <vt:lpstr>Matriz de Calor</vt:lpstr>
      <vt:lpstr>Seguimiento 1 Trimestre</vt:lpstr>
      <vt:lpstr>Seguimiento 2 Trimestre</vt:lpstr>
      <vt:lpstr>Seguimiento 3 Trimestre </vt:lpstr>
      <vt:lpstr>Seguimiento 4 Trimestre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Pavilion</cp:lastModifiedBy>
  <cp:lastPrinted>2021-06-22T16:15:30Z</cp:lastPrinted>
  <dcterms:created xsi:type="dcterms:W3CDTF">2021-04-16T16:11:31Z</dcterms:created>
  <dcterms:modified xsi:type="dcterms:W3CDTF">2021-08-15T04:21:11Z</dcterms:modified>
</cp:coreProperties>
</file>