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PC-68342\OneDrive - Consejo Superior de la Judicatura\Documentos SG-SST--Compartido\Matriz de Riesgos proceso\"/>
    </mc:Choice>
  </mc:AlternateContent>
  <bookViews>
    <workbookView xWindow="-120" yWindow="-120" windowWidth="20730" windowHeight="11160" tabRatio="882" activeTab="4"/>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_xlnm._FilterDatabase" localSheetId="12" hidden="1">'Seguimiento 1 Trimestre'!$A$10:$T$59</definedName>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52511"/>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 i="20" l="1"/>
  <c r="T34" i="1" l="1"/>
  <c r="Q34" i="1"/>
  <c r="T33" i="1"/>
  <c r="Q33" i="1"/>
  <c r="T32" i="1"/>
  <c r="Q32" i="1"/>
  <c r="T31" i="1"/>
  <c r="Q31" i="1"/>
  <c r="T30" i="1"/>
  <c r="Q30" i="1"/>
  <c r="L30" i="1"/>
  <c r="T13" i="1" l="1"/>
  <c r="Z13" i="1" s="1"/>
  <c r="Y13" i="1" s="1"/>
  <c r="Q13" i="1"/>
  <c r="L10" i="1"/>
  <c r="M55" i="1" l="1"/>
  <c r="L55" i="1"/>
  <c r="M50" i="1"/>
  <c r="L50" i="1"/>
  <c r="M45" i="1"/>
  <c r="L45" i="1"/>
  <c r="M30" i="1"/>
  <c r="M40" i="1"/>
  <c r="L40" i="1"/>
  <c r="M35" i="1"/>
  <c r="L35" i="1"/>
  <c r="M25" i="1"/>
  <c r="L25" i="1"/>
  <c r="M20" i="1"/>
  <c r="L20" i="1"/>
  <c r="M10" i="1"/>
  <c r="AD13" i="1" s="1"/>
  <c r="AC13" i="1" s="1"/>
  <c r="M15" i="1"/>
  <c r="L15"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3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AD47" i="1" s="1"/>
  <c r="Z46" i="1"/>
  <c r="Y46" i="1" s="1"/>
  <c r="T46" i="1"/>
  <c r="Q46" i="1"/>
  <c r="T45" i="1"/>
  <c r="Q45" i="1"/>
  <c r="X45" i="1" s="1"/>
  <c r="I45" i="17"/>
  <c r="J45" i="1"/>
  <c r="Z47" i="1" s="1"/>
  <c r="Y47" i="1" s="1"/>
  <c r="I45" i="1"/>
  <c r="AD31" i="1"/>
  <c r="I40" i="17"/>
  <c r="J3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30" i="1"/>
  <c r="AC3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34" i="1"/>
  <c r="AC34" i="1" s="1"/>
  <c r="AD33" i="1"/>
  <c r="AC33" i="1" s="1"/>
  <c r="AD32" i="1"/>
  <c r="AC32" i="1" s="1"/>
  <c r="X48" i="1"/>
  <c r="X47" i="1"/>
  <c r="X46" i="1"/>
  <c r="X34" i="1"/>
  <c r="X33" i="1"/>
  <c r="X31" i="1"/>
  <c r="X32" i="1"/>
  <c r="AC31" i="1"/>
  <c r="X30" i="1"/>
  <c r="Z30" i="1"/>
  <c r="Y3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30" i="1"/>
  <c r="Z32" i="1"/>
  <c r="Y32" i="1" s="1"/>
  <c r="Z31" i="1"/>
  <c r="Y31" i="1" s="1"/>
  <c r="Z34" i="1"/>
  <c r="Y34" i="1" s="1"/>
  <c r="Z33" i="1"/>
  <c r="Y3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30" i="1"/>
  <c r="AE30" i="1" s="1"/>
  <c r="AB30" i="1"/>
  <c r="AA3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30" i="1"/>
  <c r="M55" i="17" l="1"/>
  <c r="M55" i="19"/>
  <c r="M55" i="18"/>
  <c r="M55" i="20"/>
  <c r="M50" i="17"/>
  <c r="M50" i="19"/>
  <c r="M50" i="18"/>
  <c r="M50" i="20"/>
  <c r="M45" i="17"/>
  <c r="M45" i="18"/>
  <c r="M45" i="19"/>
  <c r="M45" i="20"/>
  <c r="M40" i="17"/>
  <c r="M40" i="20"/>
  <c r="M40" i="19"/>
  <c r="M40" i="18"/>
  <c r="T44" i="1"/>
  <c r="Q44" i="1"/>
  <c r="AD44" i="1" s="1"/>
  <c r="T43" i="1"/>
  <c r="Q43" i="1"/>
  <c r="T42" i="1"/>
  <c r="Q42" i="1"/>
  <c r="T41" i="1"/>
  <c r="Q41" i="1"/>
  <c r="T40" i="1"/>
  <c r="Q40" i="1"/>
  <c r="J40" i="1"/>
  <c r="I40" i="1"/>
  <c r="X44" i="1" l="1"/>
  <c r="X43" i="1"/>
  <c r="H35" i="20"/>
  <c r="H35" i="18"/>
  <c r="H35" i="19"/>
  <c r="H35" i="17"/>
  <c r="I10" i="17"/>
  <c r="I10" i="18"/>
  <c r="I10" i="20"/>
  <c r="I10" i="19"/>
  <c r="I35" i="18"/>
  <c r="I35" i="19"/>
  <c r="I35" i="20"/>
  <c r="I35" i="17"/>
  <c r="Z43" i="1"/>
  <c r="Y43" i="1" s="1"/>
  <c r="X41" i="1"/>
  <c r="X42" i="1"/>
  <c r="Z40" i="1"/>
  <c r="Y40" i="1" s="1"/>
  <c r="Z44" i="1"/>
  <c r="Y44" i="1" s="1"/>
  <c r="Z42" i="1"/>
  <c r="Y42" i="1" s="1"/>
  <c r="X40" i="1"/>
  <c r="N40" i="1"/>
  <c r="AD43" i="1"/>
  <c r="AC43" i="1" s="1"/>
  <c r="AD41" i="1"/>
  <c r="AC41" i="1" s="1"/>
  <c r="AD42" i="1"/>
  <c r="AC42" i="1" s="1"/>
  <c r="AD40" i="1"/>
  <c r="AC44" i="1"/>
  <c r="Z41" i="1"/>
  <c r="Y41" i="1" s="1"/>
  <c r="T39" i="1"/>
  <c r="Q39" i="1"/>
  <c r="T38" i="1"/>
  <c r="Q38" i="1"/>
  <c r="AD38" i="1" s="1"/>
  <c r="AC38" i="1" s="1"/>
  <c r="T37" i="1"/>
  <c r="Q37" i="1"/>
  <c r="T36" i="1"/>
  <c r="Q36" i="1"/>
  <c r="T35" i="1"/>
  <c r="Q35" i="1"/>
  <c r="J35" i="1"/>
  <c r="I35" i="1"/>
  <c r="H30" i="19" l="1"/>
  <c r="H30" i="20"/>
  <c r="H30" i="18"/>
  <c r="H30" i="17"/>
  <c r="J35" i="20"/>
  <c r="J35" i="18"/>
  <c r="J35" i="19"/>
  <c r="J35" i="17"/>
  <c r="Z39" i="1"/>
  <c r="Y39" i="1" s="1"/>
  <c r="AC40" i="1"/>
  <c r="AF40" i="1"/>
  <c r="AE40" i="1" s="1"/>
  <c r="AB40" i="1"/>
  <c r="AA40" i="1" s="1"/>
  <c r="AD37" i="1"/>
  <c r="AC37" i="1" s="1"/>
  <c r="AD36" i="1"/>
  <c r="AC36" i="1" s="1"/>
  <c r="AD39" i="1"/>
  <c r="AC39" i="1" s="1"/>
  <c r="N35" i="1"/>
  <c r="AD35" i="1"/>
  <c r="X38" i="1"/>
  <c r="Z36" i="1"/>
  <c r="Y36" i="1" s="1"/>
  <c r="X36" i="1"/>
  <c r="X37" i="1"/>
  <c r="Z38" i="1"/>
  <c r="Y38" i="1" s="1"/>
  <c r="Z37" i="1"/>
  <c r="Y37" i="1" s="1"/>
  <c r="X35" i="1"/>
  <c r="X39" i="1"/>
  <c r="Z35" i="1"/>
  <c r="K35" i="18" l="1"/>
  <c r="K35" i="19"/>
  <c r="K35" i="20"/>
  <c r="K35" i="17"/>
  <c r="J30" i="18"/>
  <c r="J30" i="19"/>
  <c r="J30" i="20"/>
  <c r="J30" i="17"/>
  <c r="L35" i="18"/>
  <c r="L35" i="19"/>
  <c r="L35" i="20"/>
  <c r="L35" i="17"/>
  <c r="AG40" i="1"/>
  <c r="AF35" i="1"/>
  <c r="AE35" i="1" s="1"/>
  <c r="AC35" i="1"/>
  <c r="AB35" i="1"/>
  <c r="AA35" i="1" s="1"/>
  <c r="Y35" i="1"/>
  <c r="K30" i="19" l="1"/>
  <c r="K30" i="20"/>
  <c r="K30" i="18"/>
  <c r="K30" i="17"/>
  <c r="L30" i="20"/>
  <c r="L30" i="18"/>
  <c r="L30" i="19"/>
  <c r="L30" i="17"/>
  <c r="M35" i="17"/>
  <c r="M35" i="19"/>
  <c r="M35" i="20"/>
  <c r="M35" i="18"/>
  <c r="AG35"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4" i="1"/>
  <c r="Q14" i="1"/>
  <c r="T12" i="1"/>
  <c r="Q12" i="1"/>
  <c r="T11" i="1"/>
  <c r="Q11" i="1"/>
  <c r="T10" i="1"/>
  <c r="Q10" i="1"/>
  <c r="J10" i="1"/>
  <c r="X13" i="1" s="1"/>
  <c r="I10" i="1"/>
  <c r="H15" i="18" l="1"/>
  <c r="H15" i="19"/>
  <c r="H15" i="20"/>
  <c r="H15" i="17"/>
  <c r="H20" i="20"/>
  <c r="H20" i="18"/>
  <c r="H20" i="19"/>
  <c r="H20" i="17"/>
  <c r="Z21" i="1"/>
  <c r="Y21" i="1" s="1"/>
  <c r="X20" i="1"/>
  <c r="X23" i="1"/>
  <c r="X21" i="1"/>
  <c r="X22" i="1"/>
  <c r="X24" i="1"/>
  <c r="Z10" i="1"/>
  <c r="Y10" i="1" s="1"/>
  <c r="X10" i="1"/>
  <c r="X12" i="1"/>
  <c r="X14" i="1"/>
  <c r="X11" i="1"/>
  <c r="N10" i="1"/>
  <c r="AD14" i="1"/>
  <c r="AD10" i="1"/>
  <c r="AD12" i="1"/>
  <c r="AD11" i="1"/>
  <c r="AD21" i="1"/>
  <c r="AD20" i="1"/>
  <c r="AD22" i="1"/>
  <c r="AD24" i="1"/>
  <c r="AD23" i="1"/>
  <c r="N20" i="1"/>
  <c r="Z20" i="1"/>
  <c r="Y20" i="1" s="1"/>
  <c r="Z22" i="1"/>
  <c r="Y22" i="1" s="1"/>
  <c r="Z24" i="1"/>
  <c r="Y24" i="1" s="1"/>
  <c r="Z23" i="1"/>
  <c r="Y23" i="1" s="1"/>
  <c r="Z11" i="1"/>
  <c r="Y11" i="1" s="1"/>
  <c r="Z12" i="1"/>
  <c r="Y12" i="1" s="1"/>
  <c r="Z14" i="1"/>
  <c r="Y14" i="1" s="1"/>
  <c r="AF10" i="1" l="1"/>
  <c r="J20" i="18"/>
  <c r="J20" i="20"/>
  <c r="J20" i="19"/>
  <c r="J20" i="17"/>
  <c r="J15" i="20"/>
  <c r="J15" i="18"/>
  <c r="J15" i="19"/>
  <c r="J15" i="17"/>
  <c r="AB20" i="1"/>
  <c r="AA20" i="1" s="1"/>
  <c r="AB10" i="1"/>
  <c r="AA10" i="1" s="1"/>
  <c r="K15" i="17" l="1"/>
  <c r="K15" i="19"/>
  <c r="K15" i="20"/>
  <c r="K15" i="18"/>
  <c r="K20" i="20"/>
  <c r="K20" i="18"/>
  <c r="K20" i="19"/>
  <c r="K20" i="17"/>
  <c r="T19" i="1"/>
  <c r="Q19" i="1"/>
  <c r="T18" i="1"/>
  <c r="Q18" i="1"/>
  <c r="T17" i="1"/>
  <c r="Q17" i="1"/>
  <c r="AC23" i="1" l="1"/>
  <c r="AC21" i="1"/>
  <c r="AC22" i="1"/>
  <c r="AC24" i="1"/>
  <c r="AC14" i="1"/>
  <c r="AC11" i="1"/>
  <c r="AC12" i="1"/>
  <c r="AD17" i="1"/>
  <c r="AC17" i="1" s="1"/>
  <c r="AD18" i="1"/>
  <c r="AC18" i="1" s="1"/>
  <c r="AD19" i="1"/>
  <c r="AC19" i="1" s="1"/>
  <c r="Q16" i="1"/>
  <c r="T16" i="1"/>
  <c r="T15" i="1"/>
  <c r="AF20" i="1" l="1"/>
  <c r="AE20" i="1" s="1"/>
  <c r="AC20" i="1"/>
  <c r="AE10" i="1"/>
  <c r="AC10" i="1"/>
  <c r="AD16" i="1"/>
  <c r="Q15" i="1"/>
  <c r="AD15" i="1" s="1"/>
  <c r="J15" i="1"/>
  <c r="X15" i="1" l="1"/>
  <c r="AG10" i="1"/>
  <c r="L15" i="19"/>
  <c r="L15" i="20"/>
  <c r="L15" i="18"/>
  <c r="L15" i="17"/>
  <c r="AG20" i="1"/>
  <c r="L20" i="18"/>
  <c r="L20" i="19"/>
  <c r="L20" i="20"/>
  <c r="L20" i="17"/>
  <c r="AC16" i="1"/>
  <c r="Z19" i="1"/>
  <c r="Z16" i="1"/>
  <c r="Z15" i="1"/>
  <c r="Y15" i="1" s="1"/>
  <c r="Z17" i="1"/>
  <c r="Z18" i="1"/>
  <c r="X18" i="1"/>
  <c r="X17" i="1"/>
  <c r="X19" i="1"/>
  <c r="AC15" i="1"/>
  <c r="X16" i="1"/>
  <c r="I15" i="1"/>
  <c r="M20" i="17" l="1"/>
  <c r="M20" i="18"/>
  <c r="M20" i="19"/>
  <c r="M20" i="20"/>
  <c r="N15" i="1"/>
  <c r="J10" i="18" s="1"/>
  <c r="H10" i="18"/>
  <c r="H10" i="19"/>
  <c r="H10" i="20"/>
  <c r="H10" i="17"/>
  <c r="M15" i="17"/>
  <c r="M15" i="20"/>
  <c r="M15" i="18"/>
  <c r="M15" i="19"/>
  <c r="AF15" i="1"/>
  <c r="AE15" i="1" s="1"/>
  <c r="Y18" i="1"/>
  <c r="Y17" i="1"/>
  <c r="Y16" i="1"/>
  <c r="Y19" i="1"/>
  <c r="AB15" i="1"/>
  <c r="AA15" i="1" s="1"/>
  <c r="B249" i="6" a="1"/>
  <c r="B249" i="6" l="1"/>
  <c r="J10" i="19"/>
  <c r="K10" i="17"/>
  <c r="K10" i="18"/>
  <c r="K10" i="19"/>
  <c r="K10" i="20"/>
  <c r="J10" i="20"/>
  <c r="J10" i="17"/>
  <c r="L10" i="17"/>
  <c r="L10" i="20"/>
  <c r="L10" i="19"/>
  <c r="L10" i="18"/>
  <c r="AG15" i="1"/>
  <c r="G238" i="6"/>
  <c r="M10" i="17" l="1"/>
  <c r="M10" i="19"/>
  <c r="M10" i="20"/>
  <c r="M10" i="18"/>
  <c r="B251" i="6"/>
  <c r="B250" i="6"/>
</calcChain>
</file>

<file path=xl/comments1.xml><?xml version="1.0" encoding="utf-8"?>
<comments xmlns="http://schemas.openxmlformats.org/spreadsheetml/2006/main">
  <authors>
    <author>LNOVOAR</author>
  </authors>
  <commentList>
    <comment ref="B5" authorId="0" shapeId="0">
      <text>
        <r>
          <rPr>
            <b/>
            <sz val="9"/>
            <color indexed="81"/>
            <rFont val="Tahoma"/>
            <family val="2"/>
          </rPr>
          <t>Amenazas</t>
        </r>
      </text>
    </comment>
    <comment ref="C5" authorId="0" shapeId="0">
      <text>
        <r>
          <rPr>
            <b/>
            <sz val="9"/>
            <color indexed="81"/>
            <rFont val="Tahoma"/>
            <family val="2"/>
          </rPr>
          <t>Oportunidades</t>
        </r>
      </text>
    </comment>
    <comment ref="D5" authorId="0" shapeId="0">
      <text>
        <r>
          <rPr>
            <b/>
            <sz val="9"/>
            <color indexed="81"/>
            <rFont val="Tahoma"/>
            <family val="2"/>
          </rPr>
          <t>Debilidades</t>
        </r>
      </text>
    </comment>
    <comment ref="E5" authorId="0" shapeId="0">
      <text>
        <r>
          <rPr>
            <b/>
            <sz val="9"/>
            <color indexed="81"/>
            <rFont val="Tahoma"/>
            <family val="2"/>
          </rPr>
          <t>Fortalezas</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<sst xmlns="http://schemas.openxmlformats.org/spreadsheetml/2006/main" count="2686" uniqueCount="572">
  <si>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</si>
  <si>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</si>
  <si>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</si>
  <si>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</si>
  <si>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</si>
  <si>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</si>
  <si>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</si>
  <si>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</si>
  <si>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</si>
  <si>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</si>
  <si>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</si>
  <si>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</si>
  <si>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</si>
  <si>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</si>
  <si>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</si>
  <si>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</si>
  <si>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</si>
  <si>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</si>
  <si>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</si>
  <si>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</si>
  <si>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</si>
  <si>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</si>
  <si>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</si>
  <si>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</si>
  <si>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</si>
  <si>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</si>
  <si>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</si>
  <si>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</si>
  <si>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</si>
  <si>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</si>
  <si>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</si>
  <si>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</si>
  <si>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</si>
  <si>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</si>
  <si>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</si>
  <si>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</si>
  <si>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</si>
  <si>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</si>
  <si>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</si>
  <si>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</si>
  <si>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</si>
  <si>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</si>
  <si>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</si>
  <si>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</si>
  <si>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</si>
  <si>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</si>
  <si>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</si>
  <si>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</si>
  <si>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</si>
  <si>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</si>
  <si>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</si>
  <si>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</si>
  <si>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</si>
  <si>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</si>
  <si>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</si>
  <si>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</si>
  <si>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</si>
  <si>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</si>
  <si>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</si>
  <si>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</si>
  <si>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</si>
  <si>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</si>
  <si>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</si>
  <si>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</si>
  <si>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</si>
  <si>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</si>
  <si>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</si>
  <si>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</si>
  <si>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</si>
  <si>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</si>
  <si>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</si>
  <si>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</si>
  <si>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</si>
  <si>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</si>
  <si>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</si>
  <si>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</si>
  <si>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</si>
  <si>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</si>
  <si>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</si>
  <si>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</si>
  <si>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</si>
  <si>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</si>
  <si>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</si>
  <si>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</si>
  <si>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</si>
  <si>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</si>
  <si>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</si>
  <si>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</si>
  <si>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</si>
  <si>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</si>
  <si>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</si>
  <si>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</si>
  <si>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</si>
  <si>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</si>
  <si>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</si>
  <si>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</si>
  <si>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</si>
  <si>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</si>
  <si>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</si>
  <si>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</si>
  <si>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</si>
  <si>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</si>
  <si>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</si>
  <si>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</si>
  <si>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</si>
  <si>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</si>
  <si>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</si>
  <si>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</si>
  <si>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</si>
  <si>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</si>
  <si>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</si>
  <si>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</si>
  <si>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</si>
  <si>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</si>
  <si>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</si>
  <si>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</si>
  <si>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</si>
  <si>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</si>
  <si>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</si>
  <si>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</si>
  <si>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</si>
  <si>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</si>
  <si>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</si>
  <si>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</si>
  <si>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</si>
  <si>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</si>
  <si>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</si>
  <si>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</si>
  <si>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</si>
  <si>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</si>
  <si>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</si>
  <si>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</si>
  <si>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</si>
  <si>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</si>
  <si>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</si>
  <si>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</si>
  <si>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</si>
  <si>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</si>
  <si>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</si>
  <si>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</si>
  <si>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</si>
  <si>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</si>
  <si>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</si>
  <si>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</si>
  <si>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</si>
  <si>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</si>
  <si>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</si>
  <si>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</si>
  <si>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</si>
  <si>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</si>
  <si>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</si>
  <si>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</si>
  <si>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</si>
  <si>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</si>
  <si>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</si>
  <si>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</si>
  <si>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</si>
  <si>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</si>
  <si>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</si>
  <si>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</si>
  <si>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</si>
  <si>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</si>
  <si>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</si>
  <si>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</si>
  <si>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</si>
  <si>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</si>
  <si>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</si>
  <si>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</si>
  <si>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</si>
  <si>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</si>
  <si>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</si>
  <si>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</si>
  <si>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</si>
  <si>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</si>
  <si>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</si>
  <si>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</si>
  <si>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</si>
  <si>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</si>
  <si>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</si>
  <si>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</si>
  <si>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</si>
  <si>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</si>
  <si>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</si>
  <si>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</si>
  <si>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</si>
  <si>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</si>
  <si>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</si>
  <si>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</si>
  <si>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</si>
  <si>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</si>
  <si>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</si>
  <si>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</si>
  <si>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</si>
  <si>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</si>
  <si>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</si>
  <si>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</si>
  <si>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</si>
  <si>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</si>
  <si>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</si>
  <si>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</si>
  <si>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</si>
  <si>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</si>
  <si>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</si>
  <si>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</si>
  <si>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</si>
  <si>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</si>
  <si>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</si>
  <si>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</si>
  <si>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 xml:space="preserve">Tecnológicos </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</si>
  <si>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</si>
  <si>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</si>
  <si>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</si>
  <si>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</si>
  <si>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</si>
  <si>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</si>
  <si>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</si>
  <si>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</si>
  <si>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</si>
  <si>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</si>
  <si>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</si>
  <si>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</si>
  <si>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</si>
  <si>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</si>
  <si>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</si>
  <si>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</si>
  <si>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</si>
  <si>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</si>
  <si>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</si>
  <si>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</si>
  <si>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</si>
  <si>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</si>
  <si>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</si>
  <si>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</si>
  <si>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</si>
  <si>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</si>
  <si>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</si>
  <si>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</si>
  <si>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</si>
  <si>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</si>
  <si>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</si>
  <si>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</si>
  <si>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</si>
  <si>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</si>
  <si>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</si>
  <si>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</si>
  <si>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</si>
  <si>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</si>
  <si>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</si>
  <si>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</si>
  <si>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</si>
  <si>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</si>
  <si>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</si>
  <si>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</si>
  <si>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</si>
  <si>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</si>
  <si>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</si>
  <si>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</si>
  <si>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</si>
  <si>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</si>
  <si>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</si>
  <si>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</si>
  <si>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</si>
  <si>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</si>
  <si>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</si>
  <si>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</si>
  <si>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</si>
  <si>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</si>
  <si>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</si>
  <si>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</si>
  <si>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</si>
  <si>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</si>
  <si>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</si>
  <si>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</si>
  <si>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</si>
  <si>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</si>
  <si>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</si>
  <si>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</si>
  <si>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</si>
  <si>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</si>
  <si>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</si>
  <si>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</si>
  <si>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</si>
  <si>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</si>
  <si>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</si>
  <si>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</si>
  <si>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</si>
  <si>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</si>
  <si>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</si>
  <si>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</si>
  <si>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</si>
  <si>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</si>
  <si>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</si>
  <si>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</si>
  <si>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</si>
  <si>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</si>
  <si>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</si>
  <si>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</si>
  <si>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</si>
  <si>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</si>
  <si>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</si>
  <si>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</si>
  <si>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</si>
  <si>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</si>
  <si>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</si>
  <si>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</si>
  <si>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</si>
  <si>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</si>
  <si>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</si>
  <si>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</si>
  <si>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</si>
  <si>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</si>
  <si>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</si>
  <si>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</si>
  <si>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</si>
  <si>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</si>
  <si>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</si>
  <si>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</si>
  <si>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</si>
  <si>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</si>
  <si>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</si>
  <si>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</si>
  <si>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</si>
  <si>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</si>
  <si>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</si>
  <si>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</si>
  <si>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</si>
  <si>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</si>
  <si>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</si>
  <si>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</si>
  <si>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Legales y reglamentarios (estándares nacionales, internacionales, regulación )</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</si>
  <si>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</si>
  <si>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</si>
  <si>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</si>
  <si>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</si>
  <si>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</si>
  <si>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</si>
  <si>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</si>
  <si>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</si>
  <si>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</si>
  <si>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</si>
  <si>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</si>
  <si>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</si>
  <si>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</si>
  <si>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</si>
  <si>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</si>
  <si>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</si>
  <si>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</si>
  <si>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</si>
  <si>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</si>
  <si>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</si>
  <si>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</si>
  <si>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</si>
  <si>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</si>
  <si>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</si>
  <si>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</si>
  <si>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</si>
  <si>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</si>
  <si>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</si>
  <si>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</si>
  <si>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</si>
  <si>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</si>
  <si>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</si>
  <si>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</si>
  <si>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</si>
  <si>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</si>
  <si>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</si>
  <si>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</si>
  <si>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</si>
  <si>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</si>
  <si>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</si>
  <si>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</si>
  <si>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</si>
  <si>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</si>
  <si>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</si>
  <si>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</si>
  <si>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Corrupción</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</si>
  <si>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</si>
  <si>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</si>
  <si>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</si>
  <si>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</si>
  <si>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</si>
  <si>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</si>
  <si>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</si>
  <si>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</si>
  <si>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</si>
  <si>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</si>
  <si>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</si>
  <si>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</si>
  <si>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</si>
  <si>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</si>
  <si>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</si>
  <si>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</si>
  <si>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</si>
  <si>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</si>
  <si>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</si>
  <si>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</si>
  <si>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</si>
  <si>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Apoyo</t>
  </si>
  <si>
    <t>Unidad de Recursos Humanos</t>
  </si>
  <si>
    <t xml:space="preserve">X </t>
  </si>
  <si>
    <t>Dirección Ejecutiva de Administración Judicial</t>
  </si>
  <si>
    <t>Sistema de Gestión de Seguridad y Salud en el Trabajo</t>
  </si>
  <si>
    <t xml:space="preserve">Dirección  Ejecutiva de Administración Judicial </t>
  </si>
  <si>
    <t>Fortalecimiento del SG-SST según lineamientos del gobierno nacional</t>
  </si>
  <si>
    <t>Designación oportuna de presupuesto para la Rama Judicial por parte del Ministerio de Hacienda</t>
  </si>
  <si>
    <t>Sociales  y culturales (cultura, religión, demografía, responsabilidad social, orden público.)</t>
  </si>
  <si>
    <t>Tecnológicos (desarrollo digital, avances en tecnología, acceso a sistemas de información externos, gobierno en línea.</t>
  </si>
  <si>
    <t>AMBIENTALES: emisiones y residuos, energía, catástrofes naturales, desarrollo sostenible.</t>
  </si>
  <si>
    <t>Enfermedades de Salud Publica</t>
  </si>
  <si>
    <t xml:space="preserve">FORTALEZAS(Factores específicos) ) </t>
  </si>
  <si>
    <t>Estratégicos: (direccionamiento estratégico, planeación institucional, liderazgo, trabajo en equipo)</t>
  </si>
  <si>
    <t>Recursos financieros: (presupuesto de funcionamiento, recursos de inversión)</t>
  </si>
  <si>
    <t>Dispersión geográfica de las sedes judiciales que dificulta las actividades de  inducción y reinducción y demás actividades del SG-SST</t>
  </si>
  <si>
    <t>Dificultad en la  participación de los servidores judiciales en capacitaciones debido a la sobre carga laboral</t>
  </si>
  <si>
    <t>Uso de las herramientas tecnológicas para ampliar la cobertura en prevención y promoción de los riesgos laborales</t>
  </si>
  <si>
    <t>Baja participación de los servidores judiciales en los grupos de apoyo para la implementación del SG-SST</t>
  </si>
  <si>
    <t>Deficiencia de personal especializado para la implementación del SG-SST en las seccionales y rotación de personal</t>
  </si>
  <si>
    <t>Apoyo en el SG-SST por profesionales calificados de Corredor de Seguros y ARL</t>
  </si>
  <si>
    <t>Seguimiento de las recomendaciones médicos laborales emitidas por la EPS y ARL en coordinación con las Direcciones Seccionales</t>
  </si>
  <si>
    <t>Proceso: (capacidad, diseño, ejecución, proveedores, entradas, salidas,
gestión del conocimiento)</t>
  </si>
  <si>
    <t xml:space="preserve">Documentación: (actualización, coherencia, aplicabilidad) </t>
  </si>
  <si>
    <t>Infraestructura física: (suficiencia, comodidad)</t>
  </si>
  <si>
    <t>La antigüedad y ubicación de algunas sedes judiciales, lo cual dificulta el Mantenimiento de la infraestructura Física.</t>
  </si>
  <si>
    <t>Elementos de trabajo: (papel, equipos)</t>
  </si>
  <si>
    <t>Comunicación Interna: (canales utilizados y su efectividad, flujo de la información necesaria para el desarrollo de las actividades)</t>
  </si>
  <si>
    <t>Comunicación permanente con las Direcciones Seccionales para implementación del SG-SST.</t>
  </si>
  <si>
    <t xml:space="preserve">Se cuenta con un equipo de trabajo liderado por la Coordinación Nacional del SG-SST, apoyado por los Coordinadores de seguridad y salud en el trabajo del Nivel Central, Direcciones Seccionales y Coordinaciones Administrativas, así mismo, tiene el apoyo técnico y logístico de asesores del Corredor de Seguros y Administradora de Riesgos Laborales (ARL). </t>
  </si>
  <si>
    <t>Se cuenta con equipos de trabajo y los recursos necesarios para ejecutar las actividades del SG-SST</t>
  </si>
  <si>
    <t>Plan de acción 2022</t>
  </si>
  <si>
    <t>Matriz de riesgos del SG-SST</t>
  </si>
  <si>
    <t>Nacional</t>
  </si>
  <si>
    <t xml:space="preserve">Incumplimiento de los requisitos legales del SG-SST </t>
  </si>
  <si>
    <t>Propagación a nivel mundial del virus Sars COV2 - COVID 19</t>
  </si>
  <si>
    <t>Carencias de recurso humano suficiente, capacitado y entrenado para la implementación del SG-SST en las Direcciones Seccionales y Coordinaciones Administrativas</t>
  </si>
  <si>
    <t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</si>
  <si>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ética y valores . </t>
  </si>
  <si>
    <t xml:space="preserve">Posibilidad de actos indebidos de  los servidores judiciales debido a  la carencia en transparencia, ética y valores </t>
  </si>
  <si>
    <t>Director de la División de Bienestar y Seguridad Social</t>
  </si>
  <si>
    <t>La posibilidad de Incumplimiento de las metas establecidas en el plan de trabajo y los objetivos del  SG-SST debido a la carencias de recurso humano suficiente, capacitado y entrenado para la implementación del SG-SST en las Direcciones Seccionales y Coordinaciones Administrativas</t>
  </si>
  <si>
    <t>Presencia de los siguientes amenazas o desastres: Sismo/Terremoto 
Vendaval/vientos
Huracanes
Inundación 
Derrumbe/Deslizamiento
Precipitaciones, (lluvias, granizadas, heladas) 
Erupción volcánica
Tsunami / Maremoto
Sequías
Tormenta eléctrica - rayos
Colapso estructural
Incendio forestal</t>
  </si>
  <si>
    <t>La posibilidad de afectación económica,  salud de la población judicial y ambiental de la entidad debido a la ocurrencia de amenazas o desastres que pueden poner en peligro la seguridad y salud de la población judicial  y visitantes en las instalaciones</t>
  </si>
  <si>
    <t>Ocurrencia de amenazas o desastres que pueden poner en peligro la seguridad y salud de la población judicial  y visitantes en las instalaciones</t>
  </si>
  <si>
    <t>Dificultad en implementación de requisitos legales en SG-SST</t>
  </si>
  <si>
    <t>La posibilidad de afectación económica y reputación de la entidad  debido a la  Dificultad en implementación de requisitos legales en SG-SST</t>
  </si>
  <si>
    <t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t>
  </si>
  <si>
    <t>* Desconocimiento del PESV  por parte de los roles en la vía: Conductor de carro, motociclistas, ciclistas y peatones 
* Falta de control y seguimiento en la implementación del Plan Estratégico de Seguridad Vial (PESV)</t>
  </si>
  <si>
    <t>Violencia social generalizada en el país que puede presentar  accidentes de trabajo leves, graves y mortales y afectaciones a la infraestructura</t>
  </si>
  <si>
    <t>Presencia de los siguientes peligros: 
* Huelga, motín, asonada, conmoción Civil
* Desórdenes civiles.
* Atentados terroristas
* Situación de atraco, asalto robo u otras situaciones de violencia.
* Incursión armada o guerrillera.
* Minas o elementos explosivos</t>
  </si>
  <si>
    <t>La posibilidad de afectación económica, reputación y salud de la población judicial de la entidad debido a la violencia social generalizada en el país que puede presentar  accidentes de trabajo leves, graves y mortales  y afectaciones a la infraestructura</t>
  </si>
  <si>
    <t xml:space="preserve">La posibilidad de afectación en la Prestación del Servicio de Justicia, económica, salud de la población judicial y ambiental de la entidad  debido al Contagio por el virus Sars COV2 - COVID 19 </t>
  </si>
  <si>
    <t xml:space="preserve">Participar en la divulgación de la norma ISO 37001:2016, Plan de Anticorrupción  formación en valores y principios propios de la entidad </t>
  </si>
  <si>
    <t>* Falta de recursos técnicos, humanos y financieros para la implementación del SG-SST</t>
  </si>
  <si>
    <t>Ocurrencia de accidentes de tránsito que puede presentar  accidentes de trabajo  leves, graves y mortales de los actores en la vía y daños de vehículos</t>
  </si>
  <si>
    <t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t>
  </si>
  <si>
    <t>Afectación en la salud de la población judicial</t>
  </si>
  <si>
    <t>Participar en la divulgación del Código de Ética de Buen Gobierno a través de la  página web de la Rama Judicial</t>
  </si>
  <si>
    <t>Participar en la divulgación de la Ley 1474 del 2011 Ley Anticorrupción y la Ley 1712 del 2014 Ley de Transparencia por medio de reuniones Comités del SIGCMA y  reuniones de la Alta Dirección</t>
  </si>
  <si>
    <t xml:space="preserve">moniterore </t>
  </si>
  <si>
    <t>Velar por la seguridad y la salud en el trabajo de los servidores judiciales, contratistas, judicantes y practicantes, articulados con el Sistema de Gestión de la Calidad y el Medio Ambiente de la Rama Judicial.</t>
  </si>
  <si>
    <t>Ocurrencia de accidentes por riesgo público</t>
  </si>
  <si>
    <t xml:space="preserve">Afectación de los servidores judiciales por riesgo en salud publica </t>
  </si>
  <si>
    <t xml:space="preserve">Cambio continuo en la normatividad relacionada con la seguridad y  salud en el trabajo </t>
  </si>
  <si>
    <t>Disminución del presupuesto asignado para  el 2022 a la Rama Judicial</t>
  </si>
  <si>
    <t>Número deficiente de proveedores inscritos en la plataforma de Colombia Compra Eficiente, para suplir las necesidades de adquisición de bienes y servicios en seguridad y salud en el trabajo</t>
  </si>
  <si>
    <t>Interrupción del servicio de administrar justicia a causa del COVID-19 y sus variantes.</t>
  </si>
  <si>
    <t>Incremento de la credibilidad y confianza en la administración de justicia al implementar el Sistema de Gestion de Seguridad y Salud en el Trabajo</t>
  </si>
  <si>
    <t>Interrupción del servicio de administrar justicia a causa de las huelgas y/o marchas.</t>
  </si>
  <si>
    <t xml:space="preserve">Limitaciones en  la movilidad asociados a factores del orden público </t>
  </si>
  <si>
    <t>Amenazas a servidores judiciales en razón al ejercicio de sus funciones.</t>
  </si>
  <si>
    <t xml:space="preserve">Afectaciones a la infraestructura física de las sedes Judiciales </t>
  </si>
  <si>
    <t>Deficiencia de red de internet</t>
  </si>
  <si>
    <t>Marco regulatorio del Ministerio de Tecnologías de la Información y las Comunicaciones, para la gobernanza y transformación digital</t>
  </si>
  <si>
    <t>Inseguridad informática por ataques cibernéticos</t>
  </si>
  <si>
    <t>Indisponibilidad mundial de las redes de información</t>
  </si>
  <si>
    <t>Normas expedidas que afecten el desarrollo y gestión en seguridad y salud en el trabajo, que generen sanciones, demandas y costos adicionales por incumplimiento de requisitos legales</t>
  </si>
  <si>
    <t>Actualización del marco normativo</t>
  </si>
  <si>
    <t>Fenómenos naturales (Inundación, quema de bosques, sismo, vendavales, epidemias y plagas).</t>
  </si>
  <si>
    <t>Aumento de los impactos ambientales negativos de la pandemia por contagio de la COVID-19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</si>
  <si>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</si>
  <si>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</si>
  <si>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Demora en la aprobación de documentos del proceso de SG-SST por parte del SIGCMA</t>
  </si>
  <si>
    <t>Contar con el Plan Sectorial de Desarrollo de la Rama Judicial</t>
  </si>
  <si>
    <t>Definición de roles y responsabilidades de todos los niveles de la entidad en el Sistema de Gestión de Seguridad y Salud en el Trabajo</t>
  </si>
  <si>
    <t>El compromiso de la Alta Dirección en la implementación del Sistema de Gestion de Seguridad y Salud en el Trabajo</t>
  </si>
  <si>
    <t xml:space="preserve">Encuentros Nacionales y regionales de COPASST, Comité de Convivencia Laboral y Brigada de emergencia
</t>
  </si>
  <si>
    <t>Demora en la aprobación de recursos presupuestales por parte del Consejo Superior Judicatura</t>
  </si>
  <si>
    <t>Apoyo técnico y logístico de asesores del Corredor de Seguros y Administradora de Riesgos Laborales (ARL)</t>
  </si>
  <si>
    <t>Dificultad de ejecución de recursos de inversión y funcionamiento en algunas Direcciones Seccionales</t>
  </si>
  <si>
    <t>Ejecución de los recursos asignados.</t>
  </si>
  <si>
    <t xml:space="preserve">Directrices establecidas en el  Manual de Contratación </t>
  </si>
  <si>
    <t>Personal: (competencia del personal, disponibilidad, suficiencia, seguridad
y salud en el trabajo)</t>
  </si>
  <si>
    <t>Encuentros de municipios y/o Jurisdicciones para implementación del SG-SST</t>
  </si>
  <si>
    <t xml:space="preserve">Encuentros nacionales y regionales de COPASST, Comité de Convivencia Laboral, Brigada de emergencia. Actividades donde se comparte experiencias
</t>
  </si>
  <si>
    <t xml:space="preserve">Baja cobertura en la identificación de peligros y planes de emergencias por carencia de recurso humano </t>
  </si>
  <si>
    <t xml:space="preserve">Personal integrado por servidores judiciales  de alto nivel profesional y esta capacitado para llevar a cabo las funciones asignadas en seguridad y salud en el trabajo </t>
  </si>
  <si>
    <t>Servidores Judiciales con comorbilidades o enfermedades laborales</t>
  </si>
  <si>
    <t>Mesas de seguimiento administrativo con las entidades de seguridad social para el seguimiento de casos críticos de accidentes de trabajo y comunes y enfermedad laborales y comunes</t>
  </si>
  <si>
    <t xml:space="preserve">Carencia  de manual  de funciones para los servidores Judiciales </t>
  </si>
  <si>
    <t>La deficiencia en el registro de datos en el Sistema de información Efinómina</t>
  </si>
  <si>
    <t>Dificultad para acceder a la formación, tales como gestión documental, digitalización, seguridad de la información, entre otros.</t>
  </si>
  <si>
    <t xml:space="preserve">Carencia en la cobertura de la plataforma tecnológica a Nivel Seccional y Nivel Central </t>
  </si>
  <si>
    <t>Carencia de formación en tecnologías de la información y la comunicación aplicadas al desarrollo de la gestión Judicial estableciendo las diferencias entre Transformación digital, digitalización, expediente digital y estrategias para la digitalización.</t>
  </si>
  <si>
    <t>Accesibilidad a nuevas herramientas virtuales, que facilitan el acceso a la información, la optimización del tiempo y contribuyen a la disminución de los consumos de papel</t>
  </si>
  <si>
    <t>Fallas en la conectividad para la realización de las actividades propias del proceso.</t>
  </si>
  <si>
    <t xml:space="preserve">Capacitación para el uso de herramientas tecnológicas  </t>
  </si>
  <si>
    <t>Deficiente servicio de internet y baja capacidad en el ancho de banda.</t>
  </si>
  <si>
    <t>Equipos obsoletos para la gestión propia del proceso</t>
  </si>
  <si>
    <t>Desconocimiento de las tablas de retención documental</t>
  </si>
  <si>
    <t>Documentos estandarizados para la implementación del SG-SST a nivel nacional como: Manuales, Programas, Procedimientos, Instructivos y formatos con la aprobación del SIGCMA</t>
  </si>
  <si>
    <t>Falta de actualización,  implementación  y estandarización de las  tablas de retención documental</t>
  </si>
  <si>
    <t>Micro sitio de fácil acceso a los documentos propios del Sistema de Gestión de Seguridad y Salud en el Trabajo.</t>
  </si>
  <si>
    <t>Desconocimiento de los documentos de SG-SST por parte de los Coordinadores de SST de las seccionales</t>
  </si>
  <si>
    <t>En respuesta del plan de infraestructura  se ha  venido  trabajando para contar con modernas instalaciones de los  Consejo Seccional de la Judicatura y  Direcciones Seccional de Administración Judicial.</t>
  </si>
  <si>
    <t>Espacios físicos reducidos que no cumplen los estándares de seguridad y salud en el trabajo</t>
  </si>
  <si>
    <t xml:space="preserve">Adquisición de sedes propias para mejorar la prestación del servicio </t>
  </si>
  <si>
    <t>Uso adecuado de los elementos de trabajo.</t>
  </si>
  <si>
    <t xml:space="preserve">Carencia de correo corporativo y Sigobius de los servidores judiciales </t>
  </si>
  <si>
    <t>Desaprovechamiento de canales de comunicaciones, para generar mayor información a las partes interesadas.</t>
  </si>
  <si>
    <t>Ambientales</t>
  </si>
  <si>
    <t>Desconocimiento del Plan de Gestión Ambiental que aplica para la Rama Judicial Acuerdo PSAA14-10160</t>
  </si>
  <si>
    <t>Disminución significativa en el consumo de servicios públicos por efecto de la aplicación del aforo en las sedes judiciales </t>
  </si>
  <si>
    <t>Desconocimiento por parte de los brigadistas, Servidores Judiciales y contratistas de las acciones necesarias para actuar ante una emergencia ambiental</t>
  </si>
  <si>
    <t>Disminución en el uso de papel, toners y demás elementos de oficina al implementar el uso de medios tecnológicos.</t>
  </si>
  <si>
    <t>Contar con la certificación operaciones inseguras: Sellos de bioseguridad huella de confianza</t>
  </si>
  <si>
    <t>Identificar y controlar los cambios de normatividad conforme a lo establecido en el procedimiento de identificación y evaluación de requisitos legales.</t>
  </si>
  <si>
    <t>1, 12</t>
  </si>
  <si>
    <t>1,5</t>
  </si>
  <si>
    <t>3,4</t>
  </si>
  <si>
    <t>Planear y ejecutar actividades  en pro de la seguridad y salud en el trabajo de la población judicial con recursos de Presupuesto General de la Nación en la vigencia 2022</t>
  </si>
  <si>
    <t>2,3</t>
  </si>
  <si>
    <t>2,7,8</t>
  </si>
  <si>
    <t>Planear y ejecutar el plan de trabajo de SG-SST Nacional vigencia 2022</t>
  </si>
  <si>
    <t>5,6,7,8,13,14,16,17</t>
  </si>
  <si>
    <t>4,5,6,7,9,26</t>
  </si>
  <si>
    <t>5,6,9,10,11,14,15</t>
  </si>
  <si>
    <t>Continuar con la implementación de la gestión de cambio de COVID-19 hasta nuevos lineamientos</t>
  </si>
  <si>
    <t xml:space="preserve">Implementar Software Efinómina modulo SG-SST </t>
  </si>
  <si>
    <t>11,12</t>
  </si>
  <si>
    <t xml:space="preserve">Gestionar la creación de perfil de cargo para el Coordinador de SG-SST Nacional, Nivel Central, Seccional y Coordinaciones Administrativas </t>
  </si>
  <si>
    <t>8,10</t>
  </si>
  <si>
    <t xml:space="preserve">Realizar mantenimiento y mejora del  Sistema de Gestion de Seguridad y Salud en el trabajo </t>
  </si>
  <si>
    <t>1,12,13,19,20,25</t>
  </si>
  <si>
    <t>Capacitar a los Coordinadores de SST del Nivel Central, Seccional y Coordinaciones Administrativas en el manejo de los documentos del SG-SST y la entidad</t>
  </si>
  <si>
    <t>18,19,20,24</t>
  </si>
  <si>
    <t>Participar en reuniones según programación por parte el SIGCMA para la presentación y aprobación de documentos del proceso de SG-SST</t>
  </si>
  <si>
    <t>Ejecutar inspecciones técnicas de seguridad integral, matrices de identificación de peligros y planes de emergencias a las sedes judiciales</t>
  </si>
  <si>
    <t>21,22</t>
  </si>
  <si>
    <t>21,22,23,24</t>
  </si>
  <si>
    <r>
      <t>* Identificación de los requisitos legales en la</t>
    </r>
    <r>
      <rPr>
        <b/>
        <sz val="10"/>
        <rFont val="Calibri"/>
        <family val="2"/>
        <scheme val="minor"/>
      </rPr>
      <t xml:space="preserve"> Matriz legal de SG-SST</t>
    </r>
    <r>
      <rPr>
        <sz val="10"/>
        <rFont val="Calibri"/>
        <family val="2"/>
        <scheme val="minor"/>
      </rPr>
      <t xml:space="preserve"> conforme a los  lineamientos establecidos en el P-SST-02 Procedimiento de identificación y evaluación de requisitos legales.</t>
    </r>
  </si>
  <si>
    <r>
      <t xml:space="preserve">* Apoyo técnico en la implementación del Sistema por aliados estratégicos ARL y Corredor de Seguros </t>
    </r>
    <r>
      <rPr>
        <b/>
        <sz val="10"/>
        <rFont val="Calibri"/>
        <family val="2"/>
        <scheme val="minor"/>
      </rPr>
      <t>(Matrices de peligros , planes emergencia, inspecciones, etc)</t>
    </r>
  </si>
  <si>
    <r>
      <t>* Comunicación constante</t>
    </r>
    <r>
      <rPr>
        <b/>
        <sz val="10"/>
        <rFont val="Calibri"/>
        <family val="2"/>
        <scheme val="minor"/>
      </rPr>
      <t xml:space="preserve"> (correos, reuniones, llamadas, mensajes)</t>
    </r>
    <r>
      <rPr>
        <sz val="10"/>
        <rFont val="Calibri"/>
        <family val="2"/>
        <scheme val="minor"/>
      </rPr>
      <t xml:space="preserve">  con las Coordinaciones de SG-SST de Nivel Central, Seccional y Coordinaciones Administrativas para la aclaración  de inquietudes y novedades del SG-SST</t>
    </r>
  </si>
  <si>
    <r>
      <t xml:space="preserve">* Elaboración de </t>
    </r>
    <r>
      <rPr>
        <b/>
        <sz val="10"/>
        <rFont val="Calibri"/>
        <family val="2"/>
        <scheme val="minor"/>
      </rPr>
      <t>Plan de trabajo anual</t>
    </r>
    <r>
      <rPr>
        <sz val="10"/>
        <rFont val="Calibri"/>
        <family val="2"/>
        <scheme val="minor"/>
      </rPr>
      <t xml:space="preserve"> teniendo en cuenta la legislación vigente </t>
    </r>
  </si>
  <si>
    <r>
      <t>* Con el apoyo de la Unidad de Infraestructura Física y Unidad Administrativa se ejecutan los</t>
    </r>
    <r>
      <rPr>
        <b/>
        <sz val="10"/>
        <rFont val="Calibri"/>
        <family val="2"/>
        <scheme val="minor"/>
      </rPr>
      <t xml:space="preserve"> cierres de hallazgos encontrados en los diferentes productos elaborados por el SG-SST</t>
    </r>
    <r>
      <rPr>
        <sz val="10"/>
        <rFont val="Calibri"/>
        <family val="2"/>
        <scheme val="minor"/>
      </rPr>
      <t xml:space="preserve">, con el fin de cumplir con la normatividad legal vigente
</t>
    </r>
  </si>
  <si>
    <r>
      <t>* Desde la Coordinación del SG-SST nacional  se realiza</t>
    </r>
    <r>
      <rPr>
        <b/>
        <sz val="10"/>
        <rFont val="Calibri"/>
        <family val="2"/>
        <scheme val="minor"/>
      </rPr>
      <t xml:space="preserve"> auditorias internas</t>
    </r>
    <r>
      <rPr>
        <sz val="10"/>
        <rFont val="Calibri"/>
        <family val="2"/>
        <scheme val="minor"/>
      </rPr>
      <t xml:space="preserve">. Con el fin de verificar la ejecución de la normatividad legal en las seccionales 
</t>
    </r>
  </si>
  <si>
    <r>
      <t xml:space="preserve">* Registro y seguimiento de </t>
    </r>
    <r>
      <rPr>
        <b/>
        <sz val="10"/>
        <rFont val="Calibri"/>
        <family val="2"/>
        <scheme val="minor"/>
      </rPr>
      <t>gestión de cambio</t>
    </r>
    <r>
      <rPr>
        <sz val="10"/>
        <rFont val="Calibri"/>
        <family val="2"/>
        <scheme val="minor"/>
      </rPr>
      <t xml:space="preserve"> cuando se presente un cambio que afecte al SG-SST tanto del Nivel Nacional como a Nivel Seccional</t>
    </r>
  </si>
  <si>
    <r>
      <t>*</t>
    </r>
    <r>
      <rPr>
        <b/>
        <sz val="10"/>
        <rFont val="Calibri"/>
        <family val="2"/>
        <scheme val="minor"/>
      </rPr>
      <t xml:space="preserve"> Inducción y reinducción</t>
    </r>
    <r>
      <rPr>
        <sz val="10"/>
        <rFont val="Calibri"/>
        <family val="2"/>
        <scheme val="minor"/>
      </rPr>
      <t xml:space="preserve"> a los Coordinadores de SG-SST del Nivel Central, Seccionales y Coordinaciones Administrativas</t>
    </r>
  </si>
  <si>
    <r>
      <t xml:space="preserve">Implementación de </t>
    </r>
    <r>
      <rPr>
        <b/>
        <sz val="10"/>
        <rFont val="Calibri"/>
        <family val="2"/>
        <scheme val="minor"/>
      </rPr>
      <t>Plan Estratégico de Seguridad Vial (PESV)</t>
    </r>
  </si>
  <si>
    <r>
      <rPr>
        <b/>
        <sz val="10"/>
        <rFont val="Calibri"/>
        <family val="2"/>
        <scheme val="minor"/>
      </rPr>
      <t>Plan de trabajo anual</t>
    </r>
    <r>
      <rPr>
        <sz val="10"/>
        <rFont val="Calibri"/>
        <family val="2"/>
        <scheme val="minor"/>
      </rPr>
      <t xml:space="preserve"> con capacitaciones dirigidas a todos los roles en la vía: Conductor de carro, motociclistas, ciclistas y peatones</t>
    </r>
  </si>
  <si>
    <r>
      <rPr>
        <b/>
        <sz val="10"/>
        <rFont val="Calibri"/>
        <family val="2"/>
        <scheme val="minor"/>
      </rPr>
      <t>Capacitaciones enfocadas al autocuidado del riesgo publico</t>
    </r>
    <r>
      <rPr>
        <sz val="10"/>
        <rFont val="Calibri"/>
        <family val="2"/>
        <scheme val="minor"/>
      </rPr>
      <t xml:space="preserve"> dentro del Plan de trabajo anual </t>
    </r>
  </si>
  <si>
    <r>
      <rPr>
        <b/>
        <sz val="10"/>
        <rFont val="Calibri"/>
        <family val="2"/>
        <scheme val="minor"/>
      </rPr>
      <t xml:space="preserve">Plan de trabajo anual </t>
    </r>
    <r>
      <rPr>
        <sz val="10"/>
        <rFont val="Calibri"/>
        <family val="2"/>
        <scheme val="minor"/>
      </rPr>
      <t>con capacitaciones  y simulacros de emergencia para la prevención, preparación y respuesta ante emergencias y contingencias, dirigida a los grupos de apoyo de emergencia (COE, Brigadistas y Coordinadores de Evacuación) y población en general</t>
    </r>
  </si>
  <si>
    <r>
      <t>* Realizar y actualizar registro de g</t>
    </r>
    <r>
      <rPr>
        <b/>
        <sz val="10"/>
        <rFont val="Calibri"/>
        <family val="2"/>
        <scheme val="minor"/>
      </rPr>
      <t xml:space="preserve">estión de cambio </t>
    </r>
    <r>
      <rPr>
        <sz val="10"/>
        <rFont val="Calibri"/>
        <family val="2"/>
        <scheme val="minor"/>
      </rPr>
      <t>Sars Cov 2 - COVID 19, con los cambios que afectan a la entidad y al SG-SST</t>
    </r>
  </si>
  <si>
    <r>
      <t xml:space="preserve">* Realizar </t>
    </r>
    <r>
      <rPr>
        <b/>
        <sz val="10"/>
        <rFont val="Calibri"/>
        <family val="2"/>
        <scheme val="minor"/>
      </rPr>
      <t>Matriz de identificaciones de peligros, evaluación y Valoración de riesgos Sars Cov 2 - COVID 19</t>
    </r>
  </si>
  <si>
    <r>
      <t>* Creación y divulgación</t>
    </r>
    <r>
      <rPr>
        <b/>
        <sz val="10"/>
        <rFont val="Calibri"/>
        <family val="2"/>
        <scheme val="minor"/>
      </rPr>
      <t xml:space="preserve"> Protocolos para la prevención de contagio de COVID 19</t>
    </r>
    <r>
      <rPr>
        <sz val="10"/>
        <rFont val="Calibri"/>
        <family val="2"/>
        <scheme val="minor"/>
      </rPr>
      <t xml:space="preserve"> en trabajo presencial y en casa</t>
    </r>
  </si>
  <si>
    <r>
      <t xml:space="preserve">*  Adaptación del </t>
    </r>
    <r>
      <rPr>
        <b/>
        <sz val="10"/>
        <rFont val="Calibri"/>
        <family val="2"/>
        <scheme val="minor"/>
      </rPr>
      <t>Plan de trabajo</t>
    </r>
    <r>
      <rPr>
        <sz val="10"/>
        <rFont val="Calibri"/>
        <family val="2"/>
        <scheme val="minor"/>
      </rPr>
      <t xml:space="preserve"> de modelo de forma presencial y virtual
* Seguimiento y control a la</t>
    </r>
    <r>
      <rPr>
        <b/>
        <sz val="10"/>
        <rFont val="Calibri"/>
        <family val="2"/>
        <scheme val="minor"/>
      </rPr>
      <t xml:space="preserve"> base de datos casos COVID-19 </t>
    </r>
    <r>
      <rPr>
        <sz val="10"/>
        <rFont val="Calibri"/>
        <family val="2"/>
        <scheme val="minor"/>
      </rPr>
      <t>en las Seccionales y Coordinaciones Administrativas
* Programa Psicosocial Positivamente en linea</t>
    </r>
  </si>
  <si>
    <r>
      <t>*</t>
    </r>
    <r>
      <rPr>
        <b/>
        <sz val="10"/>
        <rFont val="Calibri"/>
        <family val="2"/>
        <scheme val="minor"/>
      </rPr>
      <t xml:space="preserve"> Plan de trabajo vigencia de 202</t>
    </r>
    <r>
      <rPr>
        <sz val="10"/>
        <rFont val="Calibri"/>
        <family val="2"/>
        <scheme val="minor"/>
      </rPr>
      <t xml:space="preserve">2 donde se incluye actividades de prevención y promoción COVID 19
* Creación y socialización de </t>
    </r>
    <r>
      <rPr>
        <b/>
        <sz val="10"/>
        <rFont val="Calibri"/>
        <family val="2"/>
        <scheme val="minor"/>
      </rPr>
      <t>Matriz de Elementos de Protección Personal EPP COVID 19</t>
    </r>
  </si>
  <si>
    <r>
      <t xml:space="preserve">Participar en </t>
    </r>
    <r>
      <rPr>
        <b/>
        <sz val="10"/>
        <rFont val="Calibri"/>
        <family val="2"/>
        <scheme val="minor"/>
      </rPr>
      <t>auditorias Internas, Externas de Control Interno y de entes de control en SG-SST</t>
    </r>
  </si>
  <si>
    <t>Recurso humanos no competente e insuficiente</t>
  </si>
  <si>
    <t>Ocurerncia de accidentes viales</t>
  </si>
  <si>
    <t>Afectación a las personas e  infraestructura por fenómenos naturales</t>
  </si>
  <si>
    <r>
      <t xml:space="preserve">Elaboración e implementación de </t>
    </r>
    <r>
      <rPr>
        <b/>
        <sz val="10"/>
        <rFont val="Calibri"/>
        <family val="2"/>
        <scheme val="minor"/>
      </rPr>
      <t>matrices de peligros, inspecciones de seguridad y plan de prevención, preparación y respuesta ante emergencias y contingencias (Análisis de vulnerabilidad, simulacros de emergencias)</t>
    </r>
  </si>
  <si>
    <r>
      <t>Elaboración e Implementación</t>
    </r>
    <r>
      <rPr>
        <b/>
        <sz val="10"/>
        <rFont val="Calibri"/>
        <family val="2"/>
        <scheme val="minor"/>
      </rPr>
      <t xml:space="preserve"> matrices de identificación de peligros e inspecciones de seguridad, plan de prevención, preparación y respuesta ante emergencias y contingencias</t>
    </r>
    <r>
      <rPr>
        <sz val="10"/>
        <rFont val="Calibri"/>
        <family val="2"/>
        <scheme val="minor"/>
      </rPr>
      <t xml:space="preserve"> (Análisis de vulnerabilidad, simulacros de emergencias)</t>
    </r>
  </si>
  <si>
    <r>
      <t>Seguimiento a la c</t>
    </r>
    <r>
      <rPr>
        <b/>
        <sz val="10"/>
        <rFont val="Calibri"/>
        <family val="2"/>
        <scheme val="minor"/>
      </rPr>
      <t>ontratación, rendición de cuentas, auditorias Internas, Externas de Control Interno y de entes de control.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</si>
</sst>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93">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name val="Calibri"/>
      <family val="2"/>
      <scheme val="minor"/>
    </font>
    <font>
      <b/>
      <sz val="1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4"/>
      <name val="Calibri"/>
      <family val="2"/>
      <scheme val="minor"/>
    </font>
    <font>
      <b/>
      <sz val="9"/>
      <color indexed="81"/>
      <name val="Tahoma"/>
      <family val="2"/>
    </font>
    <font>
      <sz val="9"/>
      <color theme="1"/>
      <name val="Arial"/>
      <family val="2"/>
    </font>
    <font>
      <sz val="9"/>
      <color rgb="FF000000"/>
      <name val="Arial"/>
      <family val="2"/>
    </font>
    <font>
      <b/>
      <sz val="9"/>
      <color theme="0" tint="-4.9989318521683403E-2"/>
      <name val="Arial"/>
      <family val="2"/>
    </font>
    <font>
      <sz val="9"/>
      <name val="Arial"/>
      <family val="2"/>
    </font>
    <font>
      <b/>
      <sz val="1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14">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0" fontId="8" fillId="0" borderId="0"/>
    <xf numFmtId="0" fontId="14" fillId="0" borderId="0"/>
  </cellStyleXfs>
  <cellXfs count="70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9" fillId="0" borderId="13" xfId="0" applyFont="1" applyBorder="1" applyAlignment="1">
      <alignment horizontal="center" vertical="center" wrapText="1" readingOrder="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4" fillId="7" borderId="0" xfId="0" applyFont="1" applyFill="1" applyAlignment="1">
      <alignment horizontal="center" vertical="center" wrapText="1" readingOrder="1"/>
    </xf>
    <xf numFmtId="0" fontId="65" fillId="8" borderId="51" xfId="0" applyFont="1" applyFill="1" applyBorder="1" applyAlignment="1">
      <alignment horizontal="center" vertical="center" wrapText="1" readingOrder="1"/>
    </xf>
    <xf numFmtId="0" fontId="65" fillId="0" borderId="51" xfId="0" applyFont="1" applyBorder="1" applyAlignment="1">
      <alignment horizontal="center" vertical="center" wrapText="1" readingOrder="1"/>
    </xf>
    <xf numFmtId="0" fontId="65" fillId="0" borderId="51" xfId="0" applyFont="1" applyBorder="1" applyAlignment="1">
      <alignment horizontal="justify" vertical="center" wrapText="1" readingOrder="1"/>
    </xf>
    <xf numFmtId="0" fontId="65" fillId="9" borderId="52" xfId="0" applyFont="1" applyFill="1" applyBorder="1" applyAlignment="1">
      <alignment horizontal="center" vertical="center" wrapText="1" readingOrder="1"/>
    </xf>
    <xf numFmtId="0" fontId="65" fillId="0" borderId="52" xfId="0" applyFont="1" applyBorder="1" applyAlignment="1">
      <alignment horizontal="center" vertical="center" wrapText="1" readingOrder="1"/>
    </xf>
    <xf numFmtId="0" fontId="65" fillId="0" borderId="52" xfId="0" applyFont="1" applyBorder="1" applyAlignment="1">
      <alignment horizontal="justify" vertical="center" wrapText="1" readingOrder="1"/>
    </xf>
    <xf numFmtId="0" fontId="65" fillId="10" borderId="52" xfId="0" applyFont="1" applyFill="1" applyBorder="1" applyAlignment="1">
      <alignment horizontal="center" vertical="center" wrapText="1" readingOrder="1"/>
    </xf>
    <xf numFmtId="0" fontId="65" fillId="11" borderId="52" xfId="0" applyFont="1" applyFill="1" applyBorder="1" applyAlignment="1">
      <alignment horizontal="center" vertical="center" wrapText="1" readingOrder="1"/>
    </xf>
    <xf numFmtId="0" fontId="66"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8" fillId="7" borderId="0" xfId="0" applyFont="1" applyFill="1" applyAlignment="1">
      <alignment horizontal="center" vertical="center" wrapText="1" readingOrder="1"/>
    </xf>
    <xf numFmtId="0" fontId="69" fillId="8" borderId="51" xfId="0" applyFont="1" applyFill="1" applyBorder="1" applyAlignment="1">
      <alignment horizontal="center" vertical="center" wrapText="1" readingOrder="1"/>
    </xf>
    <xf numFmtId="0" fontId="69" fillId="0" borderId="51" xfId="0" applyFont="1" applyBorder="1" applyAlignment="1">
      <alignment horizontal="justify" vertical="center" wrapText="1" readingOrder="1"/>
    </xf>
    <xf numFmtId="9" fontId="69" fillId="0" borderId="51" xfId="0" applyNumberFormat="1" applyFont="1" applyBorder="1" applyAlignment="1">
      <alignment horizontal="center" vertical="center" wrapText="1" readingOrder="1"/>
    </xf>
    <xf numFmtId="0" fontId="69" fillId="9" borderId="52" xfId="0" applyFont="1" applyFill="1" applyBorder="1" applyAlignment="1">
      <alignment horizontal="center" vertical="center" wrapText="1" readingOrder="1"/>
    </xf>
    <xf numFmtId="0" fontId="69" fillId="0" borderId="52" xfId="0" applyFont="1" applyBorder="1" applyAlignment="1">
      <alignment horizontal="justify" vertical="center" wrapText="1" readingOrder="1"/>
    </xf>
    <xf numFmtId="9" fontId="69" fillId="0" borderId="52" xfId="0" applyNumberFormat="1" applyFont="1" applyBorder="1" applyAlignment="1">
      <alignment horizontal="center" vertical="center" wrapText="1" readingOrder="1"/>
    </xf>
    <xf numFmtId="0" fontId="69" fillId="10" borderId="52" xfId="0" applyFont="1" applyFill="1" applyBorder="1" applyAlignment="1">
      <alignment horizontal="center" vertical="center" wrapText="1" readingOrder="1"/>
    </xf>
    <xf numFmtId="0" fontId="69" fillId="11" borderId="52" xfId="0" applyFont="1" applyFill="1" applyBorder="1" applyAlignment="1">
      <alignment horizontal="center" vertical="center" wrapText="1" readingOrder="1"/>
    </xf>
    <xf numFmtId="0" fontId="70"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5"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3" fillId="0" borderId="13" xfId="0" applyFont="1" applyBorder="1" applyAlignment="1">
      <alignment horizontal="left" vertical="center" wrapText="1"/>
    </xf>
    <xf numFmtId="0" fontId="73" fillId="0" borderId="0" xfId="0" applyFont="1" applyAlignment="1">
      <alignment horizontal="left" vertical="center" wrapText="1"/>
    </xf>
    <xf numFmtId="0" fontId="0" fillId="0" borderId="0" xfId="0" applyAlignment="1">
      <alignment vertical="center" wrapText="1"/>
    </xf>
    <xf numFmtId="0" fontId="74" fillId="3" borderId="0" xfId="0" applyFont="1" applyFill="1" applyBorder="1"/>
    <xf numFmtId="0" fontId="74"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0" fillId="0" borderId="88" xfId="0" applyFont="1" applyBorder="1" applyAlignment="1" applyProtection="1">
      <alignment horizontal="left" vertical="top" wrapText="1"/>
      <protection locked="0"/>
    </xf>
    <xf numFmtId="0" fontId="60" fillId="0" borderId="13" xfId="0" applyFont="1" applyBorder="1" applyAlignment="1" applyProtection="1">
      <alignment horizontal="left" vertical="top" wrapText="1"/>
      <protection locked="0"/>
    </xf>
    <xf numFmtId="0" fontId="0" fillId="0" borderId="13" xfId="0" applyFill="1"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60"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59" fillId="3" borderId="13" xfId="0" applyFont="1" applyFill="1" applyBorder="1" applyAlignment="1">
      <alignment vertical="center" wrapText="1"/>
    </xf>
    <xf numFmtId="0" fontId="59" fillId="0" borderId="13" xfId="0" applyFont="1" applyBorder="1" applyAlignment="1">
      <alignment horizontal="left" vertical="center" wrapText="1"/>
    </xf>
    <xf numFmtId="0" fontId="76"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75"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2" fillId="4" borderId="92" xfId="0" applyFont="1" applyFill="1" applyBorder="1" applyAlignment="1">
      <alignment horizontal="center" vertical="center"/>
    </xf>
    <xf numFmtId="0" fontId="82" fillId="4" borderId="92" xfId="0" applyFont="1" applyFill="1" applyBorder="1" applyAlignment="1">
      <alignment horizontal="center" vertical="center" wrapText="1"/>
    </xf>
    <xf numFmtId="0" fontId="82" fillId="4" borderId="92" xfId="0" applyFont="1" applyFill="1" applyBorder="1" applyAlignment="1" applyProtection="1">
      <alignment horizontal="center" vertical="center" wrapText="1"/>
      <protection locked="0"/>
    </xf>
    <xf numFmtId="0" fontId="82" fillId="23" borderId="92" xfId="0" applyFont="1" applyFill="1" applyBorder="1" applyAlignment="1" applyProtection="1">
      <alignment horizontal="center" vertical="center" textRotation="90"/>
      <protection locked="0"/>
    </xf>
    <xf numFmtId="0" fontId="83" fillId="4" borderId="92" xfId="0" applyFont="1" applyFill="1" applyBorder="1" applyAlignment="1">
      <alignment horizontal="center" vertical="center" wrapText="1"/>
    </xf>
    <xf numFmtId="0" fontId="75" fillId="24" borderId="0" xfId="0" applyFont="1" applyFill="1" applyBorder="1"/>
    <xf numFmtId="0" fontId="32" fillId="3" borderId="0" xfId="0" applyFont="1" applyFill="1" applyBorder="1" applyAlignment="1" applyProtection="1">
      <alignment vertical="center"/>
      <protection locked="0"/>
    </xf>
    <xf numFmtId="0" fontId="80" fillId="3" borderId="0" xfId="0" applyFont="1" applyFill="1" applyBorder="1" applyAlignment="1" applyProtection="1">
      <alignment horizontal="center" vertical="center"/>
      <protection locked="0"/>
    </xf>
    <xf numFmtId="0" fontId="75" fillId="3" borderId="0" xfId="0" applyFont="1" applyFill="1" applyBorder="1"/>
    <xf numFmtId="0" fontId="32" fillId="3" borderId="0" xfId="0" applyFont="1" applyFill="1" applyBorder="1"/>
    <xf numFmtId="0" fontId="82" fillId="4" borderId="92" xfId="0" applyFont="1" applyFill="1" applyBorder="1" applyAlignment="1" applyProtection="1">
      <alignment vertical="center" wrapText="1"/>
      <protection locked="0"/>
    </xf>
    <xf numFmtId="0" fontId="82"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2" fillId="4" borderId="92" xfId="0" applyFont="1" applyFill="1" applyBorder="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59" fillId="3" borderId="13" xfId="0" applyFont="1" applyFill="1" applyBorder="1" applyAlignment="1">
      <alignment horizontal="left" vertical="center" wrapText="1"/>
    </xf>
    <xf numFmtId="0" fontId="86" fillId="5" borderId="13" xfId="0" applyFont="1" applyFill="1" applyBorder="1" applyAlignment="1">
      <alignment horizontal="center"/>
    </xf>
    <xf numFmtId="0" fontId="53" fillId="5" borderId="13" xfId="0" applyFont="1" applyFill="1" applyBorder="1" applyAlignment="1">
      <alignment horizontal="center"/>
    </xf>
    <xf numFmtId="0" fontId="8" fillId="3" borderId="13" xfId="0" applyFont="1" applyFill="1" applyBorder="1" applyAlignment="1">
      <alignment vertical="center" wrapText="1"/>
    </xf>
    <xf numFmtId="0" fontId="61" fillId="3" borderId="13" xfId="0" applyFont="1" applyFill="1" applyBorder="1" applyAlignment="1">
      <alignment horizontal="center" vertical="center" wrapText="1"/>
    </xf>
    <xf numFmtId="0" fontId="61" fillId="3" borderId="13" xfId="0" applyFont="1" applyFill="1" applyBorder="1" applyAlignment="1">
      <alignment horizontal="center" wrapText="1"/>
    </xf>
    <xf numFmtId="0" fontId="8" fillId="3" borderId="13" xfId="0" applyFont="1" applyFill="1" applyBorder="1" applyAlignment="1">
      <alignment horizontal="left" vertical="center" wrapText="1"/>
    </xf>
    <xf numFmtId="0" fontId="8" fillId="3" borderId="13" xfId="0" applyFont="1" applyFill="1" applyBorder="1" applyAlignment="1">
      <alignment vertical="top" wrapText="1"/>
    </xf>
    <xf numFmtId="0" fontId="61" fillId="3" borderId="13" xfId="0" applyFont="1" applyFill="1" applyBorder="1" applyAlignment="1">
      <alignment horizontal="center"/>
    </xf>
    <xf numFmtId="0" fontId="32" fillId="0" borderId="13" xfId="0" applyFont="1" applyBorder="1" applyAlignment="1">
      <alignment wrapText="1"/>
    </xf>
    <xf numFmtId="0" fontId="27" fillId="0" borderId="13" xfId="0" applyFont="1" applyBorder="1" applyAlignment="1" applyProtection="1">
      <alignment horizontal="left" vertical="top" wrapText="1"/>
      <protection locked="0"/>
    </xf>
    <xf numFmtId="0" fontId="32" fillId="0" borderId="13" xfId="0" applyFont="1" applyBorder="1" applyAlignment="1">
      <alignment vertical="top" wrapText="1"/>
    </xf>
    <xf numFmtId="0" fontId="60" fillId="3" borderId="13" xfId="0" applyFont="1" applyFill="1" applyBorder="1" applyAlignment="1" applyProtection="1">
      <alignment horizontal="left" vertical="top" wrapText="1"/>
      <protection locked="0"/>
    </xf>
    <xf numFmtId="15" fontId="32" fillId="0" borderId="13" xfId="0" applyNumberFormat="1" applyFont="1" applyBorder="1" applyAlignment="1">
      <alignment vertical="center" wrapText="1"/>
    </xf>
    <xf numFmtId="0" fontId="32" fillId="0" borderId="13" xfId="0" applyFont="1" applyBorder="1" applyAlignment="1">
      <alignment vertical="center" wrapText="1"/>
    </xf>
    <xf numFmtId="0" fontId="32" fillId="0" borderId="82" xfId="0" applyFont="1" applyBorder="1" applyAlignment="1">
      <alignment vertical="center" wrapText="1"/>
    </xf>
    <xf numFmtId="0" fontId="32" fillId="0" borderId="82" xfId="0" applyFont="1" applyBorder="1" applyAlignment="1">
      <alignment vertical="top" wrapText="1"/>
    </xf>
    <xf numFmtId="0" fontId="32" fillId="0" borderId="78" xfId="0" applyFont="1" applyBorder="1" applyAlignment="1">
      <alignment vertical="center" wrapText="1"/>
    </xf>
    <xf numFmtId="0" fontId="32" fillId="0" borderId="60" xfId="0" applyFont="1" applyBorder="1" applyAlignment="1">
      <alignment vertical="center" wrapText="1"/>
    </xf>
    <xf numFmtId="0" fontId="32" fillId="0" borderId="78" xfId="0" applyFont="1" applyBorder="1" applyAlignment="1"/>
    <xf numFmtId="0" fontId="32" fillId="0" borderId="101" xfId="0" applyFont="1" applyBorder="1" applyAlignment="1"/>
    <xf numFmtId="0" fontId="32" fillId="0" borderId="82" xfId="0" applyFont="1" applyBorder="1" applyAlignment="1"/>
    <xf numFmtId="0" fontId="0" fillId="0" borderId="13" xfId="0" applyBorder="1"/>
    <xf numFmtId="0" fontId="27" fillId="0" borderId="101" xfId="0" applyFont="1" applyBorder="1" applyAlignment="1" applyProtection="1">
      <alignment horizontal="left" vertical="top" wrapText="1"/>
      <protection locked="0"/>
    </xf>
    <xf numFmtId="15" fontId="32" fillId="0" borderId="13" xfId="0" applyNumberFormat="1" applyFont="1" applyBorder="1" applyAlignment="1">
      <alignment vertical="center"/>
    </xf>
    <xf numFmtId="0" fontId="32" fillId="0" borderId="98" xfId="0" applyFont="1" applyBorder="1" applyAlignment="1"/>
    <xf numFmtId="0" fontId="32" fillId="0" borderId="13" xfId="0" applyFont="1" applyBorder="1" applyAlignment="1">
      <alignment horizontal="center" vertical="center"/>
    </xf>
    <xf numFmtId="15" fontId="32" fillId="0" borderId="13" xfId="0" applyNumberFormat="1" applyFont="1" applyBorder="1" applyAlignment="1">
      <alignment horizontal="center" vertical="center"/>
    </xf>
    <xf numFmtId="0" fontId="32" fillId="0" borderId="13" xfId="0" applyFont="1" applyBorder="1" applyAlignment="1">
      <alignment horizontal="left" vertical="center" wrapText="1"/>
    </xf>
    <xf numFmtId="0" fontId="32" fillId="0" borderId="13" xfId="0" applyFont="1" applyBorder="1" applyAlignment="1">
      <alignment horizontal="left" vertical="top" wrapText="1"/>
    </xf>
    <xf numFmtId="0" fontId="32" fillId="0" borderId="13" xfId="0" applyFont="1" applyBorder="1" applyAlignment="1"/>
    <xf numFmtId="0" fontId="32" fillId="0" borderId="65" xfId="0" applyFont="1" applyBorder="1" applyAlignment="1"/>
    <xf numFmtId="0" fontId="32" fillId="0" borderId="13" xfId="0" applyFont="1" applyBorder="1" applyAlignment="1">
      <alignment horizontal="center" vertical="center"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60" fillId="0" borderId="13" xfId="0" applyFont="1" applyBorder="1" applyAlignment="1">
      <alignment horizontal="left" vertical="top" wrapText="1"/>
    </xf>
    <xf numFmtId="0" fontId="60" fillId="0" borderId="13" xfId="0" applyFont="1" applyBorder="1" applyAlignment="1">
      <alignment vertical="top" wrapText="1"/>
    </xf>
    <xf numFmtId="0" fontId="60" fillId="0" borderId="60" xfId="0" applyFont="1" applyBorder="1" applyAlignment="1" applyProtection="1">
      <alignment horizontal="left" vertical="center" wrapText="1"/>
      <protection locked="0"/>
    </xf>
    <xf numFmtId="0" fontId="60" fillId="0" borderId="78" xfId="0" applyFont="1" applyBorder="1" applyAlignment="1">
      <alignment vertical="top"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lignment horizontal="left" vertical="center" wrapText="1"/>
    </xf>
    <xf numFmtId="0" fontId="32" fillId="0" borderId="65" xfId="0" applyFont="1" applyBorder="1" applyAlignment="1">
      <alignment vertical="top" wrapText="1"/>
    </xf>
    <xf numFmtId="0" fontId="60" fillId="3" borderId="60" xfId="0" applyFont="1" applyFill="1" applyBorder="1" applyAlignment="1" applyProtection="1">
      <alignment horizontal="left" vertical="top" wrapText="1"/>
      <protection locked="0"/>
    </xf>
    <xf numFmtId="0" fontId="60" fillId="3" borderId="65" xfId="0" applyFont="1" applyFill="1" applyBorder="1" applyAlignment="1" applyProtection="1">
      <alignment horizontal="left" vertical="top" wrapText="1"/>
      <protection locked="0"/>
    </xf>
    <xf numFmtId="0" fontId="32" fillId="0" borderId="65" xfId="0" applyFont="1" applyBorder="1" applyAlignment="1">
      <alignment horizontal="center" vertical="center"/>
    </xf>
    <xf numFmtId="15" fontId="32" fillId="0" borderId="65" xfId="0" applyNumberFormat="1" applyFont="1" applyBorder="1" applyAlignment="1">
      <alignment horizontal="center" vertical="center"/>
    </xf>
    <xf numFmtId="0" fontId="32" fillId="0" borderId="65" xfId="0" applyFont="1" applyBorder="1" applyAlignment="1">
      <alignment horizontal="left" wrapText="1"/>
    </xf>
    <xf numFmtId="0" fontId="32" fillId="0" borderId="65" xfId="0" applyFont="1" applyBorder="1" applyAlignment="1">
      <alignment horizontal="left" vertical="top"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0" fontId="60" fillId="3" borderId="108" xfId="0" applyFont="1" applyFill="1" applyBorder="1" applyAlignment="1" applyProtection="1">
      <alignment horizontal="left" vertical="top" wrapText="1"/>
      <protection locked="0"/>
    </xf>
    <xf numFmtId="0" fontId="32" fillId="0" borderId="88" xfId="0" applyFont="1" applyBorder="1" applyAlignment="1">
      <alignment horizontal="center" vertical="center"/>
    </xf>
    <xf numFmtId="15" fontId="32" fillId="0" borderId="88" xfId="0" applyNumberFormat="1" applyFont="1" applyBorder="1" applyAlignment="1">
      <alignment horizontal="center" vertical="center"/>
    </xf>
    <xf numFmtId="0" fontId="32" fillId="0" borderId="62" xfId="0" applyFont="1" applyBorder="1" applyAlignment="1">
      <alignment vertical="top" wrapText="1"/>
    </xf>
    <xf numFmtId="0" fontId="32" fillId="0" borderId="63" xfId="0" applyFont="1" applyBorder="1" applyAlignment="1">
      <alignment horizontal="left" vertical="top" wrapText="1"/>
    </xf>
    <xf numFmtId="0" fontId="0" fillId="0" borderId="62" xfId="0" applyBorder="1"/>
    <xf numFmtId="0" fontId="0" fillId="0" borderId="63" xfId="0" applyBorder="1"/>
    <xf numFmtId="0" fontId="32" fillId="0" borderId="62" xfId="0" applyFont="1" applyBorder="1" applyAlignment="1"/>
    <xf numFmtId="0" fontId="32" fillId="0" borderId="63" xfId="0" applyFont="1" applyBorder="1" applyAlignment="1"/>
    <xf numFmtId="0" fontId="32" fillId="0" borderId="64" xfId="0" applyFont="1" applyBorder="1" applyAlignment="1"/>
    <xf numFmtId="0" fontId="32" fillId="0" borderId="66" xfId="0" applyFont="1" applyBorder="1" applyAlignment="1"/>
    <xf numFmtId="0" fontId="60" fillId="0" borderId="109" xfId="0" applyFont="1" applyBorder="1" applyAlignment="1">
      <alignment horizontal="left" vertical="top" wrapText="1"/>
    </xf>
    <xf numFmtId="15" fontId="32" fillId="0" borderId="60" xfId="0" applyNumberFormat="1" applyFont="1" applyBorder="1" applyAlignment="1">
      <alignment vertical="center"/>
    </xf>
    <xf numFmtId="0" fontId="32" fillId="0" borderId="108" xfId="0" applyFont="1" applyBorder="1" applyAlignment="1">
      <alignment vertical="center" wrapText="1"/>
    </xf>
    <xf numFmtId="15" fontId="32" fillId="0" borderId="88" xfId="0" applyNumberFormat="1" applyFont="1" applyBorder="1" applyAlignment="1">
      <alignment vertical="center"/>
    </xf>
    <xf numFmtId="0" fontId="32" fillId="0" borderId="109" xfId="0" applyFont="1" applyBorder="1" applyAlignment="1">
      <alignment wrapText="1"/>
    </xf>
    <xf numFmtId="0" fontId="60" fillId="0" borderId="62" xfId="0" applyFont="1" applyBorder="1" applyAlignment="1" applyProtection="1">
      <alignment horizontal="left" vertical="top" wrapText="1"/>
      <protection locked="0"/>
    </xf>
    <xf numFmtId="0" fontId="60" fillId="0" borderId="63" xfId="0" applyFont="1" applyBorder="1" applyAlignment="1">
      <alignment horizontal="left" vertical="top" wrapText="1"/>
    </xf>
    <xf numFmtId="0" fontId="60" fillId="3" borderId="62" xfId="0" applyFont="1" applyFill="1" applyBorder="1" applyAlignment="1" applyProtection="1">
      <alignment vertical="center" wrapText="1"/>
      <protection locked="0"/>
    </xf>
    <xf numFmtId="0" fontId="60" fillId="3" borderId="64" xfId="0" applyFont="1" applyFill="1" applyBorder="1" applyAlignment="1" applyProtection="1">
      <alignment vertical="center" wrapText="1"/>
      <protection locked="0"/>
    </xf>
    <xf numFmtId="15" fontId="32" fillId="0" borderId="65" xfId="0" applyNumberFormat="1" applyFont="1" applyBorder="1" applyAlignment="1">
      <alignment vertical="center"/>
    </xf>
    <xf numFmtId="0" fontId="32" fillId="0" borderId="66" xfId="0" applyFont="1" applyBorder="1" applyAlignment="1">
      <alignment horizontal="left" vertical="top" wrapText="1"/>
    </xf>
    <xf numFmtId="0" fontId="60" fillId="0" borderId="63" xfId="0" applyFont="1" applyBorder="1" applyAlignment="1">
      <alignment horizontal="center" vertical="center" wrapText="1"/>
    </xf>
    <xf numFmtId="0" fontId="60" fillId="0" borderId="108" xfId="0" applyFont="1" applyBorder="1" applyAlignment="1" applyProtection="1">
      <alignment horizontal="left" vertical="center" wrapText="1"/>
      <protection locked="0"/>
    </xf>
    <xf numFmtId="0" fontId="60" fillId="0" borderId="109" xfId="0" applyFont="1" applyBorder="1" applyAlignment="1" applyProtection="1">
      <alignment horizontal="left" vertical="center" wrapText="1"/>
      <protection locked="0"/>
    </xf>
    <xf numFmtId="0" fontId="60" fillId="3" borderId="62" xfId="0" applyFont="1" applyFill="1" applyBorder="1" applyAlignment="1" applyProtection="1">
      <alignment horizontal="left" vertical="top" wrapText="1"/>
      <protection locked="0"/>
    </xf>
    <xf numFmtId="0" fontId="60" fillId="0" borderId="111" xfId="0" applyFont="1" applyBorder="1" applyAlignment="1">
      <alignment vertical="top" wrapText="1"/>
    </xf>
    <xf numFmtId="0" fontId="60" fillId="0" borderId="108" xfId="0" applyFont="1" applyBorder="1" applyAlignment="1" applyProtection="1">
      <alignment horizontal="left" vertical="top" wrapText="1"/>
      <protection locked="0"/>
    </xf>
    <xf numFmtId="0" fontId="32" fillId="0" borderId="109" xfId="0" applyFont="1" applyBorder="1" applyAlignment="1">
      <alignment vertical="top" wrapText="1"/>
    </xf>
    <xf numFmtId="0" fontId="32" fillId="0" borderId="63" xfId="0" applyFont="1" applyBorder="1" applyAlignment="1">
      <alignment vertical="top" wrapText="1"/>
    </xf>
    <xf numFmtId="0" fontId="32" fillId="0" borderId="99" xfId="0" applyFont="1" applyBorder="1" applyAlignment="1"/>
    <xf numFmtId="0" fontId="32" fillId="0" borderId="111" xfId="0" applyFont="1" applyBorder="1" applyAlignment="1"/>
    <xf numFmtId="0" fontId="32" fillId="0" borderId="100" xfId="0" applyFont="1" applyBorder="1" applyAlignment="1"/>
    <xf numFmtId="0" fontId="32" fillId="0" borderId="112" xfId="0" applyFont="1" applyBorder="1" applyAlignment="1"/>
    <xf numFmtId="0" fontId="32" fillId="0" borderId="59" xfId="0" applyFont="1" applyBorder="1" applyAlignment="1">
      <alignment horizontal="left" vertical="center" wrapText="1"/>
    </xf>
    <xf numFmtId="0" fontId="60" fillId="0" borderId="61" xfId="0" applyFont="1" applyBorder="1" applyAlignment="1">
      <alignment horizontal="left" vertical="center" wrapText="1"/>
    </xf>
    <xf numFmtId="0" fontId="32" fillId="0" borderId="62" xfId="0" applyFont="1" applyBorder="1" applyAlignment="1">
      <alignment horizontal="left" vertical="center" wrapText="1"/>
    </xf>
    <xf numFmtId="0" fontId="60" fillId="0" borderId="60" xfId="0" applyFont="1" applyBorder="1" applyAlignment="1">
      <alignment horizontal="left" vertical="top" wrapText="1"/>
    </xf>
    <xf numFmtId="0" fontId="60" fillId="3" borderId="13" xfId="0" applyFont="1" applyFill="1" applyBorder="1" applyAlignment="1" applyProtection="1">
      <alignment vertical="top" wrapText="1"/>
      <protection locked="0"/>
    </xf>
    <xf numFmtId="0" fontId="60" fillId="3" borderId="65" xfId="0" applyFont="1" applyFill="1" applyBorder="1" applyAlignment="1" applyProtection="1">
      <alignment vertical="top" wrapText="1"/>
      <protection locked="0"/>
    </xf>
    <xf numFmtId="0" fontId="32" fillId="0" borderId="60" xfId="0" applyFont="1" applyBorder="1" applyAlignment="1">
      <alignment horizontal="left" vertical="top" wrapText="1"/>
    </xf>
    <xf numFmtId="0" fontId="32" fillId="3" borderId="63" xfId="0" applyFont="1" applyFill="1" applyBorder="1" applyAlignment="1">
      <alignment horizontal="left" vertical="top" wrapText="1"/>
    </xf>
    <xf numFmtId="0" fontId="60" fillId="3" borderId="63" xfId="0" applyFont="1" applyFill="1" applyBorder="1" applyAlignment="1">
      <alignment horizontal="left" vertical="top" wrapText="1"/>
    </xf>
    <xf numFmtId="0" fontId="60" fillId="3" borderId="109" xfId="0" applyFont="1" applyFill="1" applyBorder="1" applyAlignment="1">
      <alignment horizontal="left" vertical="top" wrapText="1"/>
    </xf>
    <xf numFmtId="0" fontId="60" fillId="3" borderId="63" xfId="0" applyFont="1" applyFill="1" applyBorder="1" applyAlignment="1">
      <alignment horizontal="left" vertical="center" wrapText="1"/>
    </xf>
    <xf numFmtId="15" fontId="32" fillId="0" borderId="60" xfId="0" applyNumberFormat="1" applyFont="1" applyBorder="1" applyAlignment="1">
      <alignment horizontal="center" vertical="center"/>
    </xf>
    <xf numFmtId="0" fontId="32" fillId="0" borderId="60" xfId="0" applyFont="1" applyBorder="1" applyAlignment="1">
      <alignment horizontal="center" vertical="center"/>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xf numFmtId="0" fontId="60" fillId="3" borderId="61" xfId="0" applyFont="1" applyFill="1" applyBorder="1" applyAlignment="1">
      <alignment horizontal="left" vertical="center" wrapText="1"/>
    </xf>
    <xf numFmtId="0" fontId="27" fillId="3" borderId="0" xfId="0" applyFont="1" applyFill="1" applyBorder="1"/>
    <xf numFmtId="15" fontId="32" fillId="0" borderId="60" xfId="0" applyNumberFormat="1" applyFont="1" applyBorder="1" applyAlignment="1">
      <alignment horizontal="center" vertical="center"/>
    </xf>
    <xf numFmtId="0" fontId="32" fillId="0" borderId="62" xfId="0" applyFont="1" applyBorder="1" applyAlignment="1">
      <alignment horizontal="left" vertical="center" wrapText="1"/>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xf numFmtId="0" fontId="32" fillId="0" borderId="108" xfId="0" applyFont="1" applyBorder="1" applyAlignment="1">
      <alignment horizontal="left" vertical="center" wrapText="1"/>
    </xf>
    <xf numFmtId="0" fontId="60" fillId="3" borderId="109" xfId="0" applyFont="1" applyFill="1" applyBorder="1" applyAlignment="1">
      <alignment horizontal="left" vertical="center" wrapText="1"/>
    </xf>
    <xf numFmtId="0" fontId="32" fillId="0" borderId="62" xfId="0" applyFont="1" applyBorder="1"/>
    <xf numFmtId="0" fontId="32" fillId="0" borderId="63" xfId="0" applyFont="1" applyBorder="1"/>
    <xf numFmtId="0" fontId="32" fillId="0" borderId="108" xfId="0" applyFont="1" applyBorder="1" applyAlignment="1">
      <alignment vertical="top" wrapText="1"/>
    </xf>
    <xf numFmtId="0" fontId="60" fillId="3" borderId="62" xfId="0" applyFont="1" applyFill="1" applyBorder="1" applyAlignment="1" applyProtection="1">
      <alignment vertical="top" wrapText="1"/>
      <protection locked="0"/>
    </xf>
    <xf numFmtId="0" fontId="60" fillId="3" borderId="64" xfId="0" applyFont="1" applyFill="1" applyBorder="1" applyAlignment="1" applyProtection="1">
      <alignment vertical="top" wrapText="1"/>
      <protection locked="0"/>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82" xfId="0" applyFont="1" applyFill="1" applyBorder="1" applyAlignment="1">
      <alignment horizontal="center" vertical="center"/>
    </xf>
    <xf numFmtId="0" fontId="53" fillId="5" borderId="60" xfId="0" applyFont="1" applyFill="1" applyBorder="1" applyAlignment="1">
      <alignment horizontal="center" vertical="center"/>
    </xf>
    <xf numFmtId="0" fontId="46" fillId="21" borderId="82" xfId="0" applyFont="1" applyFill="1" applyBorder="1" applyAlignment="1">
      <alignment horizontal="center" vertical="top" wrapText="1" readingOrder="1"/>
    </xf>
    <xf numFmtId="0" fontId="46" fillId="21" borderId="82" xfId="0" applyFont="1" applyFill="1" applyBorder="1" applyAlignment="1">
      <alignment horizontal="center" vertical="center" wrapText="1" readingOrder="1"/>
    </xf>
    <xf numFmtId="0" fontId="59" fillId="0" borderId="56" xfId="0" applyFont="1" applyBorder="1" applyAlignment="1">
      <alignment horizontal="left" vertical="center" wrapText="1" readingOrder="1"/>
    </xf>
    <xf numFmtId="0" fontId="59" fillId="0" borderId="57" xfId="0" applyFont="1" applyBorder="1" applyAlignment="1">
      <alignment horizontal="center" vertical="center" wrapText="1" readingOrder="1"/>
    </xf>
    <xf numFmtId="0" fontId="59" fillId="0" borderId="57" xfId="0" applyFont="1" applyBorder="1" applyAlignment="1">
      <alignment vertical="center" wrapText="1"/>
    </xf>
    <xf numFmtId="0" fontId="59" fillId="0" borderId="58" xfId="0" applyFont="1" applyBorder="1" applyAlignment="1">
      <alignment vertical="top" wrapText="1"/>
    </xf>
    <xf numFmtId="0" fontId="59" fillId="0" borderId="88" xfId="0" applyFont="1" applyBorder="1" applyAlignment="1">
      <alignment horizontal="center" vertical="center" wrapText="1" readingOrder="1"/>
    </xf>
    <xf numFmtId="0" fontId="59" fillId="0" borderId="88" xfId="0" applyFont="1" applyBorder="1" applyAlignment="1">
      <alignment vertical="center" wrapText="1"/>
    </xf>
    <xf numFmtId="0" fontId="59" fillId="0" borderId="109" xfId="0" applyFont="1" applyBorder="1" applyAlignment="1">
      <alignment vertical="center" wrapText="1"/>
    </xf>
    <xf numFmtId="0" fontId="59" fillId="0" borderId="65" xfId="0" applyFont="1" applyBorder="1" applyAlignment="1">
      <alignment horizontal="center" vertical="center" wrapText="1" readingOrder="1"/>
    </xf>
    <xf numFmtId="0" fontId="59" fillId="3" borderId="65" xfId="0" applyFont="1" applyFill="1" applyBorder="1" applyAlignment="1">
      <alignment vertical="center" wrapText="1"/>
    </xf>
    <xf numFmtId="0" fontId="59" fillId="0" borderId="66" xfId="0" applyFont="1" applyBorder="1" applyAlignment="1">
      <alignment vertical="center" wrapText="1"/>
    </xf>
    <xf numFmtId="0" fontId="59" fillId="3" borderId="88" xfId="0" applyFont="1" applyFill="1" applyBorder="1" applyAlignment="1">
      <alignment horizontal="center" vertical="center" wrapText="1" readingOrder="1"/>
    </xf>
    <xf numFmtId="0" fontId="59" fillId="3" borderId="109" xfId="0" applyFont="1" applyFill="1" applyBorder="1" applyAlignment="1">
      <alignment horizontal="left" vertical="center" wrapText="1"/>
    </xf>
    <xf numFmtId="0" fontId="88" fillId="3" borderId="60" xfId="0" applyFont="1" applyFill="1" applyBorder="1" applyAlignment="1">
      <alignment horizontal="left" vertical="center" wrapText="1"/>
    </xf>
    <xf numFmtId="0" fontId="59" fillId="3" borderId="13" xfId="0" applyFont="1" applyFill="1" applyBorder="1" applyAlignment="1">
      <alignment horizontal="center" vertical="center" wrapText="1" readingOrder="1"/>
    </xf>
    <xf numFmtId="0" fontId="59" fillId="3" borderId="63" xfId="0" applyFont="1" applyFill="1" applyBorder="1" applyAlignment="1">
      <alignment vertical="center" wrapText="1"/>
    </xf>
    <xf numFmtId="0" fontId="88" fillId="3" borderId="13" xfId="0" applyFont="1" applyFill="1" applyBorder="1" applyAlignment="1">
      <alignment horizontal="left" vertical="center" wrapText="1"/>
    </xf>
    <xf numFmtId="0" fontId="88" fillId="3" borderId="65" xfId="0" applyFont="1" applyFill="1" applyBorder="1" applyAlignment="1">
      <alignment horizontal="left" vertical="center" wrapText="1"/>
    </xf>
    <xf numFmtId="0" fontId="59" fillId="3" borderId="65" xfId="0" applyFont="1" applyFill="1" applyBorder="1" applyAlignment="1">
      <alignment horizontal="center" vertical="center" wrapText="1" readingOrder="1"/>
    </xf>
    <xf numFmtId="0" fontId="59" fillId="3" borderId="66" xfId="0" applyFont="1" applyFill="1" applyBorder="1" applyAlignment="1">
      <alignment vertical="center" wrapText="1"/>
    </xf>
    <xf numFmtId="0" fontId="59" fillId="3" borderId="88" xfId="0" applyFont="1" applyFill="1" applyBorder="1" applyAlignment="1">
      <alignment vertical="center" wrapText="1"/>
    </xf>
    <xf numFmtId="0" fontId="89" fillId="3" borderId="109" xfId="0" applyFont="1" applyFill="1" applyBorder="1" applyAlignment="1">
      <alignment horizontal="left" vertical="center" wrapText="1"/>
    </xf>
    <xf numFmtId="0" fontId="59" fillId="0" borderId="97" xfId="0" applyFont="1" applyBorder="1" applyAlignment="1">
      <alignment horizontal="left" vertical="center" wrapText="1" readingOrder="1"/>
    </xf>
    <xf numFmtId="0" fontId="59" fillId="0" borderId="98" xfId="0" applyFont="1" applyBorder="1" applyAlignment="1">
      <alignment horizontal="center" vertical="center" wrapText="1" readingOrder="1"/>
    </xf>
    <xf numFmtId="0" fontId="88" fillId="3" borderId="78" xfId="0" applyFont="1" applyFill="1" applyBorder="1" applyAlignment="1">
      <alignment horizontal="left" vertical="center" wrapText="1"/>
    </xf>
    <xf numFmtId="0" fontId="59" fillId="3" borderId="98" xfId="0" applyFont="1" applyFill="1" applyBorder="1" applyAlignment="1">
      <alignment horizontal="center" vertical="center" wrapText="1" readingOrder="1"/>
    </xf>
    <xf numFmtId="0" fontId="89" fillId="3" borderId="110" xfId="0" applyFont="1" applyFill="1" applyBorder="1" applyAlignment="1">
      <alignment horizontal="left" vertical="center" wrapText="1"/>
    </xf>
    <xf numFmtId="0" fontId="88" fillId="3" borderId="88" xfId="0" applyFont="1" applyFill="1" applyBorder="1" applyAlignment="1">
      <alignment horizontal="left" vertical="center" wrapText="1"/>
    </xf>
    <xf numFmtId="0" fontId="59" fillId="3" borderId="109" xfId="0" applyFont="1" applyFill="1" applyBorder="1" applyAlignment="1">
      <alignment vertical="center" wrapText="1"/>
    </xf>
    <xf numFmtId="0" fontId="59" fillId="0" borderId="82" xfId="0" applyFont="1" applyBorder="1" applyAlignment="1">
      <alignment horizontal="center" vertical="center" wrapText="1" readingOrder="1"/>
    </xf>
    <xf numFmtId="0" fontId="88" fillId="3" borderId="82" xfId="0" applyFont="1" applyFill="1" applyBorder="1" applyAlignment="1">
      <alignment horizontal="left" vertical="center" wrapText="1"/>
    </xf>
    <xf numFmtId="0" fontId="59" fillId="3" borderId="82" xfId="0" applyFont="1" applyFill="1" applyBorder="1" applyAlignment="1">
      <alignment horizontal="center" vertical="center" wrapText="1" readingOrder="1"/>
    </xf>
    <xf numFmtId="0" fontId="59" fillId="3" borderId="113" xfId="0" applyFont="1" applyFill="1" applyBorder="1" applyAlignment="1">
      <alignment vertical="center" wrapText="1"/>
    </xf>
    <xf numFmtId="0" fontId="59" fillId="0" borderId="101" xfId="0" applyFont="1" applyBorder="1" applyAlignment="1">
      <alignment horizontal="center" vertical="center" wrapText="1" readingOrder="1"/>
    </xf>
    <xf numFmtId="0" fontId="59" fillId="0" borderId="101" xfId="0" applyFont="1" applyBorder="1" applyAlignment="1">
      <alignment vertical="center" wrapText="1"/>
    </xf>
    <xf numFmtId="0" fontId="59" fillId="0" borderId="112" xfId="0" applyFont="1" applyBorder="1" applyAlignment="1">
      <alignment vertical="center" wrapText="1"/>
    </xf>
    <xf numFmtId="0" fontId="46" fillId="22" borderId="84" xfId="0" applyFont="1" applyFill="1" applyBorder="1" applyAlignment="1">
      <alignment horizontal="center" vertical="top" wrapText="1" readingOrder="1"/>
    </xf>
    <xf numFmtId="0" fontId="46" fillId="22" borderId="91" xfId="0" applyFont="1" applyFill="1" applyBorder="1" applyAlignment="1">
      <alignment horizontal="center" vertical="top" wrapText="1" readingOrder="1"/>
    </xf>
    <xf numFmtId="0" fontId="46" fillId="22" borderId="82" xfId="0" applyFont="1" applyFill="1" applyBorder="1" applyAlignment="1">
      <alignment horizontal="center" vertical="top" wrapText="1" readingOrder="1"/>
    </xf>
    <xf numFmtId="0" fontId="59" fillId="3" borderId="110" xfId="0" applyFont="1" applyFill="1" applyBorder="1" applyAlignment="1">
      <alignment horizontal="left" vertical="center" wrapText="1"/>
    </xf>
    <xf numFmtId="0" fontId="59" fillId="3" borderId="63" xfId="0" applyFont="1" applyFill="1" applyBorder="1" applyAlignment="1">
      <alignment horizontal="left" vertical="center" wrapText="1"/>
    </xf>
    <xf numFmtId="0" fontId="59" fillId="3" borderId="13" xfId="0" applyFont="1" applyFill="1" applyBorder="1"/>
    <xf numFmtId="0" fontId="91" fillId="3" borderId="63" xfId="0" applyFont="1" applyFill="1" applyBorder="1" applyAlignment="1">
      <alignment horizontal="left" vertical="center" wrapText="1"/>
    </xf>
    <xf numFmtId="0" fontId="59" fillId="3" borderId="65" xfId="0" applyFont="1" applyFill="1" applyBorder="1" applyAlignment="1">
      <alignment horizontal="left" vertical="center" wrapText="1"/>
    </xf>
    <xf numFmtId="0" fontId="59" fillId="3" borderId="66" xfId="0" applyFont="1" applyFill="1" applyBorder="1" applyAlignment="1">
      <alignment vertical="top" wrapText="1"/>
    </xf>
    <xf numFmtId="0" fontId="59" fillId="0" borderId="88" xfId="0" applyFont="1" applyBorder="1" applyAlignment="1">
      <alignment horizontal="left" vertical="center" wrapText="1"/>
    </xf>
    <xf numFmtId="0" fontId="59" fillId="0" borderId="109" xfId="0" applyFont="1" applyBorder="1" applyAlignment="1">
      <alignment vertical="top" wrapText="1"/>
    </xf>
    <xf numFmtId="0" fontId="88" fillId="3" borderId="63" xfId="0" applyFont="1" applyFill="1" applyBorder="1" applyAlignment="1">
      <alignment horizontal="left" vertical="center" wrapText="1" readingOrder="1"/>
    </xf>
    <xf numFmtId="0" fontId="91" fillId="3" borderId="66" xfId="0" applyFont="1" applyFill="1" applyBorder="1" applyAlignment="1">
      <alignment horizontal="left" vertical="center" wrapText="1" readingOrder="1"/>
    </xf>
    <xf numFmtId="0" fontId="59" fillId="0" borderId="63" xfId="0" applyFont="1" applyBorder="1" applyAlignment="1">
      <alignment horizontal="left" vertical="center" wrapText="1"/>
    </xf>
    <xf numFmtId="0" fontId="59" fillId="0" borderId="63" xfId="0" applyFont="1" applyBorder="1" applyAlignment="1">
      <alignment vertical="top" wrapText="1"/>
    </xf>
    <xf numFmtId="0" fontId="8" fillId="3" borderId="61" xfId="0" applyFont="1" applyFill="1" applyBorder="1" applyAlignment="1">
      <alignment vertical="center" wrapText="1"/>
    </xf>
    <xf numFmtId="0" fontId="59" fillId="3" borderId="63" xfId="0" applyFont="1" applyFill="1" applyBorder="1" applyAlignment="1">
      <alignment vertical="top" wrapText="1"/>
    </xf>
    <xf numFmtId="0" fontId="89" fillId="3" borderId="13" xfId="0" applyFont="1" applyFill="1" applyBorder="1" applyAlignment="1">
      <alignment horizontal="left" vertical="center" wrapText="1"/>
    </xf>
    <xf numFmtId="0" fontId="91" fillId="3" borderId="65" xfId="0" applyFont="1" applyFill="1" applyBorder="1" applyAlignment="1">
      <alignment horizontal="left" vertical="center" wrapText="1"/>
    </xf>
    <xf numFmtId="0" fontId="91" fillId="3" borderId="88" xfId="0" applyFont="1" applyFill="1" applyBorder="1" applyAlignment="1">
      <alignment horizontal="left" vertical="center" wrapText="1"/>
    </xf>
    <xf numFmtId="0" fontId="8" fillId="3" borderId="88" xfId="0" applyFont="1" applyFill="1" applyBorder="1" applyAlignment="1">
      <alignment horizontal="center" vertical="center" wrapText="1" readingOrder="1"/>
    </xf>
    <xf numFmtId="0" fontId="8" fillId="3" borderId="109" xfId="0" applyFont="1" applyFill="1" applyBorder="1" applyAlignment="1">
      <alignment horizontal="left" vertical="center" wrapText="1"/>
    </xf>
    <xf numFmtId="0" fontId="91" fillId="3" borderId="13" xfId="0" applyFont="1" applyFill="1" applyBorder="1" applyAlignment="1">
      <alignment horizontal="left" vertical="center" wrapText="1"/>
    </xf>
    <xf numFmtId="0" fontId="8" fillId="3" borderId="13" xfId="0" applyFont="1" applyFill="1" applyBorder="1" applyAlignment="1">
      <alignment horizontal="center" vertical="center" wrapText="1" readingOrder="1"/>
    </xf>
    <xf numFmtId="0" fontId="8" fillId="3" borderId="63" xfId="0" applyFont="1" applyFill="1" applyBorder="1" applyAlignment="1">
      <alignment vertical="center" wrapText="1"/>
    </xf>
    <xf numFmtId="0" fontId="91" fillId="3" borderId="63" xfId="0" applyFont="1" applyFill="1" applyBorder="1" applyAlignment="1">
      <alignment vertical="center" wrapText="1"/>
    </xf>
    <xf numFmtId="0" fontId="8" fillId="3" borderId="63" xfId="0" applyFont="1" applyFill="1" applyBorder="1" applyAlignment="1">
      <alignment horizontal="left" vertical="center" wrapText="1"/>
    </xf>
    <xf numFmtId="0" fontId="8" fillId="3" borderId="65" xfId="0" applyFont="1" applyFill="1" applyBorder="1" applyAlignment="1">
      <alignment horizontal="center" vertical="center" wrapText="1" readingOrder="1"/>
    </xf>
    <xf numFmtId="0" fontId="8" fillId="3" borderId="66" xfId="0" applyFont="1" applyFill="1" applyBorder="1" applyAlignment="1">
      <alignment horizontal="left" vertical="center" wrapText="1"/>
    </xf>
    <xf numFmtId="0" fontId="89" fillId="3" borderId="88" xfId="0" applyFont="1" applyFill="1" applyBorder="1" applyAlignment="1">
      <alignment horizontal="left" vertical="center" wrapText="1"/>
    </xf>
    <xf numFmtId="0" fontId="59" fillId="0" borderId="65" xfId="0" applyFont="1" applyBorder="1" applyAlignment="1">
      <alignment vertical="center" wrapText="1"/>
    </xf>
    <xf numFmtId="0" fontId="45" fillId="0" borderId="66" xfId="0" applyFont="1" applyBorder="1"/>
    <xf numFmtId="0" fontId="88" fillId="3" borderId="109" xfId="0" applyFont="1" applyFill="1" applyBorder="1" applyAlignment="1">
      <alignment vertical="center" wrapText="1"/>
    </xf>
    <xf numFmtId="0" fontId="89" fillId="3" borderId="65" xfId="0" applyFont="1" applyFill="1" applyBorder="1" applyAlignment="1">
      <alignment horizontal="left" vertical="center" wrapText="1"/>
    </xf>
    <xf numFmtId="0" fontId="88" fillId="3" borderId="66" xfId="0" applyFont="1" applyFill="1" applyBorder="1" applyAlignment="1">
      <alignment horizontal="left" vertical="center" wrapText="1"/>
    </xf>
    <xf numFmtId="0" fontId="59" fillId="0" borderId="88" xfId="0" applyFont="1" applyBorder="1"/>
    <xf numFmtId="0" fontId="59" fillId="0" borderId="109" xfId="0" applyFont="1" applyBorder="1" applyAlignment="1">
      <alignment horizontal="left" vertical="center" wrapText="1"/>
    </xf>
    <xf numFmtId="0" fontId="59" fillId="0" borderId="65" xfId="0" applyFont="1" applyBorder="1"/>
    <xf numFmtId="0" fontId="91" fillId="3" borderId="65" xfId="0" applyFont="1" applyFill="1" applyBorder="1" applyAlignment="1">
      <alignment vertical="center" wrapText="1"/>
    </xf>
    <xf numFmtId="0" fontId="91" fillId="3" borderId="66" xfId="0" applyFont="1" applyFill="1" applyBorder="1" applyAlignment="1">
      <alignment vertical="center" wrapText="1"/>
    </xf>
    <xf numFmtId="0" fontId="8" fillId="3" borderId="88" xfId="0" applyFont="1" applyFill="1" applyBorder="1" applyAlignment="1">
      <alignment horizontal="left" vertical="center" wrapText="1"/>
    </xf>
    <xf numFmtId="0" fontId="61" fillId="3" borderId="13" xfId="0" applyFont="1" applyFill="1" applyBorder="1" applyAlignment="1">
      <alignment horizontal="center" vertical="center" wrapText="1" readingOrder="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2"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1" fillId="19" borderId="0" xfId="0" applyFont="1" applyFill="1" applyAlignment="1" applyProtection="1">
      <alignment horizontal="center" vertical="center" wrapText="1"/>
      <protection locked="0"/>
    </xf>
    <xf numFmtId="0" fontId="59" fillId="0" borderId="108" xfId="0" applyFont="1" applyBorder="1" applyAlignment="1">
      <alignment vertical="center" wrapText="1" readingOrder="1"/>
    </xf>
    <xf numFmtId="0" fontId="59" fillId="0" borderId="62" xfId="0" applyFont="1" applyBorder="1" applyAlignment="1">
      <alignment vertical="center" wrapText="1" readingOrder="1"/>
    </xf>
    <xf numFmtId="0" fontId="59" fillId="0" borderId="64" xfId="0" applyFont="1" applyBorder="1" applyAlignment="1">
      <alignment vertical="center" wrapText="1" readingOrder="1"/>
    </xf>
    <xf numFmtId="0" fontId="59" fillId="0" borderId="97" xfId="0" applyFont="1" applyBorder="1" applyAlignment="1">
      <alignment horizontal="left" vertical="center" wrapText="1" readingOrder="1"/>
    </xf>
    <xf numFmtId="0" fontId="59" fillId="0" borderId="100" xfId="0" applyFont="1" applyBorder="1" applyAlignment="1">
      <alignment horizontal="left" vertical="center" wrapText="1" readingOrder="1"/>
    </xf>
    <xf numFmtId="0" fontId="59" fillId="0" borderId="99" xfId="0" applyFont="1" applyBorder="1" applyAlignment="1">
      <alignment horizontal="left" vertical="center" wrapText="1" readingOrder="1"/>
    </xf>
    <xf numFmtId="0" fontId="59" fillId="3" borderId="97" xfId="0" applyFont="1" applyFill="1" applyBorder="1" applyAlignment="1">
      <alignment horizontal="center" vertical="center" wrapText="1" readingOrder="1"/>
    </xf>
    <xf numFmtId="0" fontId="59" fillId="3" borderId="99" xfId="0" applyFont="1" applyFill="1" applyBorder="1" applyAlignment="1">
      <alignment horizontal="center" vertical="center" wrapText="1" readingOrder="1"/>
    </xf>
    <xf numFmtId="0" fontId="59" fillId="3" borderId="100" xfId="0" applyFont="1" applyFill="1" applyBorder="1" applyAlignment="1">
      <alignment horizontal="center" vertical="center" wrapText="1" readingOrder="1"/>
    </xf>
    <xf numFmtId="0" fontId="59" fillId="0" borderId="108" xfId="0" applyFont="1" applyBorder="1" applyAlignment="1">
      <alignment horizontal="left" vertical="center" wrapText="1" readingOrder="1"/>
    </xf>
    <xf numFmtId="0" fontId="59" fillId="0" borderId="62" xfId="0" applyFont="1" applyBorder="1" applyAlignment="1">
      <alignment horizontal="left" vertical="center" wrapText="1" readingOrder="1"/>
    </xf>
    <xf numFmtId="0" fontId="59" fillId="0" borderId="64" xfId="0" applyFont="1" applyBorder="1" applyAlignment="1">
      <alignment horizontal="left" vertical="center" wrapText="1" readingOrder="1"/>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47" fillId="19" borderId="0" xfId="0" applyFont="1" applyFill="1" applyAlignment="1" applyProtection="1">
      <alignment horizontal="left" vertical="center" wrapText="1"/>
      <protection locked="0"/>
    </xf>
    <xf numFmtId="0" fontId="90" fillId="4" borderId="60" xfId="0" applyFont="1" applyFill="1" applyBorder="1" applyAlignment="1">
      <alignment horizontal="center" vertical="top" wrapText="1" readingOrder="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0" fontId="0" fillId="3" borderId="82" xfId="0" applyFill="1" applyBorder="1" applyAlignment="1">
      <alignment horizontal="center" vertical="center" wrapText="1"/>
    </xf>
    <xf numFmtId="0" fontId="0" fillId="3" borderId="78" xfId="0" applyFill="1" applyBorder="1" applyAlignment="1">
      <alignment horizontal="center" vertical="center" wrapText="1"/>
    </xf>
    <xf numFmtId="0" fontId="0" fillId="0" borderId="13" xfId="0"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71"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2" fillId="4" borderId="2" xfId="0" applyFont="1" applyFill="1" applyBorder="1" applyAlignment="1">
      <alignment horizontal="center" vertical="center"/>
    </xf>
    <xf numFmtId="0" fontId="72"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3" borderId="60" xfId="0" applyFill="1"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27" fillId="0" borderId="82" xfId="0" applyFont="1" applyBorder="1" applyAlignment="1">
      <alignment horizontal="left" vertical="center" wrapText="1"/>
    </xf>
    <xf numFmtId="0" fontId="27" fillId="0" borderId="78" xfId="0" applyFont="1" applyBorder="1" applyAlignment="1">
      <alignment horizontal="left" vertical="center" wrapText="1"/>
    </xf>
    <xf numFmtId="0" fontId="27" fillId="0" borderId="60" xfId="0" applyFont="1" applyBorder="1" applyAlignment="1">
      <alignment horizontal="left" vertical="center" wrapText="1"/>
    </xf>
    <xf numFmtId="0" fontId="0" fillId="0" borderId="60" xfId="0" applyBorder="1" applyAlignment="1">
      <alignment horizontal="left" vertical="center" wrapText="1"/>
    </xf>
    <xf numFmtId="0" fontId="71" fillId="0" borderId="82" xfId="0" applyFont="1" applyBorder="1" applyAlignment="1">
      <alignment horizontal="center" vertical="center" wrapText="1"/>
    </xf>
    <xf numFmtId="0" fontId="0" fillId="0" borderId="13" xfId="0" applyBorder="1" applyAlignment="1">
      <alignment horizontal="left" vertical="top" wrapText="1"/>
    </xf>
    <xf numFmtId="0" fontId="32" fillId="0" borderId="82" xfId="0" applyFont="1" applyBorder="1" applyAlignment="1">
      <alignment horizontal="center"/>
    </xf>
    <xf numFmtId="0" fontId="32" fillId="0" borderId="78" xfId="0" applyFont="1" applyBorder="1" applyAlignment="1">
      <alignment horizontal="center"/>
    </xf>
    <xf numFmtId="0" fontId="32" fillId="0" borderId="60" xfId="0" applyFont="1" applyBorder="1" applyAlignment="1">
      <alignment horizontal="center"/>
    </xf>
    <xf numFmtId="0" fontId="32" fillId="0" borderId="13" xfId="0" applyFont="1" applyBorder="1" applyAlignment="1">
      <alignment horizontal="center" vertical="center" wrapText="1"/>
    </xf>
    <xf numFmtId="0" fontId="32"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7" fillId="0" borderId="0" xfId="0" applyFont="1" applyAlignment="1">
      <alignment horizontal="center" vertical="center"/>
    </xf>
    <xf numFmtId="0" fontId="63"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7" fillId="0" borderId="67" xfId="0" applyFont="1" applyBorder="1" applyAlignment="1">
      <alignment horizontal="center" vertical="center" wrapText="1"/>
    </xf>
    <xf numFmtId="0" fontId="77" fillId="0" borderId="68" xfId="0" applyFont="1" applyBorder="1" applyAlignment="1">
      <alignment horizontal="center" vertical="center"/>
    </xf>
    <xf numFmtId="0" fontId="77" fillId="0" borderId="69" xfId="0" applyFont="1" applyBorder="1" applyAlignment="1">
      <alignment horizontal="center" vertical="center"/>
    </xf>
    <xf numFmtId="0" fontId="77" fillId="0" borderId="20" xfId="0" applyFont="1" applyBorder="1" applyAlignment="1">
      <alignment horizontal="center" vertical="center" wrapText="1"/>
    </xf>
    <xf numFmtId="0" fontId="77" fillId="0" borderId="0" xfId="0" applyFont="1" applyBorder="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77" fillId="0" borderId="43" xfId="0" applyFont="1" applyBorder="1" applyAlignment="1">
      <alignment horizontal="center" vertical="center"/>
    </xf>
    <xf numFmtId="0" fontId="77" fillId="0" borderId="44" xfId="0" applyFont="1" applyBorder="1" applyAlignment="1">
      <alignment horizontal="center" vertical="center"/>
    </xf>
    <xf numFmtId="0" fontId="77" fillId="0" borderId="45" xfId="0" applyFont="1" applyBorder="1" applyAlignment="1">
      <alignment horizontal="center" vertical="center"/>
    </xf>
    <xf numFmtId="0" fontId="77" fillId="0" borderId="0" xfId="0" applyFont="1" applyAlignment="1">
      <alignment horizontal="center" vertical="center"/>
    </xf>
    <xf numFmtId="0" fontId="79" fillId="25" borderId="70" xfId="0" applyFont="1" applyFill="1" applyBorder="1" applyAlignment="1">
      <alignment horizontal="center" vertical="center" wrapText="1" readingOrder="1"/>
    </xf>
    <xf numFmtId="0" fontId="79" fillId="25" borderId="71" xfId="0" applyFont="1" applyFill="1" applyBorder="1" applyAlignment="1">
      <alignment horizontal="center" vertical="center" wrapText="1" readingOrder="1"/>
    </xf>
    <xf numFmtId="0" fontId="79" fillId="25" borderId="73" xfId="0" applyFont="1" applyFill="1" applyBorder="1" applyAlignment="1">
      <alignment horizontal="center" vertical="center" wrapText="1" readingOrder="1"/>
    </xf>
    <xf numFmtId="0" fontId="79" fillId="25" borderId="0" xfId="0" applyFont="1" applyFill="1" applyAlignment="1">
      <alignment horizontal="center" vertical="center" wrapText="1" readingOrder="1"/>
    </xf>
    <xf numFmtId="0" fontId="79" fillId="25" borderId="74" xfId="0" applyFont="1" applyFill="1" applyBorder="1" applyAlignment="1">
      <alignment horizontal="center" vertical="center" wrapText="1" readingOrder="1"/>
    </xf>
    <xf numFmtId="0" fontId="79" fillId="25" borderId="75" xfId="0" applyFont="1" applyFill="1" applyBorder="1" applyAlignment="1">
      <alignment horizontal="center" vertical="center" wrapText="1" readingOrder="1"/>
    </xf>
    <xf numFmtId="0" fontId="79" fillId="25" borderId="76" xfId="0" applyFont="1" applyFill="1" applyBorder="1" applyAlignment="1">
      <alignment horizontal="center" vertical="center" wrapText="1" readingOrder="1"/>
    </xf>
    <xf numFmtId="0" fontId="79"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9" fillId="8" borderId="70" xfId="0" applyFont="1" applyFill="1" applyBorder="1" applyAlignment="1">
      <alignment horizontal="center" vertical="center" wrapText="1" readingOrder="1"/>
    </xf>
    <xf numFmtId="0" fontId="79" fillId="8" borderId="71" xfId="0" applyFont="1" applyFill="1" applyBorder="1" applyAlignment="1">
      <alignment horizontal="center" vertical="center" wrapText="1" readingOrder="1"/>
    </xf>
    <xf numFmtId="0" fontId="79" fillId="8" borderId="73" xfId="0" applyFont="1" applyFill="1" applyBorder="1" applyAlignment="1">
      <alignment horizontal="center" vertical="center" wrapText="1" readingOrder="1"/>
    </xf>
    <xf numFmtId="0" fontId="79" fillId="8" borderId="0" xfId="0" applyFont="1" applyFill="1" applyAlignment="1">
      <alignment horizontal="center" vertical="center" wrapText="1" readingOrder="1"/>
    </xf>
    <xf numFmtId="0" fontId="79" fillId="8" borderId="74" xfId="0" applyFont="1" applyFill="1" applyBorder="1" applyAlignment="1">
      <alignment horizontal="center" vertical="center" wrapText="1" readingOrder="1"/>
    </xf>
    <xf numFmtId="0" fontId="79" fillId="8" borderId="75" xfId="0" applyFont="1" applyFill="1" applyBorder="1" applyAlignment="1">
      <alignment horizontal="center" vertical="center" wrapText="1" readingOrder="1"/>
    </xf>
    <xf numFmtId="0" fontId="79" fillId="8" borderId="76" xfId="0" applyFont="1" applyFill="1" applyBorder="1" applyAlignment="1">
      <alignment horizontal="center" vertical="center" wrapText="1" readingOrder="1"/>
    </xf>
    <xf numFmtId="0" fontId="79"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7" fillId="0" borderId="68" xfId="0" applyFont="1" applyBorder="1" applyAlignment="1">
      <alignment horizontal="center" vertical="center" wrapText="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79" fillId="16" borderId="70" xfId="0" applyFont="1" applyFill="1" applyBorder="1" applyAlignment="1">
      <alignment horizontal="center" vertical="center" wrapText="1" readingOrder="1"/>
    </xf>
    <xf numFmtId="0" fontId="79" fillId="16" borderId="71" xfId="0" applyFont="1" applyFill="1" applyBorder="1" applyAlignment="1">
      <alignment horizontal="center" vertical="center" wrapText="1" readingOrder="1"/>
    </xf>
    <xf numFmtId="0" fontId="79" fillId="16" borderId="72" xfId="0" applyFont="1" applyFill="1" applyBorder="1" applyAlignment="1">
      <alignment horizontal="center" vertical="center" wrapText="1" readingOrder="1"/>
    </xf>
    <xf numFmtId="0" fontId="79" fillId="16" borderId="73" xfId="0" applyFont="1" applyFill="1" applyBorder="1" applyAlignment="1">
      <alignment horizontal="center" vertical="center" wrapText="1" readingOrder="1"/>
    </xf>
    <xf numFmtId="0" fontId="79" fillId="16" borderId="0" xfId="0" applyFont="1" applyFill="1" applyAlignment="1">
      <alignment horizontal="center" vertical="center" wrapText="1" readingOrder="1"/>
    </xf>
    <xf numFmtId="0" fontId="79" fillId="16" borderId="74" xfId="0" applyFont="1" applyFill="1" applyBorder="1" applyAlignment="1">
      <alignment horizontal="center" vertical="center" wrapText="1" readingOrder="1"/>
    </xf>
    <xf numFmtId="0" fontId="79" fillId="16" borderId="75" xfId="0" applyFont="1" applyFill="1" applyBorder="1" applyAlignment="1">
      <alignment horizontal="center" vertical="center" wrapText="1" readingOrder="1"/>
    </xf>
    <xf numFmtId="0" fontId="79" fillId="16" borderId="76" xfId="0" applyFont="1" applyFill="1" applyBorder="1" applyAlignment="1">
      <alignment horizontal="center" vertical="center" wrapText="1" readingOrder="1"/>
    </xf>
    <xf numFmtId="0" fontId="79" fillId="16" borderId="77" xfId="0" applyFont="1" applyFill="1" applyBorder="1" applyAlignment="1">
      <alignment horizontal="center" vertical="center" wrapText="1" readingOrder="1"/>
    </xf>
    <xf numFmtId="0" fontId="79" fillId="15" borderId="70" xfId="0" applyFont="1" applyFill="1" applyBorder="1" applyAlignment="1">
      <alignment horizontal="center" vertical="center" wrapText="1" readingOrder="1"/>
    </xf>
    <xf numFmtId="0" fontId="79" fillId="15" borderId="71" xfId="0" applyFont="1" applyFill="1" applyBorder="1" applyAlignment="1">
      <alignment horizontal="center" vertical="center" wrapText="1" readingOrder="1"/>
    </xf>
    <xf numFmtId="0" fontId="79" fillId="15" borderId="73" xfId="0" applyFont="1" applyFill="1" applyBorder="1" applyAlignment="1">
      <alignment horizontal="center" vertical="center" wrapText="1" readingOrder="1"/>
    </xf>
    <xf numFmtId="0" fontId="79" fillId="15" borderId="0" xfId="0" applyFont="1" applyFill="1" applyAlignment="1">
      <alignment horizontal="center" vertical="center" wrapText="1" readingOrder="1"/>
    </xf>
    <xf numFmtId="0" fontId="79" fillId="15" borderId="75" xfId="0" applyFont="1" applyFill="1" applyBorder="1" applyAlignment="1">
      <alignment horizontal="center" vertical="center" wrapText="1" readingOrder="1"/>
    </xf>
    <xf numFmtId="0" fontId="79"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2" fillId="4" borderId="94" xfId="0" applyFont="1" applyFill="1" applyBorder="1" applyAlignment="1">
      <alignment horizontal="center" vertical="center"/>
    </xf>
    <xf numFmtId="0" fontId="82" fillId="4" borderId="104" xfId="0" applyFont="1" applyFill="1" applyBorder="1" applyAlignment="1">
      <alignment horizontal="center" vertical="center"/>
    </xf>
    <xf numFmtId="0" fontId="82" fillId="4" borderId="95" xfId="0" applyFont="1" applyFill="1" applyBorder="1" applyAlignment="1">
      <alignment horizontal="center" vertical="center"/>
    </xf>
    <xf numFmtId="0" fontId="82" fillId="23" borderId="92" xfId="0" applyFont="1" applyFill="1" applyBorder="1" applyAlignment="1" applyProtection="1">
      <alignment horizontal="center" vertical="center" wrapText="1"/>
      <protection locked="0"/>
    </xf>
    <xf numFmtId="0" fontId="82" fillId="4" borderId="92" xfId="0" applyFont="1" applyFill="1" applyBorder="1" applyAlignment="1" applyProtection="1">
      <alignment horizontal="center" vertical="center" wrapText="1"/>
      <protection locked="0"/>
    </xf>
    <xf numFmtId="0" fontId="84" fillId="4" borderId="2" xfId="0" applyFont="1" applyFill="1" applyBorder="1" applyAlignment="1">
      <alignment horizontal="center" vertical="center" wrapText="1"/>
    </xf>
    <xf numFmtId="0" fontId="84" fillId="4" borderId="105" xfId="0" applyFont="1" applyFill="1" applyBorder="1" applyAlignment="1">
      <alignment horizontal="center" vertical="center" wrapText="1"/>
    </xf>
    <xf numFmtId="0" fontId="84" fillId="4" borderId="0" xfId="0" applyFont="1" applyFill="1" applyBorder="1" applyAlignment="1">
      <alignment horizontal="center" vertical="center" wrapText="1"/>
    </xf>
    <xf numFmtId="0" fontId="84" fillId="4" borderId="90" xfId="0" applyFont="1" applyFill="1" applyBorder="1" applyAlignment="1">
      <alignment horizontal="center" vertical="center" wrapText="1"/>
    </xf>
    <xf numFmtId="0" fontId="83" fillId="4" borderId="93" xfId="0" applyFont="1" applyFill="1" applyBorder="1" applyAlignment="1">
      <alignment horizontal="center" vertical="center" wrapText="1"/>
    </xf>
    <xf numFmtId="0" fontId="83" fillId="4" borderId="96" xfId="0" applyFont="1" applyFill="1" applyBorder="1" applyAlignment="1">
      <alignment horizontal="center" vertical="center" wrapText="1"/>
    </xf>
    <xf numFmtId="0" fontId="83" fillId="4" borderId="94"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2" fillId="4" borderId="94" xfId="0" applyFont="1" applyFill="1" applyBorder="1" applyAlignment="1" applyProtection="1">
      <alignment horizontal="center" vertical="center" wrapText="1"/>
      <protection locked="0"/>
    </xf>
    <xf numFmtId="0" fontId="60" fillId="0" borderId="98" xfId="0" applyFont="1" applyBorder="1" applyAlignment="1">
      <alignment horizontal="center" vertical="top" wrapText="1"/>
    </xf>
    <xf numFmtId="0" fontId="60" fillId="0" borderId="60" xfId="0" applyFont="1" applyBorder="1" applyAlignment="1">
      <alignment horizontal="center" vertical="top" wrapText="1"/>
    </xf>
    <xf numFmtId="1" fontId="81" fillId="0" borderId="88" xfId="0" applyNumberFormat="1" applyFont="1" applyBorder="1" applyAlignment="1">
      <alignment horizontal="center" vertical="center"/>
    </xf>
    <xf numFmtId="0" fontId="81" fillId="0" borderId="13" xfId="0" applyFont="1" applyBorder="1" applyAlignment="1">
      <alignment horizontal="center" vertical="center"/>
    </xf>
    <xf numFmtId="0" fontId="81" fillId="0" borderId="65" xfId="0" applyFont="1" applyBorder="1" applyAlignment="1">
      <alignment horizontal="center" vertical="center"/>
    </xf>
    <xf numFmtId="1" fontId="81"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60" fillId="3" borderId="98" xfId="0" applyFont="1" applyFill="1" applyBorder="1" applyAlignment="1" applyProtection="1">
      <alignment horizontal="left" vertical="top" wrapText="1"/>
      <protection locked="0"/>
    </xf>
    <xf numFmtId="0" fontId="60" fillId="3" borderId="60" xfId="0" applyFont="1" applyFill="1" applyBorder="1" applyAlignment="1" applyProtection="1">
      <alignment horizontal="left" vertical="top" wrapText="1"/>
      <protection locked="0"/>
    </xf>
    <xf numFmtId="15" fontId="32" fillId="0" borderId="98" xfId="0" applyNumberFormat="1" applyFont="1" applyBorder="1" applyAlignment="1">
      <alignment horizontal="center" vertical="center"/>
    </xf>
    <xf numFmtId="15" fontId="32" fillId="0" borderId="60" xfId="0" applyNumberFormat="1" applyFont="1" applyBorder="1" applyAlignment="1">
      <alignment horizontal="center" vertical="center"/>
    </xf>
    <xf numFmtId="0" fontId="32" fillId="0" borderId="98" xfId="0" applyFont="1" applyBorder="1" applyAlignment="1">
      <alignment horizontal="center" vertical="center"/>
    </xf>
    <xf numFmtId="0" fontId="32" fillId="0" borderId="60" xfId="0" applyFont="1" applyBorder="1" applyAlignment="1">
      <alignment horizontal="center" vertical="center"/>
    </xf>
    <xf numFmtId="0" fontId="81" fillId="0" borderId="98" xfId="0" applyFont="1" applyBorder="1" applyAlignment="1" applyProtection="1">
      <alignment horizontal="center" vertical="center" wrapText="1"/>
      <protection locked="0"/>
    </xf>
    <xf numFmtId="0" fontId="81" fillId="0" borderId="78" xfId="0" applyFont="1" applyBorder="1" applyAlignment="1" applyProtection="1">
      <alignment horizontal="center" vertical="center" wrapText="1"/>
      <protection locked="0"/>
    </xf>
    <xf numFmtId="0" fontId="81" fillId="0" borderId="101" xfId="0" applyFont="1" applyBorder="1" applyAlignment="1" applyProtection="1">
      <alignment horizontal="center" vertical="center" wrapText="1"/>
      <protection locked="0"/>
    </xf>
    <xf numFmtId="0" fontId="81" fillId="0" borderId="98" xfId="0" applyFont="1" applyBorder="1" applyAlignment="1" applyProtection="1">
      <alignment horizontal="center" vertical="center"/>
      <protection locked="0"/>
    </xf>
    <xf numFmtId="0" fontId="81" fillId="0" borderId="78" xfId="0" applyFont="1" applyBorder="1" applyAlignment="1" applyProtection="1">
      <alignment horizontal="center" vertical="center"/>
      <protection locked="0"/>
    </xf>
    <xf numFmtId="0" fontId="81" fillId="0" borderId="101" xfId="0" applyFont="1" applyBorder="1" applyAlignment="1" applyProtection="1">
      <alignment horizontal="center" vertical="center"/>
      <protection locked="0"/>
    </xf>
    <xf numFmtId="0" fontId="81" fillId="0" borderId="88" xfId="0" applyFont="1" applyBorder="1" applyAlignment="1" applyProtection="1">
      <alignment horizontal="center" vertical="center"/>
      <protection locked="0"/>
    </xf>
    <xf numFmtId="0" fontId="81" fillId="0" borderId="13" xfId="0" applyFont="1" applyBorder="1" applyAlignment="1" applyProtection="1">
      <alignment horizontal="center" vertical="center"/>
      <protection locked="0"/>
    </xf>
    <xf numFmtId="0" fontId="81" fillId="0" borderId="65"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75" fillId="24" borderId="102" xfId="0" applyFont="1" applyFill="1" applyBorder="1" applyAlignment="1">
      <alignment horizontal="center"/>
    </xf>
    <xf numFmtId="0" fontId="75" fillId="24" borderId="103" xfId="0" applyFont="1" applyFill="1" applyBorder="1" applyAlignment="1">
      <alignment horizontal="center"/>
    </xf>
    <xf numFmtId="1" fontId="81" fillId="0" borderId="97" xfId="0" applyNumberFormat="1" applyFont="1" applyBorder="1" applyAlignment="1" applyProtection="1">
      <alignment horizontal="center" vertical="center" wrapText="1"/>
      <protection locked="0"/>
    </xf>
    <xf numFmtId="1" fontId="81" fillId="0" borderId="99" xfId="0" applyNumberFormat="1" applyFont="1" applyBorder="1" applyAlignment="1" applyProtection="1">
      <alignment horizontal="center" vertical="center" wrapText="1"/>
      <protection locked="0"/>
    </xf>
    <xf numFmtId="1" fontId="81" fillId="0" borderId="100" xfId="0" applyNumberFormat="1" applyFont="1" applyBorder="1" applyAlignment="1" applyProtection="1">
      <alignment horizontal="center" vertical="center" wrapText="1"/>
      <protection locked="0"/>
    </xf>
    <xf numFmtId="0" fontId="81" fillId="0" borderId="98" xfId="0" applyFont="1" applyBorder="1" applyAlignment="1" applyProtection="1">
      <alignment horizontal="left" vertical="center" wrapText="1"/>
      <protection locked="0"/>
    </xf>
    <xf numFmtId="0" fontId="81" fillId="0" borderId="78" xfId="0" applyFont="1" applyBorder="1" applyAlignment="1" applyProtection="1">
      <alignment horizontal="left" vertical="center" wrapText="1"/>
      <protection locked="0"/>
    </xf>
    <xf numFmtId="0" fontId="81" fillId="0" borderId="101" xfId="0" applyFont="1" applyBorder="1" applyAlignment="1" applyProtection="1">
      <alignment horizontal="left" vertical="center" wrapText="1"/>
      <protection locked="0"/>
    </xf>
    <xf numFmtId="0" fontId="60" fillId="3" borderId="97" xfId="0" applyFont="1" applyFill="1" applyBorder="1" applyAlignment="1" applyProtection="1">
      <alignment horizontal="left" vertical="top" wrapText="1"/>
      <protection locked="0"/>
    </xf>
    <xf numFmtId="0" fontId="60" fillId="3" borderId="59" xfId="0" applyFont="1" applyFill="1" applyBorder="1" applyAlignment="1" applyProtection="1">
      <alignment horizontal="left" vertical="top" wrapText="1"/>
      <protection locked="0"/>
    </xf>
    <xf numFmtId="15" fontId="32" fillId="0" borderId="78" xfId="0" applyNumberFormat="1" applyFont="1" applyBorder="1" applyAlignment="1">
      <alignment horizontal="center" vertical="center"/>
    </xf>
    <xf numFmtId="0" fontId="60" fillId="0" borderId="110" xfId="0" applyFont="1" applyBorder="1" applyAlignment="1">
      <alignment horizontal="center" vertical="top" wrapText="1"/>
    </xf>
    <xf numFmtId="0" fontId="60" fillId="0" borderId="61" xfId="0" applyFont="1" applyBorder="1" applyAlignment="1">
      <alignment horizontal="center" vertical="top" wrapText="1"/>
    </xf>
    <xf numFmtId="1" fontId="81" fillId="0" borderId="106" xfId="0" applyNumberFormat="1" applyFont="1" applyBorder="1" applyAlignment="1">
      <alignment horizontal="center" vertical="center"/>
    </xf>
    <xf numFmtId="0" fontId="81" fillId="0" borderId="79" xfId="0" applyFont="1" applyBorder="1" applyAlignment="1">
      <alignment horizontal="center" vertical="center"/>
    </xf>
    <xf numFmtId="0" fontId="81" fillId="0" borderId="107" xfId="0" applyFont="1" applyBorder="1" applyAlignment="1">
      <alignment horizontal="center" vertical="center"/>
    </xf>
    <xf numFmtId="1" fontId="81" fillId="0" borderId="78" xfId="0" applyNumberFormat="1" applyFont="1" applyBorder="1" applyAlignment="1" applyProtection="1">
      <alignment horizontal="center" vertical="center" wrapText="1"/>
      <protection locked="0"/>
    </xf>
    <xf numFmtId="1" fontId="81" fillId="0" borderId="101" xfId="0" applyNumberFormat="1" applyFont="1" applyBorder="1" applyAlignment="1" applyProtection="1">
      <alignment horizontal="center" vertical="center" wrapText="1"/>
      <protection locked="0"/>
    </xf>
    <xf numFmtId="0" fontId="60" fillId="3" borderId="110" xfId="0" applyFont="1" applyFill="1" applyBorder="1" applyAlignment="1">
      <alignment horizontal="left" vertical="top" wrapText="1"/>
    </xf>
    <xf numFmtId="0" fontId="60" fillId="3" borderId="61" xfId="0" applyFont="1" applyFill="1" applyBorder="1" applyAlignment="1">
      <alignment horizontal="left" vertical="top" wrapText="1"/>
    </xf>
    <xf numFmtId="0" fontId="32" fillId="0" borderId="110" xfId="0" applyFont="1" applyBorder="1" applyAlignment="1">
      <alignment horizontal="center"/>
    </xf>
    <xf numFmtId="0" fontId="32" fillId="0" borderId="111" xfId="0" applyFont="1" applyBorder="1" applyAlignment="1">
      <alignment horizontal="center"/>
    </xf>
    <xf numFmtId="0" fontId="32" fillId="0" borderId="112" xfId="0" applyFont="1" applyBorder="1" applyAlignment="1">
      <alignment horizontal="center"/>
    </xf>
    <xf numFmtId="0" fontId="32" fillId="0" borderId="97" xfId="0" applyFont="1" applyBorder="1" applyAlignment="1">
      <alignment horizontal="center"/>
    </xf>
    <xf numFmtId="0" fontId="32" fillId="0" borderId="99" xfId="0" applyFont="1" applyBorder="1" applyAlignment="1">
      <alignment horizontal="center"/>
    </xf>
    <xf numFmtId="0" fontId="32" fillId="0" borderId="100" xfId="0" applyFont="1" applyBorder="1" applyAlignment="1">
      <alignment horizontal="center"/>
    </xf>
    <xf numFmtId="0" fontId="32" fillId="0" borderId="98" xfId="0" applyFont="1" applyBorder="1" applyAlignment="1">
      <alignment horizontal="center"/>
    </xf>
    <xf numFmtId="0" fontId="32" fillId="0" borderId="101" xfId="0" applyFont="1" applyBorder="1" applyAlignment="1">
      <alignment horizontal="center"/>
    </xf>
    <xf numFmtId="15" fontId="32" fillId="0" borderId="98" xfId="0" applyNumberFormat="1" applyFont="1" applyBorder="1" applyAlignment="1">
      <alignment horizontal="right" vertical="center"/>
    </xf>
    <xf numFmtId="15" fontId="32" fillId="0" borderId="60" xfId="0" applyNumberFormat="1" applyFont="1" applyBorder="1" applyAlignment="1">
      <alignment horizontal="right" vertical="center"/>
    </xf>
    <xf numFmtId="0" fontId="32" fillId="0" borderId="62" xfId="0" applyFont="1" applyBorder="1" applyAlignment="1">
      <alignment horizontal="left" vertical="center" wrapText="1"/>
    </xf>
    <xf numFmtId="15" fontId="32" fillId="0" borderId="13" xfId="0" applyNumberFormat="1" applyFont="1" applyBorder="1" applyAlignment="1">
      <alignment horizontal="center" vertical="center"/>
    </xf>
    <xf numFmtId="0" fontId="32" fillId="0" borderId="13" xfId="0" applyFont="1" applyBorder="1" applyAlignment="1">
      <alignment horizontal="center" vertical="center"/>
    </xf>
  </cellXfs>
  <cellStyles count="3">
    <cellStyle name="Normal" xfId="0" builtinId="0"/>
    <cellStyle name="Normal - Style1 2" xfId="1"/>
    <cellStyle name="Normal 2 2" xfId="2"/>
  </cellStyles>
  <dxfs count="2859">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 xmlns:a16="http://schemas.microsoft.com/office/drawing/2014/main" id="{DD77865D-3137-4C44-9888-338E7CAD30E8}"/>
            </a:ext>
          </a:extLst>
        </xdr:cNvPr>
        <xdr:cNvGrpSpPr>
          <a:grpSpLocks/>
        </xdr:cNvGrpSpPr>
      </xdr:nvGrpSpPr>
      <xdr:grpSpPr bwMode="auto">
        <a:xfrm>
          <a:off x="6992730" y="260350"/>
          <a:ext cx="672685" cy="587237"/>
          <a:chOff x="2381" y="720"/>
          <a:chExt cx="3154" cy="65"/>
        </a:xfrm>
      </xdr:grpSpPr>
      <xdr:pic>
        <xdr:nvPicPr>
          <xdr:cNvPr id="6" name="6 Imagen">
            <a:extLst>
              <a:ext uri="{FF2B5EF4-FFF2-40B4-BE49-F238E27FC236}">
                <a16:creationId xmlns=""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5</xdr:col>
      <xdr:colOff>1266824</xdr:colOff>
      <xdr:row>1</xdr:row>
      <xdr:rowOff>57150</xdr:rowOff>
    </xdr:from>
    <xdr:to>
      <xdr:col>5</xdr:col>
      <xdr:colOff>2800350</xdr:colOff>
      <xdr:row>2</xdr:row>
      <xdr:rowOff>90079</xdr:rowOff>
    </xdr:to>
    <xdr:pic>
      <xdr:nvPicPr>
        <xdr:cNvPr id="9" name="Imagen 8">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0</xdr:row>
      <xdr:rowOff>723446</xdr:rowOff>
    </xdr:to>
    <xdr:pic>
      <xdr:nvPicPr>
        <xdr:cNvPr id="2" name="Imagen 1">
          <a:extLst>
            <a:ext uri="{FF2B5EF4-FFF2-40B4-BE49-F238E27FC236}">
              <a16:creationId xmlns=""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etbcsj-my.sharepoint.com/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37:C247" totalsRowShown="0" headerRowDxfId="2395" dataDxfId="2394">
  <autoFilter ref="B237:C247"/>
  <tableColumns count="2">
    <tableColumn id="1" name="Criterios" dataDxfId="2393"/>
    <tableColumn id="2"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8"/>
  <sheetViews>
    <sheetView showGridLines="0" topLeftCell="A17" zoomScale="115" zoomScaleNormal="115" workbookViewId="0">
      <selection activeCell="F23" sqref="F23"/>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425" t="s">
        <v>184</v>
      </c>
      <c r="B1" s="425"/>
      <c r="C1" s="425"/>
      <c r="D1" s="425"/>
      <c r="E1" s="425"/>
      <c r="F1" s="425"/>
    </row>
    <row r="5" spans="1:9">
      <c r="D5" s="94"/>
      <c r="E5" s="94"/>
      <c r="F5" s="94"/>
      <c r="G5" s="94"/>
      <c r="H5" s="94"/>
    </row>
    <row r="6" spans="1:9">
      <c r="D6" s="94"/>
      <c r="E6" s="94"/>
      <c r="F6" s="94"/>
      <c r="G6" s="94"/>
      <c r="H6" s="94"/>
    </row>
    <row r="7" spans="1:9" ht="33.75">
      <c r="A7" s="426" t="s">
        <v>209</v>
      </c>
      <c r="B7" s="426"/>
      <c r="C7" s="426"/>
      <c r="D7" s="426"/>
      <c r="E7" s="426"/>
      <c r="F7" s="426"/>
      <c r="G7" s="426"/>
      <c r="H7" s="426"/>
      <c r="I7" s="426"/>
    </row>
    <row r="9" spans="1:9" s="87" customFormat="1" ht="81.75" customHeight="1">
      <c r="A9" s="88" t="s">
        <v>210</v>
      </c>
      <c r="B9" s="427" t="s">
        <v>398</v>
      </c>
      <c r="C9" s="427"/>
      <c r="D9" s="427"/>
      <c r="E9" s="427"/>
      <c r="F9" s="427"/>
      <c r="G9" s="427"/>
      <c r="H9" s="427"/>
      <c r="I9" s="427"/>
    </row>
    <row r="10" spans="1:9" s="87" customFormat="1" ht="16.7" customHeight="1">
      <c r="A10" s="92"/>
      <c r="B10" s="93"/>
      <c r="C10" s="93"/>
      <c r="D10" s="92"/>
      <c r="E10" s="91"/>
    </row>
    <row r="11" spans="1:9" s="87" customFormat="1" ht="84" customHeight="1">
      <c r="A11" s="88" t="s">
        <v>182</v>
      </c>
      <c r="B11" s="210" t="s">
        <v>397</v>
      </c>
      <c r="C11" s="428" t="s">
        <v>401</v>
      </c>
      <c r="D11" s="428"/>
      <c r="E11" s="428"/>
      <c r="F11" s="428"/>
      <c r="G11" s="428"/>
      <c r="H11" s="428"/>
      <c r="I11" s="428"/>
    </row>
    <row r="12" spans="1:9" ht="32.25" customHeight="1">
      <c r="A12" s="90"/>
    </row>
    <row r="13" spans="1:9" ht="32.25" customHeight="1">
      <c r="A13" s="89" t="s">
        <v>183</v>
      </c>
      <c r="B13" s="210" t="s">
        <v>399</v>
      </c>
      <c r="C13" s="424" t="s">
        <v>400</v>
      </c>
      <c r="D13" s="424"/>
      <c r="E13" s="424"/>
      <c r="F13" s="424"/>
      <c r="G13" s="424"/>
      <c r="H13" s="424"/>
      <c r="I13" s="424"/>
    </row>
    <row r="14" spans="1:9" s="87" customFormat="1" ht="69" customHeight="1">
      <c r="A14" s="89" t="s">
        <v>181</v>
      </c>
      <c r="B14" s="424"/>
      <c r="C14" s="424"/>
      <c r="D14" s="424"/>
      <c r="E14" s="424"/>
      <c r="F14" s="424"/>
      <c r="G14" s="424"/>
      <c r="H14" s="424"/>
      <c r="I14" s="424"/>
    </row>
    <row r="15" spans="1:9" s="87" customFormat="1" ht="54" customHeight="1">
      <c r="A15" s="89" t="s">
        <v>180</v>
      </c>
      <c r="B15" s="424"/>
      <c r="C15" s="424"/>
      <c r="D15" s="424"/>
      <c r="E15" s="424"/>
      <c r="F15" s="424"/>
      <c r="G15" s="424"/>
      <c r="H15" s="424"/>
      <c r="I15" s="424"/>
    </row>
    <row r="16" spans="1:9" s="87" customFormat="1" ht="54" customHeight="1">
      <c r="A16" s="88" t="s">
        <v>179</v>
      </c>
      <c r="B16" s="424"/>
      <c r="C16" s="424"/>
      <c r="D16" s="424"/>
      <c r="E16" s="424"/>
      <c r="F16" s="424"/>
      <c r="G16" s="424"/>
      <c r="H16" s="424"/>
      <c r="I16" s="424"/>
    </row>
    <row r="18" spans="1:9" s="87" customFormat="1" ht="54.75" customHeight="1">
      <c r="A18" s="88" t="s">
        <v>178</v>
      </c>
      <c r="B18" s="423">
        <v>44687</v>
      </c>
      <c r="C18" s="423"/>
      <c r="D18" s="423"/>
      <c r="E18" s="423"/>
      <c r="F18" s="423"/>
      <c r="G18" s="423"/>
      <c r="H18" s="423"/>
      <c r="I18" s="423"/>
    </row>
  </sheetData>
  <mergeCells count="9">
    <mergeCell ref="B18:I18"/>
    <mergeCell ref="B15:I15"/>
    <mergeCell ref="B16:I16"/>
    <mergeCell ref="A1:F1"/>
    <mergeCell ref="A7:I7"/>
    <mergeCell ref="B9:I9"/>
    <mergeCell ref="C11:I11"/>
    <mergeCell ref="B14:I14"/>
    <mergeCell ref="C13:I13"/>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topLeftCell="A5" zoomScale="70" zoomScaleNormal="70" workbookViewId="0">
      <selection activeCell="AT28" sqref="AT28:AU35"/>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604" t="s">
        <v>339</v>
      </c>
      <c r="C4" s="604"/>
      <c r="D4" s="604"/>
      <c r="E4" s="604"/>
      <c r="F4" s="604"/>
      <c r="G4" s="604"/>
      <c r="H4" s="604"/>
      <c r="I4" s="604"/>
      <c r="J4" s="605" t="s">
        <v>8</v>
      </c>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T4" s="606" t="s">
        <v>25</v>
      </c>
      <c r="AU4" s="606"/>
    </row>
    <row r="5" spans="2:47">
      <c r="B5" s="604"/>
      <c r="C5" s="604"/>
      <c r="D5" s="604"/>
      <c r="E5" s="604"/>
      <c r="F5" s="604"/>
      <c r="G5" s="604"/>
      <c r="H5" s="604"/>
      <c r="I5" s="604"/>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T5" s="606"/>
      <c r="AU5" s="606"/>
    </row>
    <row r="6" spans="2:47">
      <c r="B6" s="604"/>
      <c r="C6" s="604"/>
      <c r="D6" s="604"/>
      <c r="E6" s="604"/>
      <c r="F6" s="604"/>
      <c r="G6" s="604"/>
      <c r="H6" s="604"/>
      <c r="I6" s="604"/>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T6" s="606"/>
      <c r="AU6" s="606"/>
    </row>
    <row r="7" spans="2:47" ht="15.75" thickBot="1"/>
    <row r="8" spans="2:47" ht="15.75">
      <c r="B8" s="607" t="s">
        <v>109</v>
      </c>
      <c r="C8" s="607"/>
      <c r="D8" s="608"/>
      <c r="E8" s="574" t="s">
        <v>160</v>
      </c>
      <c r="F8" s="575"/>
      <c r="G8" s="575"/>
      <c r="H8" s="575"/>
      <c r="I8" s="576"/>
      <c r="J8" s="50" t="s">
        <v>336</v>
      </c>
      <c r="K8" s="51" t="s">
        <v>336</v>
      </c>
      <c r="L8" s="51" t="s">
        <v>336</v>
      </c>
      <c r="M8" s="51" t="s">
        <v>336</v>
      </c>
      <c r="N8" s="51" t="s">
        <v>336</v>
      </c>
      <c r="O8" s="52" t="s">
        <v>336</v>
      </c>
      <c r="P8" s="50" t="s">
        <v>336</v>
      </c>
      <c r="Q8" s="51" t="s">
        <v>336</v>
      </c>
      <c r="R8" s="51" t="s">
        <v>336</v>
      </c>
      <c r="S8" s="51" t="s">
        <v>336</v>
      </c>
      <c r="T8" s="51" t="s">
        <v>336</v>
      </c>
      <c r="U8" s="52" t="s">
        <v>336</v>
      </c>
      <c r="V8" s="50" t="s">
        <v>336</v>
      </c>
      <c r="W8" s="51" t="s">
        <v>336</v>
      </c>
      <c r="X8" s="51" t="s">
        <v>336</v>
      </c>
      <c r="Y8" s="51" t="s">
        <v>336</v>
      </c>
      <c r="Z8" s="51" t="s">
        <v>336</v>
      </c>
      <c r="AA8" s="52" t="s">
        <v>336</v>
      </c>
      <c r="AB8" s="50" t="s">
        <v>336</v>
      </c>
      <c r="AC8" s="51" t="s">
        <v>336</v>
      </c>
      <c r="AD8" s="51" t="s">
        <v>336</v>
      </c>
      <c r="AE8" s="51" t="s">
        <v>336</v>
      </c>
      <c r="AF8" s="51" t="s">
        <v>336</v>
      </c>
      <c r="AG8" s="52" t="s">
        <v>336</v>
      </c>
      <c r="AH8" s="53" t="s">
        <v>336</v>
      </c>
      <c r="AI8" s="54" t="s">
        <v>336</v>
      </c>
      <c r="AJ8" s="54" t="s">
        <v>336</v>
      </c>
      <c r="AK8" s="54" t="s">
        <v>336</v>
      </c>
      <c r="AL8" s="54" t="s">
        <v>336</v>
      </c>
      <c r="AN8" s="609" t="s">
        <v>161</v>
      </c>
      <c r="AO8" s="610"/>
      <c r="AP8" s="610"/>
      <c r="AQ8" s="610"/>
      <c r="AR8" s="610"/>
      <c r="AS8" s="611"/>
      <c r="AT8" s="593" t="s">
        <v>338</v>
      </c>
      <c r="AU8" s="593"/>
    </row>
    <row r="9" spans="2:47" ht="15.75">
      <c r="B9" s="607"/>
      <c r="C9" s="607"/>
      <c r="D9" s="608"/>
      <c r="E9" s="580"/>
      <c r="F9" s="584"/>
      <c r="G9" s="584"/>
      <c r="H9" s="584"/>
      <c r="I9" s="579"/>
      <c r="J9" s="55" t="s">
        <v>336</v>
      </c>
      <c r="K9" s="56" t="s">
        <v>336</v>
      </c>
      <c r="L9" s="56" t="s">
        <v>336</v>
      </c>
      <c r="M9" s="56" t="s">
        <v>336</v>
      </c>
      <c r="N9" s="56" t="s">
        <v>336</v>
      </c>
      <c r="O9" s="57" t="s">
        <v>336</v>
      </c>
      <c r="P9" s="55" t="s">
        <v>336</v>
      </c>
      <c r="Q9" s="56" t="s">
        <v>336</v>
      </c>
      <c r="R9" s="56" t="s">
        <v>336</v>
      </c>
      <c r="S9" s="56" t="s">
        <v>336</v>
      </c>
      <c r="T9" s="56" t="s">
        <v>336</v>
      </c>
      <c r="U9" s="57" t="s">
        <v>336</v>
      </c>
      <c r="V9" s="55" t="s">
        <v>336</v>
      </c>
      <c r="W9" s="56" t="s">
        <v>336</v>
      </c>
      <c r="X9" s="56" t="s">
        <v>336</v>
      </c>
      <c r="Y9" s="56" t="s">
        <v>336</v>
      </c>
      <c r="Z9" s="56" t="s">
        <v>336</v>
      </c>
      <c r="AA9" s="57" t="s">
        <v>336</v>
      </c>
      <c r="AB9" s="55" t="s">
        <v>336</v>
      </c>
      <c r="AC9" s="56" t="s">
        <v>336</v>
      </c>
      <c r="AD9" s="56" t="s">
        <v>336</v>
      </c>
      <c r="AE9" s="56" t="s">
        <v>336</v>
      </c>
      <c r="AF9" s="56" t="s">
        <v>336</v>
      </c>
      <c r="AG9" s="57" t="s">
        <v>336</v>
      </c>
      <c r="AH9" s="58" t="s">
        <v>336</v>
      </c>
      <c r="AI9" s="59" t="s">
        <v>336</v>
      </c>
      <c r="AJ9" s="59" t="s">
        <v>336</v>
      </c>
      <c r="AK9" s="59" t="s">
        <v>336</v>
      </c>
      <c r="AL9" s="59" t="s">
        <v>336</v>
      </c>
      <c r="AN9" s="612"/>
      <c r="AO9" s="613"/>
      <c r="AP9" s="613"/>
      <c r="AQ9" s="613"/>
      <c r="AR9" s="613"/>
      <c r="AS9" s="614"/>
      <c r="AT9" s="593"/>
      <c r="AU9" s="593"/>
    </row>
    <row r="10" spans="2:47" ht="15.75">
      <c r="B10" s="607"/>
      <c r="C10" s="607"/>
      <c r="D10" s="608"/>
      <c r="E10" s="580"/>
      <c r="F10" s="584"/>
      <c r="G10" s="584"/>
      <c r="H10" s="584"/>
      <c r="I10" s="579"/>
      <c r="J10" s="55" t="s">
        <v>336</v>
      </c>
      <c r="K10" s="56" t="s">
        <v>336</v>
      </c>
      <c r="L10" s="56" t="s">
        <v>336</v>
      </c>
      <c r="M10" s="56" t="s">
        <v>336</v>
      </c>
      <c r="N10" s="56" t="s">
        <v>336</v>
      </c>
      <c r="O10" s="57" t="s">
        <v>336</v>
      </c>
      <c r="P10" s="55" t="s">
        <v>336</v>
      </c>
      <c r="Q10" s="56" t="s">
        <v>336</v>
      </c>
      <c r="R10" s="56" t="s">
        <v>336</v>
      </c>
      <c r="S10" s="56" t="s">
        <v>336</v>
      </c>
      <c r="T10" s="56" t="s">
        <v>336</v>
      </c>
      <c r="U10" s="57" t="s">
        <v>336</v>
      </c>
      <c r="V10" s="55" t="s">
        <v>336</v>
      </c>
      <c r="W10" s="56" t="s">
        <v>336</v>
      </c>
      <c r="X10" s="56" t="s">
        <v>336</v>
      </c>
      <c r="Y10" s="56" t="s">
        <v>336</v>
      </c>
      <c r="Z10" s="56" t="s">
        <v>336</v>
      </c>
      <c r="AA10" s="57" t="s">
        <v>336</v>
      </c>
      <c r="AB10" s="55" t="s">
        <v>336</v>
      </c>
      <c r="AC10" s="56" t="s">
        <v>336</v>
      </c>
      <c r="AD10" s="56" t="s">
        <v>336</v>
      </c>
      <c r="AE10" s="56" t="s">
        <v>336</v>
      </c>
      <c r="AF10" s="56" t="s">
        <v>336</v>
      </c>
      <c r="AG10" s="57" t="s">
        <v>336</v>
      </c>
      <c r="AH10" s="58" t="s">
        <v>336</v>
      </c>
      <c r="AI10" s="59" t="s">
        <v>336</v>
      </c>
      <c r="AJ10" s="59" t="s">
        <v>336</v>
      </c>
      <c r="AK10" s="59" t="s">
        <v>336</v>
      </c>
      <c r="AL10" s="59" t="s">
        <v>336</v>
      </c>
      <c r="AN10" s="612"/>
      <c r="AO10" s="613"/>
      <c r="AP10" s="613"/>
      <c r="AQ10" s="613"/>
      <c r="AR10" s="613"/>
      <c r="AS10" s="614"/>
      <c r="AT10" s="593"/>
      <c r="AU10" s="593"/>
    </row>
    <row r="11" spans="2:47" ht="15.75">
      <c r="B11" s="607"/>
      <c r="C11" s="607"/>
      <c r="D11" s="608"/>
      <c r="E11" s="580"/>
      <c r="F11" s="584"/>
      <c r="G11" s="584"/>
      <c r="H11" s="584"/>
      <c r="I11" s="579"/>
      <c r="J11" s="55" t="s">
        <v>336</v>
      </c>
      <c r="K11" s="56" t="s">
        <v>336</v>
      </c>
      <c r="L11" s="56" t="s">
        <v>336</v>
      </c>
      <c r="M11" s="56" t="s">
        <v>336</v>
      </c>
      <c r="N11" s="56" t="s">
        <v>336</v>
      </c>
      <c r="O11" s="57" t="s">
        <v>336</v>
      </c>
      <c r="P11" s="55" t="s">
        <v>336</v>
      </c>
      <c r="Q11" s="56" t="s">
        <v>336</v>
      </c>
      <c r="R11" s="56" t="s">
        <v>336</v>
      </c>
      <c r="S11" s="56" t="s">
        <v>336</v>
      </c>
      <c r="T11" s="56" t="s">
        <v>336</v>
      </c>
      <c r="U11" s="57" t="s">
        <v>336</v>
      </c>
      <c r="V11" s="55" t="s">
        <v>336</v>
      </c>
      <c r="W11" s="56" t="s">
        <v>336</v>
      </c>
      <c r="X11" s="56" t="s">
        <v>336</v>
      </c>
      <c r="Y11" s="56" t="s">
        <v>336</v>
      </c>
      <c r="Z11" s="56" t="s">
        <v>336</v>
      </c>
      <c r="AA11" s="57" t="s">
        <v>336</v>
      </c>
      <c r="AB11" s="55" t="s">
        <v>336</v>
      </c>
      <c r="AC11" s="56" t="s">
        <v>336</v>
      </c>
      <c r="AD11" s="56" t="s">
        <v>336</v>
      </c>
      <c r="AE11" s="56" t="s">
        <v>336</v>
      </c>
      <c r="AF11" s="56" t="s">
        <v>336</v>
      </c>
      <c r="AG11" s="57" t="s">
        <v>336</v>
      </c>
      <c r="AH11" s="58" t="s">
        <v>336</v>
      </c>
      <c r="AI11" s="59" t="s">
        <v>336</v>
      </c>
      <c r="AJ11" s="59" t="s">
        <v>336</v>
      </c>
      <c r="AK11" s="59" t="s">
        <v>336</v>
      </c>
      <c r="AL11" s="59" t="s">
        <v>336</v>
      </c>
      <c r="AN11" s="612"/>
      <c r="AO11" s="613"/>
      <c r="AP11" s="613"/>
      <c r="AQ11" s="613"/>
      <c r="AR11" s="613"/>
      <c r="AS11" s="614"/>
      <c r="AT11" s="593"/>
      <c r="AU11" s="593"/>
    </row>
    <row r="12" spans="2:47" ht="15.75">
      <c r="B12" s="607"/>
      <c r="C12" s="607"/>
      <c r="D12" s="608"/>
      <c r="E12" s="580"/>
      <c r="F12" s="584"/>
      <c r="G12" s="584"/>
      <c r="H12" s="584"/>
      <c r="I12" s="579"/>
      <c r="J12" s="55" t="s">
        <v>336</v>
      </c>
      <c r="K12" s="56" t="s">
        <v>336</v>
      </c>
      <c r="L12" s="56" t="s">
        <v>336</v>
      </c>
      <c r="M12" s="56" t="s">
        <v>336</v>
      </c>
      <c r="N12" s="56" t="s">
        <v>336</v>
      </c>
      <c r="O12" s="57" t="s">
        <v>336</v>
      </c>
      <c r="P12" s="55" t="s">
        <v>336</v>
      </c>
      <c r="Q12" s="56" t="s">
        <v>336</v>
      </c>
      <c r="R12" s="56" t="s">
        <v>336</v>
      </c>
      <c r="S12" s="56" t="s">
        <v>336</v>
      </c>
      <c r="T12" s="56" t="s">
        <v>336</v>
      </c>
      <c r="U12" s="57" t="s">
        <v>336</v>
      </c>
      <c r="V12" s="55" t="s">
        <v>336</v>
      </c>
      <c r="W12" s="56" t="s">
        <v>336</v>
      </c>
      <c r="X12" s="56" t="s">
        <v>336</v>
      </c>
      <c r="Y12" s="56" t="s">
        <v>336</v>
      </c>
      <c r="Z12" s="56" t="s">
        <v>336</v>
      </c>
      <c r="AA12" s="57" t="s">
        <v>336</v>
      </c>
      <c r="AB12" s="55" t="s">
        <v>336</v>
      </c>
      <c r="AC12" s="56" t="s">
        <v>336</v>
      </c>
      <c r="AD12" s="56" t="s">
        <v>336</v>
      </c>
      <c r="AE12" s="56" t="s">
        <v>336</v>
      </c>
      <c r="AF12" s="56" t="s">
        <v>336</v>
      </c>
      <c r="AG12" s="57" t="s">
        <v>336</v>
      </c>
      <c r="AH12" s="58" t="s">
        <v>336</v>
      </c>
      <c r="AI12" s="59" t="s">
        <v>336</v>
      </c>
      <c r="AJ12" s="59" t="s">
        <v>336</v>
      </c>
      <c r="AK12" s="59" t="s">
        <v>336</v>
      </c>
      <c r="AL12" s="59" t="s">
        <v>336</v>
      </c>
      <c r="AN12" s="612"/>
      <c r="AO12" s="613"/>
      <c r="AP12" s="613"/>
      <c r="AQ12" s="613"/>
      <c r="AR12" s="613"/>
      <c r="AS12" s="614"/>
      <c r="AT12" s="593"/>
      <c r="AU12" s="593"/>
    </row>
    <row r="13" spans="2:47" ht="15.75">
      <c r="B13" s="607"/>
      <c r="C13" s="607"/>
      <c r="D13" s="608"/>
      <c r="E13" s="580"/>
      <c r="F13" s="584"/>
      <c r="G13" s="584"/>
      <c r="H13" s="584"/>
      <c r="I13" s="579"/>
      <c r="J13" s="55" t="s">
        <v>336</v>
      </c>
      <c r="K13" s="56" t="s">
        <v>336</v>
      </c>
      <c r="L13" s="56" t="s">
        <v>336</v>
      </c>
      <c r="M13" s="56" t="s">
        <v>336</v>
      </c>
      <c r="N13" s="56" t="s">
        <v>336</v>
      </c>
      <c r="O13" s="57" t="s">
        <v>336</v>
      </c>
      <c r="P13" s="55" t="s">
        <v>336</v>
      </c>
      <c r="Q13" s="56" t="s">
        <v>336</v>
      </c>
      <c r="R13" s="56" t="s">
        <v>336</v>
      </c>
      <c r="S13" s="56" t="s">
        <v>336</v>
      </c>
      <c r="T13" s="56" t="s">
        <v>336</v>
      </c>
      <c r="U13" s="57" t="s">
        <v>336</v>
      </c>
      <c r="V13" s="55" t="s">
        <v>336</v>
      </c>
      <c r="W13" s="56" t="s">
        <v>336</v>
      </c>
      <c r="X13" s="56" t="s">
        <v>336</v>
      </c>
      <c r="Y13" s="56" t="s">
        <v>336</v>
      </c>
      <c r="Z13" s="56" t="s">
        <v>336</v>
      </c>
      <c r="AA13" s="57" t="s">
        <v>336</v>
      </c>
      <c r="AB13" s="55" t="s">
        <v>336</v>
      </c>
      <c r="AC13" s="56" t="s">
        <v>336</v>
      </c>
      <c r="AD13" s="56" t="s">
        <v>336</v>
      </c>
      <c r="AE13" s="56" t="s">
        <v>336</v>
      </c>
      <c r="AF13" s="56" t="s">
        <v>336</v>
      </c>
      <c r="AG13" s="57" t="s">
        <v>336</v>
      </c>
      <c r="AH13" s="58" t="s">
        <v>336</v>
      </c>
      <c r="AI13" s="59" t="s">
        <v>336</v>
      </c>
      <c r="AJ13" s="59" t="s">
        <v>336</v>
      </c>
      <c r="AK13" s="59" t="s">
        <v>336</v>
      </c>
      <c r="AL13" s="59" t="s">
        <v>336</v>
      </c>
      <c r="AN13" s="612"/>
      <c r="AO13" s="613"/>
      <c r="AP13" s="613"/>
      <c r="AQ13" s="613"/>
      <c r="AR13" s="613"/>
      <c r="AS13" s="614"/>
      <c r="AT13" s="593"/>
      <c r="AU13" s="593"/>
    </row>
    <row r="14" spans="2:47" ht="5.25" customHeight="1" thickBot="1">
      <c r="B14" s="607"/>
      <c r="C14" s="607"/>
      <c r="D14" s="608"/>
      <c r="E14" s="580"/>
      <c r="F14" s="584"/>
      <c r="G14" s="584"/>
      <c r="H14" s="584"/>
      <c r="I14" s="579"/>
      <c r="J14" s="55" t="s">
        <v>336</v>
      </c>
      <c r="K14" s="56" t="s">
        <v>336</v>
      </c>
      <c r="L14" s="56" t="s">
        <v>336</v>
      </c>
      <c r="M14" s="56" t="s">
        <v>336</v>
      </c>
      <c r="N14" s="56" t="s">
        <v>336</v>
      </c>
      <c r="O14" s="57" t="s">
        <v>336</v>
      </c>
      <c r="P14" s="55" t="s">
        <v>336</v>
      </c>
      <c r="Q14" s="56" t="s">
        <v>336</v>
      </c>
      <c r="R14" s="56" t="s">
        <v>336</v>
      </c>
      <c r="S14" s="56" t="s">
        <v>336</v>
      </c>
      <c r="T14" s="56" t="s">
        <v>336</v>
      </c>
      <c r="U14" s="57" t="s">
        <v>336</v>
      </c>
      <c r="V14" s="55" t="s">
        <v>336</v>
      </c>
      <c r="W14" s="56" t="s">
        <v>336</v>
      </c>
      <c r="X14" s="56" t="s">
        <v>336</v>
      </c>
      <c r="Y14" s="56" t="s">
        <v>336</v>
      </c>
      <c r="Z14" s="56" t="s">
        <v>336</v>
      </c>
      <c r="AA14" s="57" t="s">
        <v>336</v>
      </c>
      <c r="AB14" s="55" t="s">
        <v>336</v>
      </c>
      <c r="AC14" s="56" t="s">
        <v>336</v>
      </c>
      <c r="AD14" s="56" t="s">
        <v>336</v>
      </c>
      <c r="AE14" s="56" t="s">
        <v>336</v>
      </c>
      <c r="AF14" s="56" t="s">
        <v>336</v>
      </c>
      <c r="AG14" s="57" t="s">
        <v>336</v>
      </c>
      <c r="AH14" s="58" t="s">
        <v>336</v>
      </c>
      <c r="AI14" s="59" t="s">
        <v>336</v>
      </c>
      <c r="AJ14" s="59" t="s">
        <v>336</v>
      </c>
      <c r="AK14" s="59" t="s">
        <v>336</v>
      </c>
      <c r="AL14" s="59" t="s">
        <v>336</v>
      </c>
      <c r="AN14" s="612"/>
      <c r="AO14" s="613"/>
      <c r="AP14" s="613"/>
      <c r="AQ14" s="613"/>
      <c r="AR14" s="613"/>
      <c r="AS14" s="614"/>
      <c r="AT14" s="593"/>
      <c r="AU14" s="593"/>
    </row>
    <row r="15" spans="2:47" ht="16.5" hidden="1" thickBot="1">
      <c r="B15" s="607"/>
      <c r="C15" s="607"/>
      <c r="D15" s="608"/>
      <c r="E15" s="580"/>
      <c r="F15" s="584"/>
      <c r="G15" s="584"/>
      <c r="H15" s="584"/>
      <c r="I15" s="579"/>
      <c r="J15" s="55" t="s">
        <v>336</v>
      </c>
      <c r="K15" s="56" t="s">
        <v>336</v>
      </c>
      <c r="L15" s="56" t="s">
        <v>336</v>
      </c>
      <c r="M15" s="56" t="s">
        <v>336</v>
      </c>
      <c r="N15" s="56" t="s">
        <v>336</v>
      </c>
      <c r="O15" s="57" t="s">
        <v>336</v>
      </c>
      <c r="P15" s="55" t="s">
        <v>336</v>
      </c>
      <c r="Q15" s="56" t="s">
        <v>336</v>
      </c>
      <c r="R15" s="56" t="s">
        <v>336</v>
      </c>
      <c r="S15" s="56" t="s">
        <v>336</v>
      </c>
      <c r="T15" s="56" t="s">
        <v>336</v>
      </c>
      <c r="U15" s="57" t="s">
        <v>336</v>
      </c>
      <c r="V15" s="55" t="s">
        <v>336</v>
      </c>
      <c r="W15" s="56" t="s">
        <v>336</v>
      </c>
      <c r="X15" s="56" t="s">
        <v>336</v>
      </c>
      <c r="Y15" s="56" t="s">
        <v>336</v>
      </c>
      <c r="Z15" s="56" t="s">
        <v>336</v>
      </c>
      <c r="AA15" s="57" t="s">
        <v>336</v>
      </c>
      <c r="AB15" s="55" t="s">
        <v>336</v>
      </c>
      <c r="AC15" s="56" t="s">
        <v>336</v>
      </c>
      <c r="AD15" s="56" t="s">
        <v>336</v>
      </c>
      <c r="AE15" s="56" t="s">
        <v>336</v>
      </c>
      <c r="AF15" s="56" t="s">
        <v>336</v>
      </c>
      <c r="AG15" s="57" t="s">
        <v>336</v>
      </c>
      <c r="AH15" s="58" t="s">
        <v>336</v>
      </c>
      <c r="AI15" s="59" t="s">
        <v>336</v>
      </c>
      <c r="AJ15" s="59" t="s">
        <v>336</v>
      </c>
      <c r="AK15" s="59" t="s">
        <v>336</v>
      </c>
      <c r="AL15" s="59" t="s">
        <v>336</v>
      </c>
      <c r="AN15" s="612"/>
      <c r="AO15" s="613"/>
      <c r="AP15" s="613"/>
      <c r="AQ15" s="613"/>
      <c r="AR15" s="613"/>
      <c r="AS15" s="614"/>
      <c r="AT15" s="36"/>
      <c r="AU15" s="36"/>
    </row>
    <row r="16" spans="2:47" ht="16.5" hidden="1" thickBot="1">
      <c r="B16" s="607"/>
      <c r="C16" s="607"/>
      <c r="D16" s="608"/>
      <c r="E16" s="580"/>
      <c r="F16" s="584"/>
      <c r="G16" s="584"/>
      <c r="H16" s="584"/>
      <c r="I16" s="579"/>
      <c r="J16" s="55" t="s">
        <v>336</v>
      </c>
      <c r="K16" s="56" t="s">
        <v>336</v>
      </c>
      <c r="L16" s="56" t="s">
        <v>336</v>
      </c>
      <c r="M16" s="56" t="s">
        <v>336</v>
      </c>
      <c r="N16" s="56" t="s">
        <v>336</v>
      </c>
      <c r="O16" s="57" t="s">
        <v>336</v>
      </c>
      <c r="P16" s="55" t="s">
        <v>336</v>
      </c>
      <c r="Q16" s="56" t="s">
        <v>336</v>
      </c>
      <c r="R16" s="56" t="s">
        <v>336</v>
      </c>
      <c r="S16" s="56" t="s">
        <v>336</v>
      </c>
      <c r="T16" s="56" t="s">
        <v>336</v>
      </c>
      <c r="U16" s="57" t="s">
        <v>336</v>
      </c>
      <c r="V16" s="55" t="s">
        <v>336</v>
      </c>
      <c r="W16" s="56" t="s">
        <v>336</v>
      </c>
      <c r="X16" s="56" t="s">
        <v>336</v>
      </c>
      <c r="Y16" s="56" t="s">
        <v>336</v>
      </c>
      <c r="Z16" s="56" t="s">
        <v>336</v>
      </c>
      <c r="AA16" s="57" t="s">
        <v>336</v>
      </c>
      <c r="AB16" s="55" t="s">
        <v>336</v>
      </c>
      <c r="AC16" s="56" t="s">
        <v>336</v>
      </c>
      <c r="AD16" s="56" t="s">
        <v>336</v>
      </c>
      <c r="AE16" s="56" t="s">
        <v>336</v>
      </c>
      <c r="AF16" s="56" t="s">
        <v>336</v>
      </c>
      <c r="AG16" s="57" t="s">
        <v>336</v>
      </c>
      <c r="AH16" s="58" t="s">
        <v>336</v>
      </c>
      <c r="AI16" s="59" t="s">
        <v>336</v>
      </c>
      <c r="AJ16" s="59" t="s">
        <v>336</v>
      </c>
      <c r="AK16" s="59" t="s">
        <v>336</v>
      </c>
      <c r="AL16" s="59" t="s">
        <v>336</v>
      </c>
      <c r="AN16" s="612"/>
      <c r="AO16" s="613"/>
      <c r="AP16" s="613"/>
      <c r="AQ16" s="613"/>
      <c r="AR16" s="613"/>
      <c r="AS16" s="614"/>
      <c r="AT16" s="36"/>
      <c r="AU16" s="36"/>
    </row>
    <row r="17" spans="2:47" ht="16.5" hidden="1" thickBot="1">
      <c r="B17" s="607"/>
      <c r="C17" s="607"/>
      <c r="D17" s="608"/>
      <c r="E17" s="581"/>
      <c r="F17" s="582"/>
      <c r="G17" s="582"/>
      <c r="H17" s="582"/>
      <c r="I17" s="583"/>
      <c r="J17" s="60" t="s">
        <v>336</v>
      </c>
      <c r="K17" s="61" t="s">
        <v>336</v>
      </c>
      <c r="L17" s="61" t="s">
        <v>336</v>
      </c>
      <c r="M17" s="61" t="s">
        <v>336</v>
      </c>
      <c r="N17" s="61" t="s">
        <v>336</v>
      </c>
      <c r="O17" s="62" t="s">
        <v>336</v>
      </c>
      <c r="P17" s="55" t="s">
        <v>336</v>
      </c>
      <c r="Q17" s="56" t="s">
        <v>336</v>
      </c>
      <c r="R17" s="56" t="s">
        <v>336</v>
      </c>
      <c r="S17" s="56" t="s">
        <v>336</v>
      </c>
      <c r="T17" s="56" t="s">
        <v>336</v>
      </c>
      <c r="U17" s="57" t="s">
        <v>336</v>
      </c>
      <c r="V17" s="60" t="s">
        <v>336</v>
      </c>
      <c r="W17" s="61" t="s">
        <v>336</v>
      </c>
      <c r="X17" s="61" t="s">
        <v>336</v>
      </c>
      <c r="Y17" s="61" t="s">
        <v>336</v>
      </c>
      <c r="Z17" s="61" t="s">
        <v>336</v>
      </c>
      <c r="AA17" s="62" t="s">
        <v>336</v>
      </c>
      <c r="AB17" s="55" t="s">
        <v>336</v>
      </c>
      <c r="AC17" s="56" t="s">
        <v>336</v>
      </c>
      <c r="AD17" s="56" t="s">
        <v>336</v>
      </c>
      <c r="AE17" s="56" t="s">
        <v>336</v>
      </c>
      <c r="AF17" s="56" t="s">
        <v>336</v>
      </c>
      <c r="AG17" s="57" t="s">
        <v>336</v>
      </c>
      <c r="AH17" s="63" t="s">
        <v>336</v>
      </c>
      <c r="AI17" s="64" t="s">
        <v>336</v>
      </c>
      <c r="AJ17" s="64" t="s">
        <v>336</v>
      </c>
      <c r="AK17" s="64" t="s">
        <v>336</v>
      </c>
      <c r="AL17" s="64" t="s">
        <v>336</v>
      </c>
      <c r="AN17" s="615"/>
      <c r="AO17" s="616"/>
      <c r="AP17" s="616"/>
      <c r="AQ17" s="616"/>
      <c r="AR17" s="616"/>
      <c r="AS17" s="617"/>
      <c r="AT17" s="36"/>
      <c r="AU17" s="36"/>
    </row>
    <row r="18" spans="2:47" ht="15.75" customHeight="1">
      <c r="B18" s="607"/>
      <c r="C18" s="607"/>
      <c r="D18" s="608"/>
      <c r="E18" s="574" t="s">
        <v>162</v>
      </c>
      <c r="F18" s="575"/>
      <c r="G18" s="575"/>
      <c r="H18" s="575"/>
      <c r="I18" s="575"/>
      <c r="J18" s="214" t="s">
        <v>336</v>
      </c>
      <c r="K18" s="215" t="s">
        <v>336</v>
      </c>
      <c r="L18" s="215" t="s">
        <v>336</v>
      </c>
      <c r="M18" s="215" t="s">
        <v>336</v>
      </c>
      <c r="N18" s="215" t="s">
        <v>336</v>
      </c>
      <c r="O18" s="216" t="s">
        <v>336</v>
      </c>
      <c r="P18" s="214" t="s">
        <v>336</v>
      </c>
      <c r="Q18" s="215" t="s">
        <v>336</v>
      </c>
      <c r="R18" s="65" t="s">
        <v>336</v>
      </c>
      <c r="S18" s="65" t="s">
        <v>336</v>
      </c>
      <c r="T18" s="65" t="s">
        <v>336</v>
      </c>
      <c r="U18" s="66" t="s">
        <v>336</v>
      </c>
      <c r="V18" s="50" t="s">
        <v>336</v>
      </c>
      <c r="W18" s="51" t="s">
        <v>336</v>
      </c>
      <c r="X18" s="51" t="s">
        <v>336</v>
      </c>
      <c r="Y18" s="51" t="s">
        <v>336</v>
      </c>
      <c r="Z18" s="51" t="s">
        <v>336</v>
      </c>
      <c r="AA18" s="52" t="s">
        <v>336</v>
      </c>
      <c r="AB18" s="50" t="s">
        <v>336</v>
      </c>
      <c r="AC18" s="51" t="s">
        <v>336</v>
      </c>
      <c r="AD18" s="51" t="s">
        <v>336</v>
      </c>
      <c r="AE18" s="51" t="s">
        <v>336</v>
      </c>
      <c r="AF18" s="51" t="s">
        <v>336</v>
      </c>
      <c r="AG18" s="52" t="s">
        <v>336</v>
      </c>
      <c r="AH18" s="53" t="s">
        <v>336</v>
      </c>
      <c r="AI18" s="54" t="s">
        <v>336</v>
      </c>
      <c r="AJ18" s="54" t="s">
        <v>336</v>
      </c>
      <c r="AK18" s="54" t="s">
        <v>336</v>
      </c>
      <c r="AL18" s="54" t="s">
        <v>336</v>
      </c>
      <c r="AN18" s="618" t="s">
        <v>163</v>
      </c>
      <c r="AO18" s="619"/>
      <c r="AP18" s="619"/>
      <c r="AQ18" s="619"/>
      <c r="AR18" s="619"/>
      <c r="AS18" s="619"/>
      <c r="AT18" s="624" t="s">
        <v>337</v>
      </c>
      <c r="AU18" s="625"/>
    </row>
    <row r="19" spans="2:47" ht="15.75" customHeight="1">
      <c r="B19" s="607"/>
      <c r="C19" s="607"/>
      <c r="D19" s="608"/>
      <c r="E19" s="577"/>
      <c r="F19" s="584"/>
      <c r="G19" s="584"/>
      <c r="H19" s="584"/>
      <c r="I19" s="584"/>
      <c r="J19" s="217" t="s">
        <v>336</v>
      </c>
      <c r="K19" s="218" t="s">
        <v>336</v>
      </c>
      <c r="L19" s="218" t="s">
        <v>336</v>
      </c>
      <c r="M19" s="218" t="s">
        <v>336</v>
      </c>
      <c r="N19" s="218" t="s">
        <v>336</v>
      </c>
      <c r="O19" s="219" t="s">
        <v>336</v>
      </c>
      <c r="P19" s="217" t="s">
        <v>336</v>
      </c>
      <c r="Q19" s="218" t="s">
        <v>336</v>
      </c>
      <c r="R19" s="68" t="s">
        <v>336</v>
      </c>
      <c r="S19" s="68" t="s">
        <v>336</v>
      </c>
      <c r="T19" s="68" t="s">
        <v>336</v>
      </c>
      <c r="U19" s="69" t="s">
        <v>336</v>
      </c>
      <c r="V19" s="55" t="s">
        <v>336</v>
      </c>
      <c r="W19" s="56" t="s">
        <v>336</v>
      </c>
      <c r="X19" s="56" t="s">
        <v>336</v>
      </c>
      <c r="Y19" s="56" t="s">
        <v>336</v>
      </c>
      <c r="Z19" s="56" t="s">
        <v>336</v>
      </c>
      <c r="AA19" s="57" t="s">
        <v>336</v>
      </c>
      <c r="AB19" s="55" t="s">
        <v>336</v>
      </c>
      <c r="AC19" s="56" t="s">
        <v>336</v>
      </c>
      <c r="AD19" s="56" t="s">
        <v>336</v>
      </c>
      <c r="AE19" s="56" t="s">
        <v>336</v>
      </c>
      <c r="AF19" s="56" t="s">
        <v>336</v>
      </c>
      <c r="AG19" s="57" t="s">
        <v>336</v>
      </c>
      <c r="AH19" s="58" t="s">
        <v>336</v>
      </c>
      <c r="AI19" s="59" t="s">
        <v>336</v>
      </c>
      <c r="AJ19" s="59" t="s">
        <v>336</v>
      </c>
      <c r="AK19" s="59" t="s">
        <v>336</v>
      </c>
      <c r="AL19" s="59" t="s">
        <v>336</v>
      </c>
      <c r="AN19" s="620"/>
      <c r="AO19" s="621"/>
      <c r="AP19" s="621"/>
      <c r="AQ19" s="621"/>
      <c r="AR19" s="621"/>
      <c r="AS19" s="621"/>
      <c r="AT19" s="626"/>
      <c r="AU19" s="627"/>
    </row>
    <row r="20" spans="2:47" ht="15.75" customHeight="1">
      <c r="B20" s="607"/>
      <c r="C20" s="607"/>
      <c r="D20" s="608"/>
      <c r="E20" s="580"/>
      <c r="F20" s="584"/>
      <c r="G20" s="584"/>
      <c r="H20" s="584"/>
      <c r="I20" s="584"/>
      <c r="J20" s="217" t="s">
        <v>336</v>
      </c>
      <c r="K20" s="218" t="s">
        <v>336</v>
      </c>
      <c r="L20" s="218" t="s">
        <v>336</v>
      </c>
      <c r="M20" s="218" t="s">
        <v>336</v>
      </c>
      <c r="N20" s="218" t="s">
        <v>336</v>
      </c>
      <c r="O20" s="219" t="s">
        <v>336</v>
      </c>
      <c r="P20" s="217" t="s">
        <v>336</v>
      </c>
      <c r="Q20" s="218" t="s">
        <v>336</v>
      </c>
      <c r="R20" s="68" t="s">
        <v>336</v>
      </c>
      <c r="S20" s="68" t="s">
        <v>336</v>
      </c>
      <c r="T20" s="68" t="s">
        <v>336</v>
      </c>
      <c r="U20" s="69" t="s">
        <v>336</v>
      </c>
      <c r="V20" s="55" t="s">
        <v>336</v>
      </c>
      <c r="W20" s="56" t="s">
        <v>336</v>
      </c>
      <c r="X20" s="56" t="s">
        <v>336</v>
      </c>
      <c r="Y20" s="56" t="s">
        <v>336</v>
      </c>
      <c r="Z20" s="56" t="s">
        <v>336</v>
      </c>
      <c r="AA20" s="57" t="s">
        <v>336</v>
      </c>
      <c r="AB20" s="55" t="s">
        <v>336</v>
      </c>
      <c r="AC20" s="56" t="s">
        <v>336</v>
      </c>
      <c r="AD20" s="56" t="s">
        <v>336</v>
      </c>
      <c r="AE20" s="56" t="s">
        <v>336</v>
      </c>
      <c r="AF20" s="56" t="s">
        <v>336</v>
      </c>
      <c r="AG20" s="57" t="s">
        <v>336</v>
      </c>
      <c r="AH20" s="58" t="s">
        <v>336</v>
      </c>
      <c r="AI20" s="59" t="s">
        <v>336</v>
      </c>
      <c r="AJ20" s="59" t="s">
        <v>336</v>
      </c>
      <c r="AK20" s="59" t="s">
        <v>336</v>
      </c>
      <c r="AL20" s="59" t="s">
        <v>336</v>
      </c>
      <c r="AN20" s="620"/>
      <c r="AO20" s="621"/>
      <c r="AP20" s="621"/>
      <c r="AQ20" s="621"/>
      <c r="AR20" s="621"/>
      <c r="AS20" s="621"/>
      <c r="AT20" s="626"/>
      <c r="AU20" s="627"/>
    </row>
    <row r="21" spans="2:47" ht="15.75" customHeight="1">
      <c r="B21" s="607"/>
      <c r="C21" s="607"/>
      <c r="D21" s="608"/>
      <c r="E21" s="580"/>
      <c r="F21" s="584"/>
      <c r="G21" s="584"/>
      <c r="H21" s="584"/>
      <c r="I21" s="584"/>
      <c r="J21" s="217" t="s">
        <v>336</v>
      </c>
      <c r="K21" s="218" t="s">
        <v>336</v>
      </c>
      <c r="L21" s="218" t="s">
        <v>336</v>
      </c>
      <c r="M21" s="218" t="s">
        <v>336</v>
      </c>
      <c r="N21" s="218" t="s">
        <v>336</v>
      </c>
      <c r="O21" s="219" t="s">
        <v>336</v>
      </c>
      <c r="P21" s="217" t="s">
        <v>336</v>
      </c>
      <c r="Q21" s="218" t="s">
        <v>336</v>
      </c>
      <c r="R21" s="68" t="s">
        <v>336</v>
      </c>
      <c r="S21" s="68" t="s">
        <v>336</v>
      </c>
      <c r="T21" s="68" t="s">
        <v>336</v>
      </c>
      <c r="U21" s="69" t="s">
        <v>336</v>
      </c>
      <c r="V21" s="55" t="s">
        <v>336</v>
      </c>
      <c r="W21" s="56" t="s">
        <v>336</v>
      </c>
      <c r="X21" s="56" t="s">
        <v>336</v>
      </c>
      <c r="Y21" s="56" t="s">
        <v>336</v>
      </c>
      <c r="Z21" s="56" t="s">
        <v>336</v>
      </c>
      <c r="AA21" s="57" t="s">
        <v>336</v>
      </c>
      <c r="AB21" s="55" t="s">
        <v>336</v>
      </c>
      <c r="AC21" s="56" t="s">
        <v>336</v>
      </c>
      <c r="AD21" s="56" t="s">
        <v>336</v>
      </c>
      <c r="AE21" s="56" t="s">
        <v>336</v>
      </c>
      <c r="AF21" s="56" t="s">
        <v>336</v>
      </c>
      <c r="AG21" s="57" t="s">
        <v>336</v>
      </c>
      <c r="AH21" s="58" t="s">
        <v>336</v>
      </c>
      <c r="AI21" s="59" t="s">
        <v>336</v>
      </c>
      <c r="AJ21" s="59" t="s">
        <v>336</v>
      </c>
      <c r="AK21" s="59" t="s">
        <v>336</v>
      </c>
      <c r="AL21" s="59" t="s">
        <v>336</v>
      </c>
      <c r="AN21" s="620"/>
      <c r="AO21" s="621"/>
      <c r="AP21" s="621"/>
      <c r="AQ21" s="621"/>
      <c r="AR21" s="621"/>
      <c r="AS21" s="621"/>
      <c r="AT21" s="626"/>
      <c r="AU21" s="627"/>
    </row>
    <row r="22" spans="2:47" ht="15.75" customHeight="1">
      <c r="B22" s="607"/>
      <c r="C22" s="607"/>
      <c r="D22" s="608"/>
      <c r="E22" s="580"/>
      <c r="F22" s="584"/>
      <c r="G22" s="584"/>
      <c r="H22" s="584"/>
      <c r="I22" s="584"/>
      <c r="J22" s="217" t="s">
        <v>336</v>
      </c>
      <c r="K22" s="218" t="s">
        <v>336</v>
      </c>
      <c r="L22" s="218" t="s">
        <v>336</v>
      </c>
      <c r="M22" s="218" t="s">
        <v>336</v>
      </c>
      <c r="N22" s="218" t="s">
        <v>336</v>
      </c>
      <c r="O22" s="219" t="s">
        <v>336</v>
      </c>
      <c r="P22" s="217" t="s">
        <v>336</v>
      </c>
      <c r="Q22" s="218" t="s">
        <v>336</v>
      </c>
      <c r="R22" s="68" t="s">
        <v>336</v>
      </c>
      <c r="S22" s="68" t="s">
        <v>336</v>
      </c>
      <c r="T22" s="68" t="s">
        <v>336</v>
      </c>
      <c r="U22" s="69" t="s">
        <v>336</v>
      </c>
      <c r="V22" s="55" t="s">
        <v>336</v>
      </c>
      <c r="W22" s="56" t="s">
        <v>336</v>
      </c>
      <c r="X22" s="56" t="s">
        <v>336</v>
      </c>
      <c r="Y22" s="56" t="s">
        <v>336</v>
      </c>
      <c r="Z22" s="56" t="s">
        <v>336</v>
      </c>
      <c r="AA22" s="57" t="s">
        <v>336</v>
      </c>
      <c r="AB22" s="55" t="s">
        <v>336</v>
      </c>
      <c r="AC22" s="56" t="s">
        <v>336</v>
      </c>
      <c r="AD22" s="56" t="s">
        <v>336</v>
      </c>
      <c r="AE22" s="56" t="s">
        <v>336</v>
      </c>
      <c r="AF22" s="56" t="s">
        <v>336</v>
      </c>
      <c r="AG22" s="57" t="s">
        <v>336</v>
      </c>
      <c r="AH22" s="58" t="s">
        <v>336</v>
      </c>
      <c r="AI22" s="59" t="s">
        <v>336</v>
      </c>
      <c r="AJ22" s="59" t="s">
        <v>336</v>
      </c>
      <c r="AK22" s="59" t="s">
        <v>336</v>
      </c>
      <c r="AL22" s="59" t="s">
        <v>336</v>
      </c>
      <c r="AN22" s="620"/>
      <c r="AO22" s="621"/>
      <c r="AP22" s="621"/>
      <c r="AQ22" s="621"/>
      <c r="AR22" s="621"/>
      <c r="AS22" s="621"/>
      <c r="AT22" s="626"/>
      <c r="AU22" s="627"/>
    </row>
    <row r="23" spans="2:47" ht="0.75" customHeight="1">
      <c r="B23" s="607"/>
      <c r="C23" s="607"/>
      <c r="D23" s="608"/>
      <c r="E23" s="580"/>
      <c r="F23" s="584"/>
      <c r="G23" s="584"/>
      <c r="H23" s="584"/>
      <c r="I23" s="584"/>
      <c r="J23" s="217" t="s">
        <v>336</v>
      </c>
      <c r="K23" s="218" t="s">
        <v>336</v>
      </c>
      <c r="L23" s="218" t="s">
        <v>336</v>
      </c>
      <c r="M23" s="218" t="s">
        <v>336</v>
      </c>
      <c r="N23" s="218" t="s">
        <v>336</v>
      </c>
      <c r="O23" s="219" t="s">
        <v>336</v>
      </c>
      <c r="P23" s="217" t="s">
        <v>336</v>
      </c>
      <c r="Q23" s="218" t="s">
        <v>336</v>
      </c>
      <c r="R23" s="68" t="s">
        <v>336</v>
      </c>
      <c r="S23" s="68" t="s">
        <v>336</v>
      </c>
      <c r="T23" s="68" t="s">
        <v>336</v>
      </c>
      <c r="U23" s="69" t="s">
        <v>336</v>
      </c>
      <c r="V23" s="55" t="s">
        <v>336</v>
      </c>
      <c r="W23" s="56" t="s">
        <v>336</v>
      </c>
      <c r="X23" s="56" t="s">
        <v>336</v>
      </c>
      <c r="Y23" s="56" t="s">
        <v>336</v>
      </c>
      <c r="Z23" s="56" t="s">
        <v>336</v>
      </c>
      <c r="AA23" s="57" t="s">
        <v>336</v>
      </c>
      <c r="AB23" s="55" t="s">
        <v>336</v>
      </c>
      <c r="AC23" s="56" t="s">
        <v>336</v>
      </c>
      <c r="AD23" s="56" t="s">
        <v>336</v>
      </c>
      <c r="AE23" s="56" t="s">
        <v>336</v>
      </c>
      <c r="AF23" s="56" t="s">
        <v>336</v>
      </c>
      <c r="AG23" s="57" t="s">
        <v>336</v>
      </c>
      <c r="AH23" s="58" t="s">
        <v>336</v>
      </c>
      <c r="AI23" s="59" t="s">
        <v>336</v>
      </c>
      <c r="AJ23" s="59" t="s">
        <v>336</v>
      </c>
      <c r="AK23" s="59" t="s">
        <v>336</v>
      </c>
      <c r="AL23" s="59" t="s">
        <v>336</v>
      </c>
      <c r="AN23" s="620"/>
      <c r="AO23" s="621"/>
      <c r="AP23" s="621"/>
      <c r="AQ23" s="621"/>
      <c r="AR23" s="621"/>
      <c r="AS23" s="621"/>
      <c r="AT23" s="626"/>
      <c r="AU23" s="627"/>
    </row>
    <row r="24" spans="2:47" ht="15.75" hidden="1" customHeight="1">
      <c r="B24" s="607"/>
      <c r="C24" s="607"/>
      <c r="D24" s="608"/>
      <c r="E24" s="580"/>
      <c r="F24" s="584"/>
      <c r="G24" s="584"/>
      <c r="H24" s="584"/>
      <c r="I24" s="584"/>
      <c r="J24" s="217" t="s">
        <v>336</v>
      </c>
      <c r="K24" s="218" t="s">
        <v>336</v>
      </c>
      <c r="L24" s="218" t="s">
        <v>336</v>
      </c>
      <c r="M24" s="218" t="s">
        <v>336</v>
      </c>
      <c r="N24" s="218" t="s">
        <v>336</v>
      </c>
      <c r="O24" s="219" t="s">
        <v>336</v>
      </c>
      <c r="P24" s="217" t="s">
        <v>336</v>
      </c>
      <c r="Q24" s="218" t="s">
        <v>336</v>
      </c>
      <c r="R24" s="68" t="s">
        <v>336</v>
      </c>
      <c r="S24" s="68" t="s">
        <v>336</v>
      </c>
      <c r="T24" s="68" t="s">
        <v>336</v>
      </c>
      <c r="U24" s="69" t="s">
        <v>336</v>
      </c>
      <c r="V24" s="55" t="s">
        <v>336</v>
      </c>
      <c r="W24" s="56" t="s">
        <v>336</v>
      </c>
      <c r="X24" s="56" t="s">
        <v>336</v>
      </c>
      <c r="Y24" s="56" t="s">
        <v>336</v>
      </c>
      <c r="Z24" s="56" t="s">
        <v>336</v>
      </c>
      <c r="AA24" s="57" t="s">
        <v>336</v>
      </c>
      <c r="AB24" s="55" t="s">
        <v>336</v>
      </c>
      <c r="AC24" s="56" t="s">
        <v>336</v>
      </c>
      <c r="AD24" s="56" t="s">
        <v>336</v>
      </c>
      <c r="AE24" s="56" t="s">
        <v>336</v>
      </c>
      <c r="AF24" s="56" t="s">
        <v>336</v>
      </c>
      <c r="AG24" s="57" t="s">
        <v>336</v>
      </c>
      <c r="AH24" s="58" t="s">
        <v>336</v>
      </c>
      <c r="AI24" s="59" t="s">
        <v>336</v>
      </c>
      <c r="AJ24" s="59" t="s">
        <v>336</v>
      </c>
      <c r="AK24" s="59" t="s">
        <v>336</v>
      </c>
      <c r="AL24" s="59" t="s">
        <v>336</v>
      </c>
      <c r="AN24" s="620"/>
      <c r="AO24" s="621"/>
      <c r="AP24" s="621"/>
      <c r="AQ24" s="621"/>
      <c r="AR24" s="621"/>
      <c r="AS24" s="621"/>
      <c r="AT24" s="626"/>
      <c r="AU24" s="627"/>
    </row>
    <row r="25" spans="2:47" ht="15.75" hidden="1" customHeight="1" thickBot="1">
      <c r="B25" s="607"/>
      <c r="C25" s="607"/>
      <c r="D25" s="608"/>
      <c r="E25" s="580"/>
      <c r="F25" s="584"/>
      <c r="G25" s="584"/>
      <c r="H25" s="584"/>
      <c r="I25" s="584"/>
      <c r="J25" s="217" t="s">
        <v>336</v>
      </c>
      <c r="K25" s="218" t="s">
        <v>336</v>
      </c>
      <c r="L25" s="218" t="s">
        <v>336</v>
      </c>
      <c r="M25" s="218" t="s">
        <v>336</v>
      </c>
      <c r="N25" s="218" t="s">
        <v>336</v>
      </c>
      <c r="O25" s="219" t="s">
        <v>336</v>
      </c>
      <c r="P25" s="217" t="s">
        <v>336</v>
      </c>
      <c r="Q25" s="218" t="s">
        <v>336</v>
      </c>
      <c r="R25" s="68" t="s">
        <v>336</v>
      </c>
      <c r="S25" s="68" t="s">
        <v>336</v>
      </c>
      <c r="T25" s="68" t="s">
        <v>336</v>
      </c>
      <c r="U25" s="69" t="s">
        <v>336</v>
      </c>
      <c r="V25" s="55" t="s">
        <v>336</v>
      </c>
      <c r="W25" s="56" t="s">
        <v>336</v>
      </c>
      <c r="X25" s="56" t="s">
        <v>336</v>
      </c>
      <c r="Y25" s="56" t="s">
        <v>336</v>
      </c>
      <c r="Z25" s="56" t="s">
        <v>336</v>
      </c>
      <c r="AA25" s="57" t="s">
        <v>336</v>
      </c>
      <c r="AB25" s="55" t="s">
        <v>336</v>
      </c>
      <c r="AC25" s="56" t="s">
        <v>336</v>
      </c>
      <c r="AD25" s="56" t="s">
        <v>336</v>
      </c>
      <c r="AE25" s="56" t="s">
        <v>336</v>
      </c>
      <c r="AF25" s="56" t="s">
        <v>336</v>
      </c>
      <c r="AG25" s="57" t="s">
        <v>336</v>
      </c>
      <c r="AH25" s="58" t="s">
        <v>336</v>
      </c>
      <c r="AI25" s="59" t="s">
        <v>336</v>
      </c>
      <c r="AJ25" s="59" t="s">
        <v>336</v>
      </c>
      <c r="AK25" s="59" t="s">
        <v>336</v>
      </c>
      <c r="AL25" s="59" t="s">
        <v>336</v>
      </c>
      <c r="AN25" s="620"/>
      <c r="AO25" s="621"/>
      <c r="AP25" s="621"/>
      <c r="AQ25" s="621"/>
      <c r="AR25" s="621"/>
      <c r="AS25" s="621"/>
      <c r="AT25" s="626"/>
      <c r="AU25" s="627"/>
    </row>
    <row r="26" spans="2:47" ht="15.75" hidden="1" customHeight="1" thickBot="1">
      <c r="B26" s="607"/>
      <c r="C26" s="607"/>
      <c r="D26" s="608"/>
      <c r="E26" s="580"/>
      <c r="F26" s="584"/>
      <c r="G26" s="584"/>
      <c r="H26" s="584"/>
      <c r="I26" s="584"/>
      <c r="J26" s="217" t="s">
        <v>336</v>
      </c>
      <c r="K26" s="218" t="s">
        <v>336</v>
      </c>
      <c r="L26" s="218" t="s">
        <v>336</v>
      </c>
      <c r="M26" s="218" t="s">
        <v>336</v>
      </c>
      <c r="N26" s="218" t="s">
        <v>336</v>
      </c>
      <c r="O26" s="219" t="s">
        <v>336</v>
      </c>
      <c r="P26" s="217" t="s">
        <v>336</v>
      </c>
      <c r="Q26" s="218" t="s">
        <v>336</v>
      </c>
      <c r="R26" s="68" t="s">
        <v>336</v>
      </c>
      <c r="S26" s="68" t="s">
        <v>336</v>
      </c>
      <c r="T26" s="68" t="s">
        <v>336</v>
      </c>
      <c r="U26" s="69" t="s">
        <v>336</v>
      </c>
      <c r="V26" s="55" t="s">
        <v>336</v>
      </c>
      <c r="W26" s="56" t="s">
        <v>336</v>
      </c>
      <c r="X26" s="56" t="s">
        <v>336</v>
      </c>
      <c r="Y26" s="56" t="s">
        <v>336</v>
      </c>
      <c r="Z26" s="56" t="s">
        <v>336</v>
      </c>
      <c r="AA26" s="57" t="s">
        <v>336</v>
      </c>
      <c r="AB26" s="55" t="s">
        <v>336</v>
      </c>
      <c r="AC26" s="56" t="s">
        <v>336</v>
      </c>
      <c r="AD26" s="56" t="s">
        <v>336</v>
      </c>
      <c r="AE26" s="56" t="s">
        <v>336</v>
      </c>
      <c r="AF26" s="56" t="s">
        <v>336</v>
      </c>
      <c r="AG26" s="57" t="s">
        <v>336</v>
      </c>
      <c r="AH26" s="58" t="s">
        <v>336</v>
      </c>
      <c r="AI26" s="59" t="s">
        <v>336</v>
      </c>
      <c r="AJ26" s="59" t="s">
        <v>336</v>
      </c>
      <c r="AK26" s="59" t="s">
        <v>336</v>
      </c>
      <c r="AL26" s="59" t="s">
        <v>336</v>
      </c>
      <c r="AN26" s="620"/>
      <c r="AO26" s="621"/>
      <c r="AP26" s="621"/>
      <c r="AQ26" s="621"/>
      <c r="AR26" s="621"/>
      <c r="AS26" s="621"/>
      <c r="AT26" s="626"/>
      <c r="AU26" s="627"/>
    </row>
    <row r="27" spans="2:47" ht="21" customHeight="1" thickBot="1">
      <c r="B27" s="607"/>
      <c r="C27" s="607"/>
      <c r="D27" s="608"/>
      <c r="E27" s="581"/>
      <c r="F27" s="582"/>
      <c r="G27" s="582"/>
      <c r="H27" s="582"/>
      <c r="I27" s="582"/>
      <c r="J27" s="220" t="s">
        <v>336</v>
      </c>
      <c r="K27" s="221" t="s">
        <v>336</v>
      </c>
      <c r="L27" s="221" t="s">
        <v>336</v>
      </c>
      <c r="M27" s="221" t="s">
        <v>336</v>
      </c>
      <c r="N27" s="221" t="s">
        <v>336</v>
      </c>
      <c r="O27" s="222" t="s">
        <v>336</v>
      </c>
      <c r="P27" s="220" t="s">
        <v>336</v>
      </c>
      <c r="Q27" s="221" t="s">
        <v>336</v>
      </c>
      <c r="R27" s="71" t="s">
        <v>336</v>
      </c>
      <c r="S27" s="71" t="s">
        <v>336</v>
      </c>
      <c r="T27" s="71" t="s">
        <v>336</v>
      </c>
      <c r="U27" s="72" t="s">
        <v>336</v>
      </c>
      <c r="V27" s="60" t="s">
        <v>336</v>
      </c>
      <c r="W27" s="61" t="s">
        <v>336</v>
      </c>
      <c r="X27" s="61" t="s">
        <v>336</v>
      </c>
      <c r="Y27" s="61" t="s">
        <v>336</v>
      </c>
      <c r="Z27" s="61" t="s">
        <v>336</v>
      </c>
      <c r="AA27" s="62" t="s">
        <v>336</v>
      </c>
      <c r="AB27" s="60" t="s">
        <v>336</v>
      </c>
      <c r="AC27" s="61" t="s">
        <v>336</v>
      </c>
      <c r="AD27" s="61" t="s">
        <v>336</v>
      </c>
      <c r="AE27" s="61" t="s">
        <v>336</v>
      </c>
      <c r="AF27" s="61" t="s">
        <v>336</v>
      </c>
      <c r="AG27" s="62" t="s">
        <v>336</v>
      </c>
      <c r="AH27" s="63" t="s">
        <v>336</v>
      </c>
      <c r="AI27" s="64" t="s">
        <v>336</v>
      </c>
      <c r="AJ27" s="64" t="s">
        <v>336</v>
      </c>
      <c r="AK27" s="64" t="s">
        <v>336</v>
      </c>
      <c r="AL27" s="64" t="s">
        <v>336</v>
      </c>
      <c r="AN27" s="622"/>
      <c r="AO27" s="623"/>
      <c r="AP27" s="623"/>
      <c r="AQ27" s="623"/>
      <c r="AR27" s="623"/>
      <c r="AS27" s="623"/>
      <c r="AT27" s="628"/>
      <c r="AU27" s="629"/>
    </row>
    <row r="28" spans="2:47" ht="15.75" customHeight="1">
      <c r="B28" s="607"/>
      <c r="C28" s="607"/>
      <c r="D28" s="608"/>
      <c r="E28" s="574" t="s">
        <v>164</v>
      </c>
      <c r="F28" s="575"/>
      <c r="G28" s="575"/>
      <c r="H28" s="575"/>
      <c r="I28" s="576"/>
      <c r="J28" s="214" t="s">
        <v>336</v>
      </c>
      <c r="K28" s="215" t="s">
        <v>336</v>
      </c>
      <c r="L28" s="215" t="s">
        <v>336</v>
      </c>
      <c r="M28" s="215" t="s">
        <v>336</v>
      </c>
      <c r="N28" s="215" t="s">
        <v>336</v>
      </c>
      <c r="O28" s="216" t="s">
        <v>336</v>
      </c>
      <c r="P28" s="214" t="s">
        <v>336</v>
      </c>
      <c r="Q28" s="215" t="s">
        <v>336</v>
      </c>
      <c r="R28" s="215" t="s">
        <v>336</v>
      </c>
      <c r="S28" s="215" t="s">
        <v>336</v>
      </c>
      <c r="T28" s="215" t="s">
        <v>336</v>
      </c>
      <c r="U28" s="216" t="s">
        <v>336</v>
      </c>
      <c r="V28" s="214" t="s">
        <v>336</v>
      </c>
      <c r="W28" s="215" t="s">
        <v>336</v>
      </c>
      <c r="X28" s="65" t="s">
        <v>336</v>
      </c>
      <c r="Y28" s="65" t="s">
        <v>336</v>
      </c>
      <c r="Z28" s="65" t="s">
        <v>336</v>
      </c>
      <c r="AA28" s="66" t="s">
        <v>336</v>
      </c>
      <c r="AB28" s="50" t="s">
        <v>336</v>
      </c>
      <c r="AC28" s="51" t="s">
        <v>336</v>
      </c>
      <c r="AD28" s="51" t="s">
        <v>336</v>
      </c>
      <c r="AE28" s="51" t="s">
        <v>336</v>
      </c>
      <c r="AF28" s="51" t="s">
        <v>336</v>
      </c>
      <c r="AG28" s="52" t="s">
        <v>336</v>
      </c>
      <c r="AH28" s="53" t="s">
        <v>336</v>
      </c>
      <c r="AI28" s="54" t="s">
        <v>336</v>
      </c>
      <c r="AJ28" s="54" t="s">
        <v>336</v>
      </c>
      <c r="AK28" s="54" t="s">
        <v>336</v>
      </c>
      <c r="AL28" s="54" t="s">
        <v>336</v>
      </c>
      <c r="AN28" s="585" t="s">
        <v>127</v>
      </c>
      <c r="AO28" s="586"/>
      <c r="AP28" s="586"/>
      <c r="AQ28" s="586"/>
      <c r="AR28" s="586"/>
      <c r="AS28" s="586"/>
      <c r="AT28" s="593" t="s">
        <v>360</v>
      </c>
      <c r="AU28" s="593"/>
    </row>
    <row r="29" spans="2:47" ht="15.75">
      <c r="B29" s="607"/>
      <c r="C29" s="607"/>
      <c r="D29" s="608"/>
      <c r="E29" s="577"/>
      <c r="F29" s="584"/>
      <c r="G29" s="584"/>
      <c r="H29" s="584"/>
      <c r="I29" s="579"/>
      <c r="J29" s="217" t="s">
        <v>336</v>
      </c>
      <c r="K29" s="218" t="s">
        <v>336</v>
      </c>
      <c r="L29" s="218" t="s">
        <v>336</v>
      </c>
      <c r="M29" s="218" t="s">
        <v>336</v>
      </c>
      <c r="N29" s="218" t="s">
        <v>336</v>
      </c>
      <c r="O29" s="219" t="s">
        <v>336</v>
      </c>
      <c r="P29" s="217" t="s">
        <v>336</v>
      </c>
      <c r="Q29" s="218" t="s">
        <v>336</v>
      </c>
      <c r="R29" s="218" t="s">
        <v>336</v>
      </c>
      <c r="S29" s="218" t="s">
        <v>336</v>
      </c>
      <c r="T29" s="218" t="s">
        <v>336</v>
      </c>
      <c r="U29" s="219" t="s">
        <v>336</v>
      </c>
      <c r="V29" s="217" t="s">
        <v>336</v>
      </c>
      <c r="W29" s="218" t="s">
        <v>336</v>
      </c>
      <c r="X29" s="68" t="s">
        <v>336</v>
      </c>
      <c r="Y29" s="68" t="s">
        <v>336</v>
      </c>
      <c r="Z29" s="68" t="s">
        <v>336</v>
      </c>
      <c r="AA29" s="69" t="s">
        <v>336</v>
      </c>
      <c r="AB29" s="55" t="s">
        <v>336</v>
      </c>
      <c r="AC29" s="56" t="s">
        <v>336</v>
      </c>
      <c r="AD29" s="56" t="s">
        <v>336</v>
      </c>
      <c r="AE29" s="56" t="s">
        <v>336</v>
      </c>
      <c r="AF29" s="56" t="s">
        <v>336</v>
      </c>
      <c r="AG29" s="57" t="s">
        <v>336</v>
      </c>
      <c r="AH29" s="58" t="s">
        <v>336</v>
      </c>
      <c r="AI29" s="59" t="s">
        <v>336</v>
      </c>
      <c r="AJ29" s="59" t="s">
        <v>336</v>
      </c>
      <c r="AK29" s="59" t="s">
        <v>336</v>
      </c>
      <c r="AL29" s="59" t="s">
        <v>336</v>
      </c>
      <c r="AN29" s="587"/>
      <c r="AO29" s="588"/>
      <c r="AP29" s="588"/>
      <c r="AQ29" s="588"/>
      <c r="AR29" s="588"/>
      <c r="AS29" s="588"/>
      <c r="AT29" s="593"/>
      <c r="AU29" s="593"/>
    </row>
    <row r="30" spans="2:47" ht="15.75">
      <c r="B30" s="607"/>
      <c r="C30" s="607"/>
      <c r="D30" s="608"/>
      <c r="E30" s="580"/>
      <c r="F30" s="584"/>
      <c r="G30" s="584"/>
      <c r="H30" s="584"/>
      <c r="I30" s="579"/>
      <c r="J30" s="217" t="s">
        <v>336</v>
      </c>
      <c r="K30" s="218" t="s">
        <v>336</v>
      </c>
      <c r="L30" s="218" t="s">
        <v>336</v>
      </c>
      <c r="M30" s="218" t="s">
        <v>336</v>
      </c>
      <c r="N30" s="218" t="s">
        <v>336</v>
      </c>
      <c r="O30" s="219" t="s">
        <v>336</v>
      </c>
      <c r="P30" s="217" t="s">
        <v>336</v>
      </c>
      <c r="Q30" s="218" t="s">
        <v>336</v>
      </c>
      <c r="R30" s="218" t="s">
        <v>336</v>
      </c>
      <c r="S30" s="218" t="s">
        <v>336</v>
      </c>
      <c r="T30" s="218" t="s">
        <v>336</v>
      </c>
      <c r="U30" s="219" t="s">
        <v>336</v>
      </c>
      <c r="V30" s="217" t="s">
        <v>336</v>
      </c>
      <c r="W30" s="218" t="s">
        <v>336</v>
      </c>
      <c r="X30" s="68" t="s">
        <v>336</v>
      </c>
      <c r="Y30" s="68" t="s">
        <v>336</v>
      </c>
      <c r="Z30" s="68" t="s">
        <v>336</v>
      </c>
      <c r="AA30" s="69" t="s">
        <v>336</v>
      </c>
      <c r="AB30" s="55" t="s">
        <v>336</v>
      </c>
      <c r="AC30" s="56" t="s">
        <v>336</v>
      </c>
      <c r="AD30" s="56" t="s">
        <v>336</v>
      </c>
      <c r="AE30" s="56" t="s">
        <v>336</v>
      </c>
      <c r="AF30" s="56" t="s">
        <v>336</v>
      </c>
      <c r="AG30" s="57" t="s">
        <v>336</v>
      </c>
      <c r="AH30" s="58" t="s">
        <v>336</v>
      </c>
      <c r="AI30" s="59" t="s">
        <v>336</v>
      </c>
      <c r="AJ30" s="59" t="s">
        <v>336</v>
      </c>
      <c r="AK30" s="59" t="s">
        <v>336</v>
      </c>
      <c r="AL30" s="59" t="s">
        <v>336</v>
      </c>
      <c r="AN30" s="587"/>
      <c r="AO30" s="588"/>
      <c r="AP30" s="588"/>
      <c r="AQ30" s="588"/>
      <c r="AR30" s="588"/>
      <c r="AS30" s="588"/>
      <c r="AT30" s="593"/>
      <c r="AU30" s="593"/>
    </row>
    <row r="31" spans="2:47" ht="15.75">
      <c r="B31" s="607"/>
      <c r="C31" s="607"/>
      <c r="D31" s="608"/>
      <c r="E31" s="580"/>
      <c r="F31" s="584"/>
      <c r="G31" s="584"/>
      <c r="H31" s="584"/>
      <c r="I31" s="579"/>
      <c r="J31" s="217" t="s">
        <v>336</v>
      </c>
      <c r="K31" s="218" t="s">
        <v>336</v>
      </c>
      <c r="L31" s="218" t="s">
        <v>336</v>
      </c>
      <c r="M31" s="218" t="s">
        <v>336</v>
      </c>
      <c r="N31" s="218" t="s">
        <v>336</v>
      </c>
      <c r="O31" s="219" t="s">
        <v>336</v>
      </c>
      <c r="P31" s="217" t="s">
        <v>336</v>
      </c>
      <c r="Q31" s="218" t="s">
        <v>336</v>
      </c>
      <c r="R31" s="218" t="s">
        <v>336</v>
      </c>
      <c r="S31" s="218" t="s">
        <v>336</v>
      </c>
      <c r="T31" s="218" t="s">
        <v>336</v>
      </c>
      <c r="U31" s="219" t="s">
        <v>336</v>
      </c>
      <c r="V31" s="217" t="s">
        <v>336</v>
      </c>
      <c r="W31" s="218" t="s">
        <v>336</v>
      </c>
      <c r="X31" s="68" t="s">
        <v>336</v>
      </c>
      <c r="Y31" s="68" t="s">
        <v>336</v>
      </c>
      <c r="Z31" s="68" t="s">
        <v>336</v>
      </c>
      <c r="AA31" s="69" t="s">
        <v>336</v>
      </c>
      <c r="AB31" s="55" t="s">
        <v>336</v>
      </c>
      <c r="AC31" s="56" t="s">
        <v>336</v>
      </c>
      <c r="AD31" s="56" t="s">
        <v>336</v>
      </c>
      <c r="AE31" s="56" t="s">
        <v>336</v>
      </c>
      <c r="AF31" s="56" t="s">
        <v>336</v>
      </c>
      <c r="AG31" s="57" t="s">
        <v>336</v>
      </c>
      <c r="AH31" s="58" t="s">
        <v>336</v>
      </c>
      <c r="AI31" s="59" t="s">
        <v>336</v>
      </c>
      <c r="AJ31" s="59" t="s">
        <v>336</v>
      </c>
      <c r="AK31" s="59" t="s">
        <v>336</v>
      </c>
      <c r="AL31" s="59" t="s">
        <v>336</v>
      </c>
      <c r="AN31" s="587"/>
      <c r="AO31" s="588"/>
      <c r="AP31" s="588"/>
      <c r="AQ31" s="588"/>
      <c r="AR31" s="588"/>
      <c r="AS31" s="588"/>
      <c r="AT31" s="593"/>
      <c r="AU31" s="593"/>
    </row>
    <row r="32" spans="2:47" ht="15.75">
      <c r="B32" s="607"/>
      <c r="C32" s="607"/>
      <c r="D32" s="608"/>
      <c r="E32" s="580"/>
      <c r="F32" s="584"/>
      <c r="G32" s="584"/>
      <c r="H32" s="584"/>
      <c r="I32" s="579"/>
      <c r="J32" s="217" t="s">
        <v>336</v>
      </c>
      <c r="K32" s="218" t="s">
        <v>336</v>
      </c>
      <c r="L32" s="218" t="s">
        <v>336</v>
      </c>
      <c r="M32" s="218" t="s">
        <v>336</v>
      </c>
      <c r="N32" s="218" t="s">
        <v>336</v>
      </c>
      <c r="O32" s="219" t="s">
        <v>336</v>
      </c>
      <c r="P32" s="217" t="s">
        <v>336</v>
      </c>
      <c r="Q32" s="218" t="s">
        <v>336</v>
      </c>
      <c r="R32" s="218" t="s">
        <v>336</v>
      </c>
      <c r="S32" s="218" t="s">
        <v>336</v>
      </c>
      <c r="T32" s="218" t="s">
        <v>336</v>
      </c>
      <c r="U32" s="219" t="s">
        <v>336</v>
      </c>
      <c r="V32" s="217" t="s">
        <v>336</v>
      </c>
      <c r="W32" s="218" t="s">
        <v>336</v>
      </c>
      <c r="X32" s="68" t="s">
        <v>336</v>
      </c>
      <c r="Y32" s="68" t="s">
        <v>336</v>
      </c>
      <c r="Z32" s="68" t="s">
        <v>336</v>
      </c>
      <c r="AA32" s="69" t="s">
        <v>336</v>
      </c>
      <c r="AB32" s="55" t="s">
        <v>336</v>
      </c>
      <c r="AC32" s="56" t="s">
        <v>336</v>
      </c>
      <c r="AD32" s="56" t="s">
        <v>336</v>
      </c>
      <c r="AE32" s="56" t="s">
        <v>336</v>
      </c>
      <c r="AF32" s="56" t="s">
        <v>336</v>
      </c>
      <c r="AG32" s="57" t="s">
        <v>336</v>
      </c>
      <c r="AH32" s="58" t="s">
        <v>336</v>
      </c>
      <c r="AI32" s="59" t="s">
        <v>336</v>
      </c>
      <c r="AJ32" s="59" t="s">
        <v>336</v>
      </c>
      <c r="AK32" s="59" t="s">
        <v>336</v>
      </c>
      <c r="AL32" s="59" t="s">
        <v>336</v>
      </c>
      <c r="AN32" s="587"/>
      <c r="AO32" s="588"/>
      <c r="AP32" s="588"/>
      <c r="AQ32" s="588"/>
      <c r="AR32" s="588"/>
      <c r="AS32" s="588"/>
      <c r="AT32" s="593"/>
      <c r="AU32" s="593"/>
    </row>
    <row r="33" spans="2:47" ht="15.75">
      <c r="B33" s="607"/>
      <c r="C33" s="607"/>
      <c r="D33" s="608"/>
      <c r="E33" s="580"/>
      <c r="F33" s="584"/>
      <c r="G33" s="584"/>
      <c r="H33" s="584"/>
      <c r="I33" s="579"/>
      <c r="J33" s="217" t="s">
        <v>336</v>
      </c>
      <c r="K33" s="218" t="s">
        <v>336</v>
      </c>
      <c r="L33" s="218" t="s">
        <v>336</v>
      </c>
      <c r="M33" s="218" t="s">
        <v>336</v>
      </c>
      <c r="N33" s="218" t="s">
        <v>336</v>
      </c>
      <c r="O33" s="219" t="s">
        <v>336</v>
      </c>
      <c r="P33" s="217" t="s">
        <v>336</v>
      </c>
      <c r="Q33" s="218" t="s">
        <v>336</v>
      </c>
      <c r="R33" s="218" t="s">
        <v>336</v>
      </c>
      <c r="S33" s="218" t="s">
        <v>336</v>
      </c>
      <c r="T33" s="218" t="s">
        <v>336</v>
      </c>
      <c r="U33" s="219" t="s">
        <v>336</v>
      </c>
      <c r="V33" s="217" t="s">
        <v>336</v>
      </c>
      <c r="W33" s="218" t="s">
        <v>336</v>
      </c>
      <c r="X33" s="68" t="s">
        <v>336</v>
      </c>
      <c r="Y33" s="68" t="s">
        <v>336</v>
      </c>
      <c r="Z33" s="68" t="s">
        <v>336</v>
      </c>
      <c r="AA33" s="69" t="s">
        <v>336</v>
      </c>
      <c r="AB33" s="55" t="s">
        <v>336</v>
      </c>
      <c r="AC33" s="56" t="s">
        <v>336</v>
      </c>
      <c r="AD33" s="56" t="s">
        <v>336</v>
      </c>
      <c r="AE33" s="56" t="s">
        <v>336</v>
      </c>
      <c r="AF33" s="56" t="s">
        <v>336</v>
      </c>
      <c r="AG33" s="57" t="s">
        <v>336</v>
      </c>
      <c r="AH33" s="58" t="s">
        <v>336</v>
      </c>
      <c r="AI33" s="59" t="s">
        <v>336</v>
      </c>
      <c r="AJ33" s="59" t="s">
        <v>336</v>
      </c>
      <c r="AK33" s="59" t="s">
        <v>336</v>
      </c>
      <c r="AL33" s="59" t="s">
        <v>336</v>
      </c>
      <c r="AN33" s="587"/>
      <c r="AO33" s="588"/>
      <c r="AP33" s="588"/>
      <c r="AQ33" s="588"/>
      <c r="AR33" s="588"/>
      <c r="AS33" s="588"/>
      <c r="AT33" s="593"/>
      <c r="AU33" s="593"/>
    </row>
    <row r="34" spans="2:47" ht="15.75">
      <c r="B34" s="607"/>
      <c r="C34" s="607"/>
      <c r="D34" s="608"/>
      <c r="E34" s="580"/>
      <c r="F34" s="584"/>
      <c r="G34" s="584"/>
      <c r="H34" s="584"/>
      <c r="I34" s="579"/>
      <c r="J34" s="217" t="s">
        <v>336</v>
      </c>
      <c r="K34" s="218" t="s">
        <v>336</v>
      </c>
      <c r="L34" s="218" t="s">
        <v>336</v>
      </c>
      <c r="M34" s="218" t="s">
        <v>336</v>
      </c>
      <c r="N34" s="218" t="s">
        <v>336</v>
      </c>
      <c r="O34" s="219" t="s">
        <v>336</v>
      </c>
      <c r="P34" s="217" t="s">
        <v>336</v>
      </c>
      <c r="Q34" s="218" t="s">
        <v>336</v>
      </c>
      <c r="R34" s="218" t="s">
        <v>336</v>
      </c>
      <c r="S34" s="218" t="s">
        <v>336</v>
      </c>
      <c r="T34" s="218" t="s">
        <v>336</v>
      </c>
      <c r="U34" s="219" t="s">
        <v>336</v>
      </c>
      <c r="V34" s="217" t="s">
        <v>336</v>
      </c>
      <c r="W34" s="218" t="s">
        <v>336</v>
      </c>
      <c r="X34" s="68" t="s">
        <v>336</v>
      </c>
      <c r="Y34" s="68" t="s">
        <v>336</v>
      </c>
      <c r="Z34" s="68" t="s">
        <v>336</v>
      </c>
      <c r="AA34" s="69" t="s">
        <v>336</v>
      </c>
      <c r="AB34" s="55" t="s">
        <v>336</v>
      </c>
      <c r="AC34" s="56" t="s">
        <v>336</v>
      </c>
      <c r="AD34" s="56" t="s">
        <v>336</v>
      </c>
      <c r="AE34" s="56" t="s">
        <v>336</v>
      </c>
      <c r="AF34" s="56" t="s">
        <v>336</v>
      </c>
      <c r="AG34" s="57" t="s">
        <v>336</v>
      </c>
      <c r="AH34" s="58" t="s">
        <v>336</v>
      </c>
      <c r="AI34" s="59" t="s">
        <v>336</v>
      </c>
      <c r="AJ34" s="59" t="s">
        <v>336</v>
      </c>
      <c r="AK34" s="59" t="s">
        <v>336</v>
      </c>
      <c r="AL34" s="59" t="s">
        <v>336</v>
      </c>
      <c r="AN34" s="587"/>
      <c r="AO34" s="588"/>
      <c r="AP34" s="588"/>
      <c r="AQ34" s="588"/>
      <c r="AR34" s="588"/>
      <c r="AS34" s="588"/>
      <c r="AT34" s="593"/>
      <c r="AU34" s="593"/>
    </row>
    <row r="35" spans="2:47" ht="6" customHeight="1" thickBot="1">
      <c r="B35" s="607"/>
      <c r="C35" s="607"/>
      <c r="D35" s="608"/>
      <c r="E35" s="580"/>
      <c r="F35" s="584"/>
      <c r="G35" s="584"/>
      <c r="H35" s="584"/>
      <c r="I35" s="579"/>
      <c r="J35" s="217" t="s">
        <v>336</v>
      </c>
      <c r="K35" s="218" t="s">
        <v>336</v>
      </c>
      <c r="L35" s="218" t="s">
        <v>336</v>
      </c>
      <c r="M35" s="218" t="s">
        <v>336</v>
      </c>
      <c r="N35" s="218" t="s">
        <v>336</v>
      </c>
      <c r="O35" s="219" t="s">
        <v>336</v>
      </c>
      <c r="P35" s="217" t="s">
        <v>336</v>
      </c>
      <c r="Q35" s="218" t="s">
        <v>336</v>
      </c>
      <c r="R35" s="218" t="s">
        <v>336</v>
      </c>
      <c r="S35" s="218" t="s">
        <v>336</v>
      </c>
      <c r="T35" s="218" t="s">
        <v>336</v>
      </c>
      <c r="U35" s="219" t="s">
        <v>336</v>
      </c>
      <c r="V35" s="217" t="s">
        <v>336</v>
      </c>
      <c r="W35" s="218" t="s">
        <v>336</v>
      </c>
      <c r="X35" s="68" t="s">
        <v>336</v>
      </c>
      <c r="Y35" s="68" t="s">
        <v>336</v>
      </c>
      <c r="Z35" s="68" t="s">
        <v>336</v>
      </c>
      <c r="AA35" s="69" t="s">
        <v>336</v>
      </c>
      <c r="AB35" s="55" t="s">
        <v>336</v>
      </c>
      <c r="AC35" s="56" t="s">
        <v>336</v>
      </c>
      <c r="AD35" s="56" t="s">
        <v>336</v>
      </c>
      <c r="AE35" s="56" t="s">
        <v>336</v>
      </c>
      <c r="AF35" s="56" t="s">
        <v>336</v>
      </c>
      <c r="AG35" s="57" t="s">
        <v>336</v>
      </c>
      <c r="AH35" s="58" t="s">
        <v>336</v>
      </c>
      <c r="AI35" s="59" t="s">
        <v>336</v>
      </c>
      <c r="AJ35" s="59" t="s">
        <v>336</v>
      </c>
      <c r="AK35" s="59" t="s">
        <v>336</v>
      </c>
      <c r="AL35" s="59" t="s">
        <v>336</v>
      </c>
      <c r="AN35" s="587"/>
      <c r="AO35" s="588"/>
      <c r="AP35" s="588"/>
      <c r="AQ35" s="588"/>
      <c r="AR35" s="588"/>
      <c r="AS35" s="588"/>
      <c r="AT35" s="593"/>
      <c r="AU35" s="593"/>
    </row>
    <row r="36" spans="2:47" ht="16.5" hidden="1" thickBot="1">
      <c r="B36" s="607"/>
      <c r="C36" s="607"/>
      <c r="D36" s="608"/>
      <c r="E36" s="580"/>
      <c r="F36" s="584"/>
      <c r="G36" s="584"/>
      <c r="H36" s="584"/>
      <c r="I36" s="579"/>
      <c r="J36" s="67" t="s">
        <v>336</v>
      </c>
      <c r="K36" s="68" t="s">
        <v>336</v>
      </c>
      <c r="L36" s="68" t="s">
        <v>336</v>
      </c>
      <c r="M36" s="68" t="s">
        <v>336</v>
      </c>
      <c r="N36" s="68" t="s">
        <v>336</v>
      </c>
      <c r="O36" s="69" t="s">
        <v>336</v>
      </c>
      <c r="P36" s="67" t="s">
        <v>336</v>
      </c>
      <c r="Q36" s="68" t="s">
        <v>336</v>
      </c>
      <c r="R36" s="68" t="s">
        <v>336</v>
      </c>
      <c r="S36" s="68" t="s">
        <v>336</v>
      </c>
      <c r="T36" s="68" t="s">
        <v>336</v>
      </c>
      <c r="U36" s="69" t="s">
        <v>336</v>
      </c>
      <c r="V36" s="67" t="s">
        <v>336</v>
      </c>
      <c r="W36" s="68" t="s">
        <v>336</v>
      </c>
      <c r="X36" s="68" t="s">
        <v>336</v>
      </c>
      <c r="Y36" s="68" t="s">
        <v>336</v>
      </c>
      <c r="Z36" s="68" t="s">
        <v>336</v>
      </c>
      <c r="AA36" s="69" t="s">
        <v>336</v>
      </c>
      <c r="AB36" s="55" t="s">
        <v>336</v>
      </c>
      <c r="AC36" s="56" t="s">
        <v>336</v>
      </c>
      <c r="AD36" s="56" t="s">
        <v>336</v>
      </c>
      <c r="AE36" s="56" t="s">
        <v>336</v>
      </c>
      <c r="AF36" s="56" t="s">
        <v>336</v>
      </c>
      <c r="AG36" s="57" t="s">
        <v>336</v>
      </c>
      <c r="AH36" s="58" t="s">
        <v>336</v>
      </c>
      <c r="AI36" s="59" t="s">
        <v>336</v>
      </c>
      <c r="AJ36" s="59" t="s">
        <v>336</v>
      </c>
      <c r="AK36" s="59" t="s">
        <v>336</v>
      </c>
      <c r="AL36" s="59" t="s">
        <v>336</v>
      </c>
      <c r="AN36" s="587"/>
      <c r="AO36" s="588"/>
      <c r="AP36" s="588"/>
      <c r="AQ36" s="588"/>
      <c r="AR36" s="588"/>
      <c r="AS36" s="589"/>
      <c r="AT36" s="36"/>
      <c r="AU36" s="36"/>
    </row>
    <row r="37" spans="2:47" ht="16.5" hidden="1" thickBot="1">
      <c r="B37" s="607"/>
      <c r="C37" s="607"/>
      <c r="D37" s="608"/>
      <c r="E37" s="581"/>
      <c r="F37" s="582"/>
      <c r="G37" s="582"/>
      <c r="H37" s="582"/>
      <c r="I37" s="583"/>
      <c r="J37" s="67" t="s">
        <v>336</v>
      </c>
      <c r="K37" s="68" t="s">
        <v>336</v>
      </c>
      <c r="L37" s="68" t="s">
        <v>336</v>
      </c>
      <c r="M37" s="68" t="s">
        <v>336</v>
      </c>
      <c r="N37" s="68" t="s">
        <v>336</v>
      </c>
      <c r="O37" s="69" t="s">
        <v>336</v>
      </c>
      <c r="P37" s="67" t="s">
        <v>336</v>
      </c>
      <c r="Q37" s="68" t="s">
        <v>336</v>
      </c>
      <c r="R37" s="68" t="s">
        <v>336</v>
      </c>
      <c r="S37" s="68" t="s">
        <v>336</v>
      </c>
      <c r="T37" s="68" t="s">
        <v>336</v>
      </c>
      <c r="U37" s="69" t="s">
        <v>336</v>
      </c>
      <c r="V37" s="67" t="s">
        <v>336</v>
      </c>
      <c r="W37" s="68" t="s">
        <v>336</v>
      </c>
      <c r="X37" s="68" t="s">
        <v>336</v>
      </c>
      <c r="Y37" s="68" t="s">
        <v>336</v>
      </c>
      <c r="Z37" s="68" t="s">
        <v>336</v>
      </c>
      <c r="AA37" s="69" t="s">
        <v>336</v>
      </c>
      <c r="AB37" s="60" t="s">
        <v>336</v>
      </c>
      <c r="AC37" s="61" t="s">
        <v>336</v>
      </c>
      <c r="AD37" s="61" t="s">
        <v>336</v>
      </c>
      <c r="AE37" s="61" t="s">
        <v>336</v>
      </c>
      <c r="AF37" s="61" t="s">
        <v>336</v>
      </c>
      <c r="AG37" s="62" t="s">
        <v>336</v>
      </c>
      <c r="AH37" s="63" t="s">
        <v>336</v>
      </c>
      <c r="AI37" s="64" t="s">
        <v>336</v>
      </c>
      <c r="AJ37" s="64" t="s">
        <v>336</v>
      </c>
      <c r="AK37" s="64" t="s">
        <v>336</v>
      </c>
      <c r="AL37" s="64" t="s">
        <v>336</v>
      </c>
      <c r="AN37" s="590"/>
      <c r="AO37" s="591"/>
      <c r="AP37" s="591"/>
      <c r="AQ37" s="591"/>
      <c r="AR37" s="591"/>
      <c r="AS37" s="592"/>
      <c r="AT37" s="36"/>
      <c r="AU37" s="36"/>
    </row>
    <row r="38" spans="2:47" ht="15.75">
      <c r="B38" s="607"/>
      <c r="C38" s="607"/>
      <c r="D38" s="608"/>
      <c r="E38" s="574" t="s">
        <v>165</v>
      </c>
      <c r="F38" s="575"/>
      <c r="G38" s="575"/>
      <c r="H38" s="575"/>
      <c r="I38" s="575"/>
      <c r="J38" s="73" t="s">
        <v>336</v>
      </c>
      <c r="K38" s="74" t="s">
        <v>336</v>
      </c>
      <c r="L38" s="74" t="s">
        <v>336</v>
      </c>
      <c r="M38" s="74" t="s">
        <v>336</v>
      </c>
      <c r="N38" s="74" t="s">
        <v>336</v>
      </c>
      <c r="O38" s="75" t="s">
        <v>336</v>
      </c>
      <c r="P38" s="214" t="s">
        <v>336</v>
      </c>
      <c r="Q38" s="215" t="s">
        <v>336</v>
      </c>
      <c r="R38" s="215" t="s">
        <v>336</v>
      </c>
      <c r="S38" s="215" t="s">
        <v>336</v>
      </c>
      <c r="T38" s="215" t="s">
        <v>336</v>
      </c>
      <c r="U38" s="216" t="s">
        <v>336</v>
      </c>
      <c r="V38" s="214"/>
      <c r="W38" s="215"/>
      <c r="X38" s="65" t="s">
        <v>336</v>
      </c>
      <c r="Y38" s="65" t="s">
        <v>336</v>
      </c>
      <c r="Z38" s="65" t="s">
        <v>336</v>
      </c>
      <c r="AA38" s="66" t="s">
        <v>336</v>
      </c>
      <c r="AB38" s="50" t="s">
        <v>336</v>
      </c>
      <c r="AC38" s="51" t="s">
        <v>336</v>
      </c>
      <c r="AD38" s="51" t="s">
        <v>336</v>
      </c>
      <c r="AE38" s="51" t="s">
        <v>336</v>
      </c>
      <c r="AF38" s="51" t="s">
        <v>336</v>
      </c>
      <c r="AG38" s="52" t="s">
        <v>336</v>
      </c>
      <c r="AH38" s="53" t="s">
        <v>336</v>
      </c>
      <c r="AI38" s="54" t="s">
        <v>336</v>
      </c>
      <c r="AJ38" s="54" t="s">
        <v>336</v>
      </c>
      <c r="AK38" s="54" t="s">
        <v>336</v>
      </c>
      <c r="AL38" s="54" t="s">
        <v>336</v>
      </c>
      <c r="AN38" s="594" t="s">
        <v>166</v>
      </c>
      <c r="AO38" s="595"/>
      <c r="AP38" s="595"/>
      <c r="AQ38" s="595"/>
      <c r="AR38" s="595"/>
      <c r="AS38" s="595"/>
      <c r="AT38" s="593" t="s">
        <v>359</v>
      </c>
      <c r="AU38" s="602"/>
    </row>
    <row r="39" spans="2:47" ht="15.75">
      <c r="B39" s="607"/>
      <c r="C39" s="607"/>
      <c r="D39" s="608"/>
      <c r="E39" s="577"/>
      <c r="F39" s="584"/>
      <c r="G39" s="584"/>
      <c r="H39" s="584"/>
      <c r="I39" s="584"/>
      <c r="J39" s="76" t="s">
        <v>336</v>
      </c>
      <c r="K39" s="77" t="s">
        <v>336</v>
      </c>
      <c r="L39" s="77" t="s">
        <v>336</v>
      </c>
      <c r="M39" s="77" t="s">
        <v>336</v>
      </c>
      <c r="N39" s="77" t="s">
        <v>336</v>
      </c>
      <c r="O39" s="78" t="s">
        <v>336</v>
      </c>
      <c r="P39" s="217" t="s">
        <v>336</v>
      </c>
      <c r="Q39" s="218" t="s">
        <v>336</v>
      </c>
      <c r="R39" s="218" t="s">
        <v>336</v>
      </c>
      <c r="S39" s="218" t="s">
        <v>336</v>
      </c>
      <c r="T39" s="218" t="s">
        <v>336</v>
      </c>
      <c r="U39" s="219" t="s">
        <v>336</v>
      </c>
      <c r="V39" s="217" t="s">
        <v>336</v>
      </c>
      <c r="W39" s="218" t="s">
        <v>336</v>
      </c>
      <c r="X39" s="68" t="s">
        <v>336</v>
      </c>
      <c r="Y39" s="68" t="s">
        <v>336</v>
      </c>
      <c r="Z39" s="68" t="s">
        <v>336</v>
      </c>
      <c r="AA39" s="69" t="s">
        <v>336</v>
      </c>
      <c r="AB39" s="55" t="s">
        <v>336</v>
      </c>
      <c r="AC39" s="56" t="s">
        <v>336</v>
      </c>
      <c r="AD39" s="56" t="s">
        <v>336</v>
      </c>
      <c r="AE39" s="56" t="s">
        <v>336</v>
      </c>
      <c r="AF39" s="56" t="s">
        <v>336</v>
      </c>
      <c r="AG39" s="57" t="s">
        <v>336</v>
      </c>
      <c r="AH39" s="58" t="s">
        <v>336</v>
      </c>
      <c r="AI39" s="59" t="s">
        <v>336</v>
      </c>
      <c r="AJ39" s="59" t="s">
        <v>336</v>
      </c>
      <c r="AK39" s="59" t="s">
        <v>336</v>
      </c>
      <c r="AL39" s="59" t="s">
        <v>336</v>
      </c>
      <c r="AN39" s="596"/>
      <c r="AO39" s="597"/>
      <c r="AP39" s="597"/>
      <c r="AQ39" s="597"/>
      <c r="AR39" s="597"/>
      <c r="AS39" s="597"/>
      <c r="AT39" s="602"/>
      <c r="AU39" s="602"/>
    </row>
    <row r="40" spans="2:47" ht="15.75">
      <c r="B40" s="607"/>
      <c r="C40" s="607"/>
      <c r="D40" s="608"/>
      <c r="E40" s="580"/>
      <c r="F40" s="584"/>
      <c r="G40" s="584"/>
      <c r="H40" s="584"/>
      <c r="I40" s="584"/>
      <c r="J40" s="76" t="s">
        <v>336</v>
      </c>
      <c r="K40" s="77" t="s">
        <v>336</v>
      </c>
      <c r="L40" s="77" t="s">
        <v>336</v>
      </c>
      <c r="M40" s="77" t="s">
        <v>336</v>
      </c>
      <c r="N40" s="77" t="s">
        <v>336</v>
      </c>
      <c r="O40" s="78" t="s">
        <v>336</v>
      </c>
      <c r="P40" s="217" t="s">
        <v>336</v>
      </c>
      <c r="Q40" s="218" t="s">
        <v>336</v>
      </c>
      <c r="R40" s="218" t="s">
        <v>336</v>
      </c>
      <c r="S40" s="218" t="s">
        <v>336</v>
      </c>
      <c r="T40" s="218" t="s">
        <v>336</v>
      </c>
      <c r="U40" s="219" t="s">
        <v>336</v>
      </c>
      <c r="V40" s="217" t="s">
        <v>336</v>
      </c>
      <c r="W40" s="218" t="s">
        <v>336</v>
      </c>
      <c r="X40" s="68" t="s">
        <v>336</v>
      </c>
      <c r="Y40" s="68" t="s">
        <v>336</v>
      </c>
      <c r="Z40" s="68" t="s">
        <v>336</v>
      </c>
      <c r="AA40" s="69" t="s">
        <v>336</v>
      </c>
      <c r="AB40" s="55" t="s">
        <v>336</v>
      </c>
      <c r="AC40" s="56" t="s">
        <v>336</v>
      </c>
      <c r="AD40" s="56" t="s">
        <v>336</v>
      </c>
      <c r="AE40" s="56" t="s">
        <v>336</v>
      </c>
      <c r="AF40" s="56" t="s">
        <v>336</v>
      </c>
      <c r="AG40" s="57" t="s">
        <v>336</v>
      </c>
      <c r="AH40" s="58" t="s">
        <v>336</v>
      </c>
      <c r="AI40" s="59" t="s">
        <v>336</v>
      </c>
      <c r="AJ40" s="59" t="s">
        <v>336</v>
      </c>
      <c r="AK40" s="59" t="s">
        <v>336</v>
      </c>
      <c r="AL40" s="59" t="s">
        <v>336</v>
      </c>
      <c r="AN40" s="596"/>
      <c r="AO40" s="597"/>
      <c r="AP40" s="597"/>
      <c r="AQ40" s="597"/>
      <c r="AR40" s="597"/>
      <c r="AS40" s="597"/>
      <c r="AT40" s="602"/>
      <c r="AU40" s="602"/>
    </row>
    <row r="41" spans="2:47" ht="15.75">
      <c r="B41" s="607"/>
      <c r="C41" s="607"/>
      <c r="D41" s="608"/>
      <c r="E41" s="580"/>
      <c r="F41" s="584"/>
      <c r="G41" s="584"/>
      <c r="H41" s="584"/>
      <c r="I41" s="584"/>
      <c r="J41" s="76" t="s">
        <v>336</v>
      </c>
      <c r="K41" s="77" t="s">
        <v>336</v>
      </c>
      <c r="L41" s="77" t="s">
        <v>336</v>
      </c>
      <c r="M41" s="77" t="s">
        <v>336</v>
      </c>
      <c r="N41" s="77" t="s">
        <v>336</v>
      </c>
      <c r="O41" s="78" t="s">
        <v>336</v>
      </c>
      <c r="P41" s="217" t="s">
        <v>336</v>
      </c>
      <c r="Q41" s="218" t="s">
        <v>336</v>
      </c>
      <c r="R41" s="218" t="s">
        <v>336</v>
      </c>
      <c r="S41" s="218" t="s">
        <v>336</v>
      </c>
      <c r="T41" s="218" t="s">
        <v>336</v>
      </c>
      <c r="U41" s="219" t="s">
        <v>336</v>
      </c>
      <c r="V41" s="217" t="s">
        <v>336</v>
      </c>
      <c r="W41" s="218" t="s">
        <v>336</v>
      </c>
      <c r="X41" s="68" t="s">
        <v>336</v>
      </c>
      <c r="Y41" s="68" t="s">
        <v>336</v>
      </c>
      <c r="Z41" s="68" t="s">
        <v>336</v>
      </c>
      <c r="AA41" s="69" t="s">
        <v>336</v>
      </c>
      <c r="AB41" s="55" t="s">
        <v>336</v>
      </c>
      <c r="AC41" s="56" t="s">
        <v>336</v>
      </c>
      <c r="AD41" s="56" t="s">
        <v>336</v>
      </c>
      <c r="AE41" s="56" t="s">
        <v>336</v>
      </c>
      <c r="AF41" s="56" t="s">
        <v>336</v>
      </c>
      <c r="AG41" s="57" t="s">
        <v>336</v>
      </c>
      <c r="AH41" s="58" t="s">
        <v>336</v>
      </c>
      <c r="AI41" s="59" t="s">
        <v>336</v>
      </c>
      <c r="AJ41" s="59" t="s">
        <v>336</v>
      </c>
      <c r="AK41" s="59" t="s">
        <v>336</v>
      </c>
      <c r="AL41" s="59" t="s">
        <v>336</v>
      </c>
      <c r="AN41" s="596"/>
      <c r="AO41" s="597"/>
      <c r="AP41" s="597"/>
      <c r="AQ41" s="597"/>
      <c r="AR41" s="597"/>
      <c r="AS41" s="597"/>
      <c r="AT41" s="602"/>
      <c r="AU41" s="602"/>
    </row>
    <row r="42" spans="2:47" ht="15.75">
      <c r="B42" s="607"/>
      <c r="C42" s="607"/>
      <c r="D42" s="608"/>
      <c r="E42" s="580"/>
      <c r="F42" s="584"/>
      <c r="G42" s="584"/>
      <c r="H42" s="584"/>
      <c r="I42" s="584"/>
      <c r="J42" s="76" t="s">
        <v>336</v>
      </c>
      <c r="K42" s="77" t="s">
        <v>336</v>
      </c>
      <c r="L42" s="77" t="s">
        <v>336</v>
      </c>
      <c r="M42" s="77" t="s">
        <v>336</v>
      </c>
      <c r="N42" s="77" t="s">
        <v>336</v>
      </c>
      <c r="O42" s="78" t="s">
        <v>336</v>
      </c>
      <c r="P42" s="217" t="s">
        <v>336</v>
      </c>
      <c r="Q42" s="218" t="s">
        <v>336</v>
      </c>
      <c r="R42" s="218" t="s">
        <v>336</v>
      </c>
      <c r="S42" s="218" t="s">
        <v>336</v>
      </c>
      <c r="T42" s="218" t="s">
        <v>336</v>
      </c>
      <c r="U42" s="219" t="s">
        <v>336</v>
      </c>
      <c r="V42" s="217" t="s">
        <v>336</v>
      </c>
      <c r="W42" s="218" t="s">
        <v>336</v>
      </c>
      <c r="X42" s="68" t="s">
        <v>336</v>
      </c>
      <c r="Y42" s="68" t="s">
        <v>336</v>
      </c>
      <c r="Z42" s="68" t="s">
        <v>336</v>
      </c>
      <c r="AA42" s="69" t="s">
        <v>336</v>
      </c>
      <c r="AB42" s="55" t="s">
        <v>336</v>
      </c>
      <c r="AC42" s="56" t="s">
        <v>336</v>
      </c>
      <c r="AD42" s="56" t="s">
        <v>336</v>
      </c>
      <c r="AE42" s="56" t="s">
        <v>336</v>
      </c>
      <c r="AF42" s="56" t="s">
        <v>336</v>
      </c>
      <c r="AG42" s="57" t="s">
        <v>336</v>
      </c>
      <c r="AH42" s="58" t="s">
        <v>336</v>
      </c>
      <c r="AI42" s="59" t="s">
        <v>336</v>
      </c>
      <c r="AJ42" s="59" t="s">
        <v>336</v>
      </c>
      <c r="AK42" s="59" t="s">
        <v>336</v>
      </c>
      <c r="AL42" s="59" t="s">
        <v>336</v>
      </c>
      <c r="AN42" s="596"/>
      <c r="AO42" s="597"/>
      <c r="AP42" s="597"/>
      <c r="AQ42" s="597"/>
      <c r="AR42" s="597"/>
      <c r="AS42" s="597"/>
      <c r="AT42" s="602"/>
      <c r="AU42" s="602"/>
    </row>
    <row r="43" spans="2:47" ht="15.75">
      <c r="B43" s="607"/>
      <c r="C43" s="607"/>
      <c r="D43" s="608"/>
      <c r="E43" s="580"/>
      <c r="F43" s="584"/>
      <c r="G43" s="584"/>
      <c r="H43" s="584"/>
      <c r="I43" s="584"/>
      <c r="J43" s="76" t="s">
        <v>336</v>
      </c>
      <c r="K43" s="77" t="s">
        <v>336</v>
      </c>
      <c r="L43" s="77" t="s">
        <v>336</v>
      </c>
      <c r="M43" s="77" t="s">
        <v>336</v>
      </c>
      <c r="N43" s="77" t="s">
        <v>336</v>
      </c>
      <c r="O43" s="78" t="s">
        <v>336</v>
      </c>
      <c r="P43" s="217" t="s">
        <v>336</v>
      </c>
      <c r="Q43" s="218" t="s">
        <v>336</v>
      </c>
      <c r="R43" s="218" t="s">
        <v>336</v>
      </c>
      <c r="S43" s="218" t="s">
        <v>336</v>
      </c>
      <c r="T43" s="218" t="s">
        <v>336</v>
      </c>
      <c r="U43" s="219" t="s">
        <v>336</v>
      </c>
      <c r="V43" s="217" t="s">
        <v>336</v>
      </c>
      <c r="W43" s="218" t="s">
        <v>336</v>
      </c>
      <c r="X43" s="68" t="s">
        <v>336</v>
      </c>
      <c r="Y43" s="68" t="s">
        <v>336</v>
      </c>
      <c r="Z43" s="68" t="s">
        <v>336</v>
      </c>
      <c r="AA43" s="69" t="s">
        <v>336</v>
      </c>
      <c r="AB43" s="55" t="s">
        <v>336</v>
      </c>
      <c r="AC43" s="56" t="s">
        <v>336</v>
      </c>
      <c r="AD43" s="56" t="s">
        <v>336</v>
      </c>
      <c r="AE43" s="56" t="s">
        <v>336</v>
      </c>
      <c r="AF43" s="56" t="s">
        <v>336</v>
      </c>
      <c r="AG43" s="57" t="s">
        <v>336</v>
      </c>
      <c r="AH43" s="58" t="s">
        <v>336</v>
      </c>
      <c r="AI43" s="59" t="s">
        <v>336</v>
      </c>
      <c r="AJ43" s="59" t="s">
        <v>336</v>
      </c>
      <c r="AK43" s="59" t="s">
        <v>336</v>
      </c>
      <c r="AL43" s="59" t="s">
        <v>336</v>
      </c>
      <c r="AN43" s="596"/>
      <c r="AO43" s="597"/>
      <c r="AP43" s="597"/>
      <c r="AQ43" s="597"/>
      <c r="AR43" s="597"/>
      <c r="AS43" s="597"/>
      <c r="AT43" s="602"/>
      <c r="AU43" s="602"/>
    </row>
    <row r="44" spans="2:47" ht="15.75">
      <c r="B44" s="607"/>
      <c r="C44" s="607"/>
      <c r="D44" s="608"/>
      <c r="E44" s="580"/>
      <c r="F44" s="584"/>
      <c r="G44" s="584"/>
      <c r="H44" s="584"/>
      <c r="I44" s="584"/>
      <c r="J44" s="76" t="s">
        <v>336</v>
      </c>
      <c r="K44" s="77" t="s">
        <v>336</v>
      </c>
      <c r="L44" s="77" t="s">
        <v>336</v>
      </c>
      <c r="M44" s="77" t="s">
        <v>336</v>
      </c>
      <c r="N44" s="77" t="s">
        <v>336</v>
      </c>
      <c r="O44" s="78" t="s">
        <v>336</v>
      </c>
      <c r="P44" s="217" t="s">
        <v>336</v>
      </c>
      <c r="Q44" s="218" t="s">
        <v>336</v>
      </c>
      <c r="R44" s="218" t="s">
        <v>336</v>
      </c>
      <c r="S44" s="218" t="s">
        <v>336</v>
      </c>
      <c r="T44" s="218" t="s">
        <v>336</v>
      </c>
      <c r="U44" s="219" t="s">
        <v>336</v>
      </c>
      <c r="V44" s="217" t="s">
        <v>336</v>
      </c>
      <c r="W44" s="218" t="s">
        <v>336</v>
      </c>
      <c r="X44" s="68" t="s">
        <v>336</v>
      </c>
      <c r="Y44" s="68" t="s">
        <v>336</v>
      </c>
      <c r="Z44" s="68" t="s">
        <v>336</v>
      </c>
      <c r="AA44" s="69" t="s">
        <v>336</v>
      </c>
      <c r="AB44" s="55" t="s">
        <v>336</v>
      </c>
      <c r="AC44" s="56" t="s">
        <v>336</v>
      </c>
      <c r="AD44" s="56" t="s">
        <v>336</v>
      </c>
      <c r="AE44" s="56" t="s">
        <v>336</v>
      </c>
      <c r="AF44" s="56" t="s">
        <v>336</v>
      </c>
      <c r="AG44" s="57" t="s">
        <v>336</v>
      </c>
      <c r="AH44" s="58" t="s">
        <v>336</v>
      </c>
      <c r="AI44" s="59" t="s">
        <v>336</v>
      </c>
      <c r="AJ44" s="59" t="s">
        <v>336</v>
      </c>
      <c r="AK44" s="59" t="s">
        <v>336</v>
      </c>
      <c r="AL44" s="59" t="s">
        <v>336</v>
      </c>
      <c r="AN44" s="596"/>
      <c r="AO44" s="597"/>
      <c r="AP44" s="597"/>
      <c r="AQ44" s="597"/>
      <c r="AR44" s="597"/>
      <c r="AS44" s="597"/>
      <c r="AT44" s="602"/>
      <c r="AU44" s="602"/>
    </row>
    <row r="45" spans="2:47" ht="3" customHeight="1" thickBot="1">
      <c r="B45" s="607"/>
      <c r="C45" s="607"/>
      <c r="D45" s="608"/>
      <c r="E45" s="580"/>
      <c r="F45" s="584"/>
      <c r="G45" s="584"/>
      <c r="H45" s="584"/>
      <c r="I45" s="584"/>
      <c r="J45" s="76" t="s">
        <v>336</v>
      </c>
      <c r="K45" s="77" t="s">
        <v>336</v>
      </c>
      <c r="L45" s="77" t="s">
        <v>336</v>
      </c>
      <c r="M45" s="77" t="s">
        <v>336</v>
      </c>
      <c r="N45" s="77" t="s">
        <v>336</v>
      </c>
      <c r="O45" s="78" t="s">
        <v>336</v>
      </c>
      <c r="P45" s="217" t="s">
        <v>336</v>
      </c>
      <c r="Q45" s="218" t="s">
        <v>336</v>
      </c>
      <c r="R45" s="218" t="s">
        <v>336</v>
      </c>
      <c r="S45" s="218" t="s">
        <v>336</v>
      </c>
      <c r="T45" s="218" t="s">
        <v>336</v>
      </c>
      <c r="U45" s="219" t="s">
        <v>336</v>
      </c>
      <c r="V45" s="217" t="s">
        <v>336</v>
      </c>
      <c r="W45" s="218" t="s">
        <v>336</v>
      </c>
      <c r="X45" s="68" t="s">
        <v>336</v>
      </c>
      <c r="Y45" s="68" t="s">
        <v>336</v>
      </c>
      <c r="Z45" s="68" t="s">
        <v>336</v>
      </c>
      <c r="AA45" s="69" t="s">
        <v>336</v>
      </c>
      <c r="AB45" s="55" t="s">
        <v>336</v>
      </c>
      <c r="AC45" s="56" t="s">
        <v>336</v>
      </c>
      <c r="AD45" s="56" t="s">
        <v>336</v>
      </c>
      <c r="AE45" s="56" t="s">
        <v>336</v>
      </c>
      <c r="AF45" s="56" t="s">
        <v>336</v>
      </c>
      <c r="AG45" s="57" t="s">
        <v>336</v>
      </c>
      <c r="AH45" s="58" t="s">
        <v>336</v>
      </c>
      <c r="AI45" s="59" t="s">
        <v>336</v>
      </c>
      <c r="AJ45" s="59" t="s">
        <v>336</v>
      </c>
      <c r="AK45" s="59" t="s">
        <v>336</v>
      </c>
      <c r="AL45" s="59" t="s">
        <v>336</v>
      </c>
      <c r="AN45" s="596"/>
      <c r="AO45" s="597"/>
      <c r="AP45" s="597"/>
      <c r="AQ45" s="597"/>
      <c r="AR45" s="597"/>
      <c r="AS45" s="598"/>
      <c r="AT45" s="36"/>
      <c r="AU45" s="36"/>
    </row>
    <row r="46" spans="2:47" ht="16.5" hidden="1" thickBot="1">
      <c r="B46" s="607"/>
      <c r="C46" s="607"/>
      <c r="D46" s="608"/>
      <c r="E46" s="580"/>
      <c r="F46" s="584"/>
      <c r="G46" s="584"/>
      <c r="H46" s="584"/>
      <c r="I46" s="584"/>
      <c r="J46" s="76" t="s">
        <v>336</v>
      </c>
      <c r="K46" s="77" t="s">
        <v>336</v>
      </c>
      <c r="L46" s="77" t="s">
        <v>336</v>
      </c>
      <c r="M46" s="77" t="s">
        <v>336</v>
      </c>
      <c r="N46" s="77" t="s">
        <v>336</v>
      </c>
      <c r="O46" s="78" t="s">
        <v>336</v>
      </c>
      <c r="P46" s="67" t="s">
        <v>336</v>
      </c>
      <c r="Q46" s="68" t="s">
        <v>336</v>
      </c>
      <c r="R46" s="68" t="s">
        <v>336</v>
      </c>
      <c r="S46" s="68" t="s">
        <v>336</v>
      </c>
      <c r="T46" s="68" t="s">
        <v>336</v>
      </c>
      <c r="U46" s="69" t="s">
        <v>336</v>
      </c>
      <c r="V46" s="67" t="s">
        <v>336</v>
      </c>
      <c r="W46" s="68" t="s">
        <v>336</v>
      </c>
      <c r="X46" s="68" t="s">
        <v>336</v>
      </c>
      <c r="Y46" s="68" t="s">
        <v>336</v>
      </c>
      <c r="Z46" s="68" t="s">
        <v>336</v>
      </c>
      <c r="AA46" s="69" t="s">
        <v>336</v>
      </c>
      <c r="AB46" s="55" t="s">
        <v>336</v>
      </c>
      <c r="AC46" s="56" t="s">
        <v>336</v>
      </c>
      <c r="AD46" s="56" t="s">
        <v>336</v>
      </c>
      <c r="AE46" s="56" t="s">
        <v>336</v>
      </c>
      <c r="AF46" s="56" t="s">
        <v>336</v>
      </c>
      <c r="AG46" s="57" t="s">
        <v>336</v>
      </c>
      <c r="AH46" s="58" t="s">
        <v>336</v>
      </c>
      <c r="AI46" s="59" t="s">
        <v>336</v>
      </c>
      <c r="AJ46" s="59" t="s">
        <v>336</v>
      </c>
      <c r="AK46" s="59" t="s">
        <v>336</v>
      </c>
      <c r="AL46" s="59" t="s">
        <v>336</v>
      </c>
      <c r="AN46" s="596"/>
      <c r="AO46" s="597"/>
      <c r="AP46" s="597"/>
      <c r="AQ46" s="597"/>
      <c r="AR46" s="597"/>
      <c r="AS46" s="598"/>
    </row>
    <row r="47" spans="2:47" ht="16.5" hidden="1" thickBot="1">
      <c r="B47" s="607"/>
      <c r="C47" s="607"/>
      <c r="D47" s="608"/>
      <c r="E47" s="581"/>
      <c r="F47" s="582"/>
      <c r="G47" s="582"/>
      <c r="H47" s="582"/>
      <c r="I47" s="582"/>
      <c r="J47" s="79" t="s">
        <v>336</v>
      </c>
      <c r="K47" s="80" t="s">
        <v>336</v>
      </c>
      <c r="L47" s="80" t="s">
        <v>336</v>
      </c>
      <c r="M47" s="80" t="s">
        <v>336</v>
      </c>
      <c r="N47" s="80" t="s">
        <v>336</v>
      </c>
      <c r="O47" s="81" t="s">
        <v>336</v>
      </c>
      <c r="P47" s="67" t="s">
        <v>336</v>
      </c>
      <c r="Q47" s="68" t="s">
        <v>336</v>
      </c>
      <c r="R47" s="68" t="s">
        <v>336</v>
      </c>
      <c r="S47" s="68" t="s">
        <v>336</v>
      </c>
      <c r="T47" s="68" t="s">
        <v>336</v>
      </c>
      <c r="U47" s="69" t="s">
        <v>336</v>
      </c>
      <c r="V47" s="70" t="s">
        <v>336</v>
      </c>
      <c r="W47" s="71" t="s">
        <v>336</v>
      </c>
      <c r="X47" s="71" t="s">
        <v>336</v>
      </c>
      <c r="Y47" s="71" t="s">
        <v>336</v>
      </c>
      <c r="Z47" s="71" t="s">
        <v>336</v>
      </c>
      <c r="AA47" s="72" t="s">
        <v>336</v>
      </c>
      <c r="AB47" s="60" t="s">
        <v>336</v>
      </c>
      <c r="AC47" s="61" t="s">
        <v>336</v>
      </c>
      <c r="AD47" s="61" t="s">
        <v>336</v>
      </c>
      <c r="AE47" s="61" t="s">
        <v>336</v>
      </c>
      <c r="AF47" s="61" t="s">
        <v>336</v>
      </c>
      <c r="AG47" s="62" t="s">
        <v>336</v>
      </c>
      <c r="AH47" s="63" t="s">
        <v>336</v>
      </c>
      <c r="AI47" s="64" t="s">
        <v>336</v>
      </c>
      <c r="AJ47" s="64" t="s">
        <v>336</v>
      </c>
      <c r="AK47" s="64" t="s">
        <v>336</v>
      </c>
      <c r="AL47" s="64" t="s">
        <v>336</v>
      </c>
      <c r="AN47" s="599"/>
      <c r="AO47" s="600"/>
      <c r="AP47" s="600"/>
      <c r="AQ47" s="600"/>
      <c r="AR47" s="600"/>
      <c r="AS47" s="601"/>
    </row>
    <row r="48" spans="2:47" ht="23.25">
      <c r="B48" s="607"/>
      <c r="C48" s="607"/>
      <c r="D48" s="608"/>
      <c r="E48" s="574" t="s">
        <v>167</v>
      </c>
      <c r="F48" s="575"/>
      <c r="G48" s="575"/>
      <c r="H48" s="575"/>
      <c r="I48" s="576"/>
      <c r="J48" s="73" t="s">
        <v>336</v>
      </c>
      <c r="K48" s="74" t="s">
        <v>336</v>
      </c>
      <c r="L48" s="74" t="s">
        <v>336</v>
      </c>
      <c r="M48" s="74" t="s">
        <v>336</v>
      </c>
      <c r="N48" s="74" t="s">
        <v>336</v>
      </c>
      <c r="O48" s="75" t="s">
        <v>336</v>
      </c>
      <c r="P48" s="73" t="s">
        <v>336</v>
      </c>
      <c r="Q48" s="74" t="s">
        <v>336</v>
      </c>
      <c r="R48" s="74" t="s">
        <v>336</v>
      </c>
      <c r="S48" s="74" t="s">
        <v>336</v>
      </c>
      <c r="T48" s="74" t="s">
        <v>336</v>
      </c>
      <c r="U48" s="75" t="s">
        <v>336</v>
      </c>
      <c r="V48" s="214" t="s">
        <v>336</v>
      </c>
      <c r="W48" s="223" t="s">
        <v>336</v>
      </c>
      <c r="X48" s="65" t="s">
        <v>336</v>
      </c>
      <c r="Y48" s="65" t="s">
        <v>336</v>
      </c>
      <c r="Z48" s="65" t="s">
        <v>336</v>
      </c>
      <c r="AA48" s="66" t="s">
        <v>336</v>
      </c>
      <c r="AB48" s="50" t="s">
        <v>336</v>
      </c>
      <c r="AC48" s="51" t="s">
        <v>336</v>
      </c>
      <c r="AD48" s="51" t="s">
        <v>336</v>
      </c>
      <c r="AE48" s="51" t="s">
        <v>336</v>
      </c>
      <c r="AF48" s="51" t="s">
        <v>336</v>
      </c>
      <c r="AG48" s="52" t="s">
        <v>336</v>
      </c>
      <c r="AH48" s="53" t="s">
        <v>336</v>
      </c>
      <c r="AI48" s="54" t="s">
        <v>336</v>
      </c>
      <c r="AJ48" s="54" t="s">
        <v>336</v>
      </c>
      <c r="AK48" s="54" t="s">
        <v>336</v>
      </c>
      <c r="AL48" s="54" t="s">
        <v>336</v>
      </c>
    </row>
    <row r="49" spans="2:38" ht="15.75">
      <c r="B49" s="607"/>
      <c r="C49" s="607"/>
      <c r="D49" s="608"/>
      <c r="E49" s="577"/>
      <c r="F49" s="584"/>
      <c r="G49" s="584"/>
      <c r="H49" s="584"/>
      <c r="I49" s="579"/>
      <c r="J49" s="76" t="s">
        <v>336</v>
      </c>
      <c r="K49" s="77" t="s">
        <v>336</v>
      </c>
      <c r="L49" s="77" t="s">
        <v>336</v>
      </c>
      <c r="M49" s="77" t="s">
        <v>336</v>
      </c>
      <c r="N49" s="77" t="s">
        <v>336</v>
      </c>
      <c r="O49" s="78" t="s">
        <v>336</v>
      </c>
      <c r="P49" s="76" t="s">
        <v>336</v>
      </c>
      <c r="Q49" s="77" t="s">
        <v>336</v>
      </c>
      <c r="R49" s="77" t="s">
        <v>336</v>
      </c>
      <c r="S49" s="77" t="s">
        <v>336</v>
      </c>
      <c r="T49" s="77" t="s">
        <v>336</v>
      </c>
      <c r="U49" s="78" t="s">
        <v>336</v>
      </c>
      <c r="V49" s="217" t="s">
        <v>336</v>
      </c>
      <c r="W49" s="218" t="s">
        <v>336</v>
      </c>
      <c r="X49" s="68" t="s">
        <v>336</v>
      </c>
      <c r="Y49" s="68" t="s">
        <v>336</v>
      </c>
      <c r="Z49" s="68" t="s">
        <v>336</v>
      </c>
      <c r="AA49" s="69" t="s">
        <v>336</v>
      </c>
      <c r="AB49" s="55" t="s">
        <v>336</v>
      </c>
      <c r="AC49" s="56" t="s">
        <v>336</v>
      </c>
      <c r="AD49" s="56" t="s">
        <v>336</v>
      </c>
      <c r="AE49" s="56" t="s">
        <v>336</v>
      </c>
      <c r="AF49" s="56" t="s">
        <v>336</v>
      </c>
      <c r="AG49" s="57" t="s">
        <v>336</v>
      </c>
      <c r="AH49" s="58" t="s">
        <v>336</v>
      </c>
      <c r="AI49" s="59" t="s">
        <v>336</v>
      </c>
      <c r="AJ49" s="59" t="s">
        <v>336</v>
      </c>
      <c r="AK49" s="59" t="s">
        <v>336</v>
      </c>
      <c r="AL49" s="59" t="s">
        <v>336</v>
      </c>
    </row>
    <row r="50" spans="2:38" ht="15.75">
      <c r="B50" s="607"/>
      <c r="C50" s="607"/>
      <c r="D50" s="608"/>
      <c r="E50" s="577"/>
      <c r="F50" s="584"/>
      <c r="G50" s="584"/>
      <c r="H50" s="584"/>
      <c r="I50" s="579"/>
      <c r="J50" s="76" t="s">
        <v>336</v>
      </c>
      <c r="K50" s="77" t="s">
        <v>336</v>
      </c>
      <c r="L50" s="77" t="s">
        <v>336</v>
      </c>
      <c r="M50" s="77" t="s">
        <v>336</v>
      </c>
      <c r="N50" s="77" t="s">
        <v>336</v>
      </c>
      <c r="O50" s="78" t="s">
        <v>336</v>
      </c>
      <c r="P50" s="76" t="s">
        <v>336</v>
      </c>
      <c r="Q50" s="77" t="s">
        <v>336</v>
      </c>
      <c r="R50" s="77" t="s">
        <v>336</v>
      </c>
      <c r="S50" s="77" t="s">
        <v>336</v>
      </c>
      <c r="T50" s="77" t="s">
        <v>336</v>
      </c>
      <c r="U50" s="78" t="s">
        <v>336</v>
      </c>
      <c r="V50" s="217" t="s">
        <v>336</v>
      </c>
      <c r="W50" s="218" t="s">
        <v>336</v>
      </c>
      <c r="X50" s="68" t="s">
        <v>336</v>
      </c>
      <c r="Y50" s="68" t="s">
        <v>336</v>
      </c>
      <c r="Z50" s="68" t="s">
        <v>336</v>
      </c>
      <c r="AA50" s="69" t="s">
        <v>336</v>
      </c>
      <c r="AB50" s="55" t="s">
        <v>336</v>
      </c>
      <c r="AC50" s="56" t="s">
        <v>336</v>
      </c>
      <c r="AD50" s="56" t="s">
        <v>336</v>
      </c>
      <c r="AE50" s="56" t="s">
        <v>336</v>
      </c>
      <c r="AF50" s="56" t="s">
        <v>336</v>
      </c>
      <c r="AG50" s="57" t="s">
        <v>336</v>
      </c>
      <c r="AH50" s="58" t="s">
        <v>336</v>
      </c>
      <c r="AI50" s="59" t="s">
        <v>336</v>
      </c>
      <c r="AJ50" s="59" t="s">
        <v>336</v>
      </c>
      <c r="AK50" s="59" t="s">
        <v>336</v>
      </c>
      <c r="AL50" s="59" t="s">
        <v>336</v>
      </c>
    </row>
    <row r="51" spans="2:38" ht="15.75">
      <c r="B51" s="607"/>
      <c r="C51" s="607"/>
      <c r="D51" s="608"/>
      <c r="E51" s="580"/>
      <c r="F51" s="584"/>
      <c r="G51" s="584"/>
      <c r="H51" s="584"/>
      <c r="I51" s="579"/>
      <c r="J51" s="76" t="s">
        <v>336</v>
      </c>
      <c r="K51" s="77" t="s">
        <v>336</v>
      </c>
      <c r="L51" s="77" t="s">
        <v>336</v>
      </c>
      <c r="M51" s="77" t="s">
        <v>336</v>
      </c>
      <c r="N51" s="77" t="s">
        <v>336</v>
      </c>
      <c r="O51" s="78" t="s">
        <v>336</v>
      </c>
      <c r="P51" s="76" t="s">
        <v>336</v>
      </c>
      <c r="Q51" s="77" t="s">
        <v>336</v>
      </c>
      <c r="R51" s="77" t="s">
        <v>336</v>
      </c>
      <c r="S51" s="77" t="s">
        <v>336</v>
      </c>
      <c r="T51" s="77" t="s">
        <v>336</v>
      </c>
      <c r="U51" s="78" t="s">
        <v>336</v>
      </c>
      <c r="V51" s="217" t="s">
        <v>336</v>
      </c>
      <c r="W51" s="218" t="s">
        <v>336</v>
      </c>
      <c r="X51" s="68" t="s">
        <v>336</v>
      </c>
      <c r="Y51" s="68" t="s">
        <v>336</v>
      </c>
      <c r="Z51" s="68" t="s">
        <v>336</v>
      </c>
      <c r="AA51" s="69" t="s">
        <v>336</v>
      </c>
      <c r="AB51" s="55" t="s">
        <v>336</v>
      </c>
      <c r="AC51" s="56" t="s">
        <v>336</v>
      </c>
      <c r="AD51" s="56" t="s">
        <v>336</v>
      </c>
      <c r="AE51" s="56" t="s">
        <v>336</v>
      </c>
      <c r="AF51" s="56" t="s">
        <v>336</v>
      </c>
      <c r="AG51" s="57" t="s">
        <v>336</v>
      </c>
      <c r="AH51" s="58" t="s">
        <v>336</v>
      </c>
      <c r="AI51" s="59" t="s">
        <v>336</v>
      </c>
      <c r="AJ51" s="59" t="s">
        <v>336</v>
      </c>
      <c r="AK51" s="59" t="s">
        <v>336</v>
      </c>
      <c r="AL51" s="59" t="s">
        <v>336</v>
      </c>
    </row>
    <row r="52" spans="2:38" ht="15.75">
      <c r="B52" s="607"/>
      <c r="C52" s="607"/>
      <c r="D52" s="608"/>
      <c r="E52" s="580"/>
      <c r="F52" s="584"/>
      <c r="G52" s="584"/>
      <c r="H52" s="584"/>
      <c r="I52" s="579"/>
      <c r="J52" s="76" t="s">
        <v>336</v>
      </c>
      <c r="K52" s="77" t="s">
        <v>336</v>
      </c>
      <c r="L52" s="77" t="s">
        <v>336</v>
      </c>
      <c r="M52" s="77" t="s">
        <v>336</v>
      </c>
      <c r="N52" s="77" t="s">
        <v>336</v>
      </c>
      <c r="O52" s="78" t="s">
        <v>336</v>
      </c>
      <c r="P52" s="76" t="s">
        <v>336</v>
      </c>
      <c r="Q52" s="77" t="s">
        <v>336</v>
      </c>
      <c r="R52" s="77" t="s">
        <v>336</v>
      </c>
      <c r="S52" s="77" t="s">
        <v>336</v>
      </c>
      <c r="T52" s="77" t="s">
        <v>336</v>
      </c>
      <c r="U52" s="78" t="s">
        <v>336</v>
      </c>
      <c r="V52" s="217" t="s">
        <v>336</v>
      </c>
      <c r="W52" s="218" t="s">
        <v>336</v>
      </c>
      <c r="X52" s="68" t="s">
        <v>336</v>
      </c>
      <c r="Y52" s="68" t="s">
        <v>336</v>
      </c>
      <c r="Z52" s="68" t="s">
        <v>336</v>
      </c>
      <c r="AA52" s="69" t="s">
        <v>336</v>
      </c>
      <c r="AB52" s="55" t="s">
        <v>336</v>
      </c>
      <c r="AC52" s="56" t="s">
        <v>336</v>
      </c>
      <c r="AD52" s="56" t="s">
        <v>336</v>
      </c>
      <c r="AE52" s="56" t="s">
        <v>336</v>
      </c>
      <c r="AF52" s="56" t="s">
        <v>336</v>
      </c>
      <c r="AG52" s="57" t="s">
        <v>336</v>
      </c>
      <c r="AH52" s="58" t="s">
        <v>336</v>
      </c>
      <c r="AI52" s="59" t="s">
        <v>336</v>
      </c>
      <c r="AJ52" s="59" t="s">
        <v>336</v>
      </c>
      <c r="AK52" s="59" t="s">
        <v>336</v>
      </c>
      <c r="AL52" s="59" t="s">
        <v>336</v>
      </c>
    </row>
    <row r="53" spans="2:38" ht="5.25" customHeight="1">
      <c r="B53" s="607"/>
      <c r="C53" s="607"/>
      <c r="D53" s="608"/>
      <c r="E53" s="580"/>
      <c r="F53" s="584"/>
      <c r="G53" s="584"/>
      <c r="H53" s="584"/>
      <c r="I53" s="579"/>
      <c r="J53" s="76" t="s">
        <v>336</v>
      </c>
      <c r="K53" s="77" t="s">
        <v>336</v>
      </c>
      <c r="L53" s="77" t="s">
        <v>336</v>
      </c>
      <c r="M53" s="77" t="s">
        <v>336</v>
      </c>
      <c r="N53" s="77" t="s">
        <v>336</v>
      </c>
      <c r="O53" s="78" t="s">
        <v>336</v>
      </c>
      <c r="P53" s="76" t="s">
        <v>336</v>
      </c>
      <c r="Q53" s="77" t="s">
        <v>336</v>
      </c>
      <c r="R53" s="77" t="s">
        <v>336</v>
      </c>
      <c r="S53" s="77" t="s">
        <v>336</v>
      </c>
      <c r="T53" s="77" t="s">
        <v>336</v>
      </c>
      <c r="U53" s="78" t="s">
        <v>336</v>
      </c>
      <c r="V53" s="217" t="s">
        <v>336</v>
      </c>
      <c r="W53" s="218" t="s">
        <v>336</v>
      </c>
      <c r="X53" s="68" t="s">
        <v>336</v>
      </c>
      <c r="Y53" s="68" t="s">
        <v>336</v>
      </c>
      <c r="Z53" s="68" t="s">
        <v>336</v>
      </c>
      <c r="AA53" s="69" t="s">
        <v>336</v>
      </c>
      <c r="AB53" s="55" t="s">
        <v>336</v>
      </c>
      <c r="AC53" s="56" t="s">
        <v>336</v>
      </c>
      <c r="AD53" s="56" t="s">
        <v>336</v>
      </c>
      <c r="AE53" s="56" t="s">
        <v>336</v>
      </c>
      <c r="AF53" s="56" t="s">
        <v>336</v>
      </c>
      <c r="AG53" s="57" t="s">
        <v>336</v>
      </c>
      <c r="AH53" s="58" t="s">
        <v>336</v>
      </c>
      <c r="AI53" s="59" t="s">
        <v>336</v>
      </c>
      <c r="AJ53" s="59" t="s">
        <v>336</v>
      </c>
      <c r="AK53" s="59" t="s">
        <v>336</v>
      </c>
      <c r="AL53" s="59" t="s">
        <v>336</v>
      </c>
    </row>
    <row r="54" spans="2:38" ht="3" hidden="1" customHeight="1">
      <c r="B54" s="607"/>
      <c r="C54" s="607"/>
      <c r="D54" s="608"/>
      <c r="E54" s="580"/>
      <c r="F54" s="584"/>
      <c r="G54" s="584"/>
      <c r="H54" s="584"/>
      <c r="I54" s="579"/>
      <c r="J54" s="76" t="s">
        <v>336</v>
      </c>
      <c r="K54" s="77" t="s">
        <v>336</v>
      </c>
      <c r="L54" s="77" t="s">
        <v>336</v>
      </c>
      <c r="M54" s="77" t="s">
        <v>336</v>
      </c>
      <c r="N54" s="77" t="s">
        <v>336</v>
      </c>
      <c r="O54" s="78" t="s">
        <v>336</v>
      </c>
      <c r="P54" s="76" t="s">
        <v>336</v>
      </c>
      <c r="Q54" s="77" t="s">
        <v>336</v>
      </c>
      <c r="R54" s="77" t="s">
        <v>336</v>
      </c>
      <c r="S54" s="77" t="s">
        <v>336</v>
      </c>
      <c r="T54" s="77" t="s">
        <v>336</v>
      </c>
      <c r="U54" s="78" t="s">
        <v>336</v>
      </c>
      <c r="V54" s="217" t="s">
        <v>336</v>
      </c>
      <c r="W54" s="218" t="s">
        <v>336</v>
      </c>
      <c r="X54" s="68" t="s">
        <v>336</v>
      </c>
      <c r="Y54" s="68" t="s">
        <v>336</v>
      </c>
      <c r="Z54" s="68" t="s">
        <v>336</v>
      </c>
      <c r="AA54" s="69" t="s">
        <v>336</v>
      </c>
      <c r="AB54" s="55" t="s">
        <v>336</v>
      </c>
      <c r="AC54" s="56" t="s">
        <v>336</v>
      </c>
      <c r="AD54" s="56" t="s">
        <v>336</v>
      </c>
      <c r="AE54" s="56" t="s">
        <v>336</v>
      </c>
      <c r="AF54" s="56" t="s">
        <v>336</v>
      </c>
      <c r="AG54" s="57" t="s">
        <v>336</v>
      </c>
      <c r="AH54" s="58" t="s">
        <v>336</v>
      </c>
      <c r="AI54" s="59" t="s">
        <v>336</v>
      </c>
      <c r="AJ54" s="59" t="s">
        <v>336</v>
      </c>
      <c r="AK54" s="59" t="s">
        <v>336</v>
      </c>
      <c r="AL54" s="59" t="s">
        <v>336</v>
      </c>
    </row>
    <row r="55" spans="2:38" ht="15.75" hidden="1">
      <c r="B55" s="607"/>
      <c r="C55" s="607"/>
      <c r="D55" s="608"/>
      <c r="E55" s="580"/>
      <c r="F55" s="584"/>
      <c r="G55" s="584"/>
      <c r="H55" s="584"/>
      <c r="I55" s="579"/>
      <c r="J55" s="76" t="s">
        <v>336</v>
      </c>
      <c r="K55" s="77" t="s">
        <v>336</v>
      </c>
      <c r="L55" s="77" t="s">
        <v>336</v>
      </c>
      <c r="M55" s="77" t="s">
        <v>336</v>
      </c>
      <c r="N55" s="77" t="s">
        <v>336</v>
      </c>
      <c r="O55" s="78" t="s">
        <v>336</v>
      </c>
      <c r="P55" s="76" t="s">
        <v>336</v>
      </c>
      <c r="Q55" s="77" t="s">
        <v>336</v>
      </c>
      <c r="R55" s="77" t="s">
        <v>336</v>
      </c>
      <c r="S55" s="77" t="s">
        <v>336</v>
      </c>
      <c r="T55" s="77" t="s">
        <v>336</v>
      </c>
      <c r="U55" s="78" t="s">
        <v>336</v>
      </c>
      <c r="V55" s="217" t="s">
        <v>336</v>
      </c>
      <c r="W55" s="218" t="s">
        <v>336</v>
      </c>
      <c r="X55" s="68" t="s">
        <v>336</v>
      </c>
      <c r="Y55" s="68" t="s">
        <v>336</v>
      </c>
      <c r="Z55" s="68" t="s">
        <v>336</v>
      </c>
      <c r="AA55" s="69" t="s">
        <v>336</v>
      </c>
      <c r="AB55" s="55" t="s">
        <v>336</v>
      </c>
      <c r="AC55" s="56" t="s">
        <v>336</v>
      </c>
      <c r="AD55" s="56" t="s">
        <v>336</v>
      </c>
      <c r="AE55" s="56" t="s">
        <v>336</v>
      </c>
      <c r="AF55" s="56" t="s">
        <v>336</v>
      </c>
      <c r="AG55" s="57" t="s">
        <v>336</v>
      </c>
      <c r="AH55" s="58" t="s">
        <v>336</v>
      </c>
      <c r="AI55" s="59" t="s">
        <v>336</v>
      </c>
      <c r="AJ55" s="59" t="s">
        <v>336</v>
      </c>
      <c r="AK55" s="59" t="s">
        <v>336</v>
      </c>
      <c r="AL55" s="59" t="s">
        <v>336</v>
      </c>
    </row>
    <row r="56" spans="2:38" ht="15.75" hidden="1">
      <c r="B56" s="607"/>
      <c r="C56" s="607"/>
      <c r="D56" s="608"/>
      <c r="E56" s="580"/>
      <c r="F56" s="584"/>
      <c r="G56" s="584"/>
      <c r="H56" s="584"/>
      <c r="I56" s="579"/>
      <c r="J56" s="76" t="s">
        <v>336</v>
      </c>
      <c r="K56" s="77" t="s">
        <v>336</v>
      </c>
      <c r="L56" s="77" t="s">
        <v>336</v>
      </c>
      <c r="M56" s="77" t="s">
        <v>336</v>
      </c>
      <c r="N56" s="77" t="s">
        <v>336</v>
      </c>
      <c r="O56" s="78" t="s">
        <v>336</v>
      </c>
      <c r="P56" s="76" t="s">
        <v>336</v>
      </c>
      <c r="Q56" s="77" t="s">
        <v>336</v>
      </c>
      <c r="R56" s="77" t="s">
        <v>336</v>
      </c>
      <c r="S56" s="77" t="s">
        <v>336</v>
      </c>
      <c r="T56" s="77" t="s">
        <v>336</v>
      </c>
      <c r="U56" s="78" t="s">
        <v>336</v>
      </c>
      <c r="V56" s="217" t="s">
        <v>336</v>
      </c>
      <c r="W56" s="218" t="s">
        <v>336</v>
      </c>
      <c r="X56" s="68" t="s">
        <v>336</v>
      </c>
      <c r="Y56" s="68" t="s">
        <v>336</v>
      </c>
      <c r="Z56" s="68" t="s">
        <v>336</v>
      </c>
      <c r="AA56" s="69" t="s">
        <v>336</v>
      </c>
      <c r="AB56" s="55" t="s">
        <v>336</v>
      </c>
      <c r="AC56" s="56" t="s">
        <v>336</v>
      </c>
      <c r="AD56" s="56" t="s">
        <v>336</v>
      </c>
      <c r="AE56" s="56" t="s">
        <v>336</v>
      </c>
      <c r="AF56" s="56" t="s">
        <v>336</v>
      </c>
      <c r="AG56" s="57" t="s">
        <v>336</v>
      </c>
      <c r="AH56" s="58" t="s">
        <v>336</v>
      </c>
      <c r="AI56" s="59" t="s">
        <v>336</v>
      </c>
      <c r="AJ56" s="59" t="s">
        <v>336</v>
      </c>
      <c r="AK56" s="59" t="s">
        <v>336</v>
      </c>
      <c r="AL56" s="59" t="s">
        <v>336</v>
      </c>
    </row>
    <row r="57" spans="2:38" ht="16.5" thickBot="1">
      <c r="B57" s="607"/>
      <c r="C57" s="607"/>
      <c r="D57" s="608"/>
      <c r="E57" s="581"/>
      <c r="F57" s="582"/>
      <c r="G57" s="582"/>
      <c r="H57" s="582"/>
      <c r="I57" s="583"/>
      <c r="J57" s="79" t="s">
        <v>336</v>
      </c>
      <c r="K57" s="80" t="s">
        <v>336</v>
      </c>
      <c r="L57" s="80" t="s">
        <v>336</v>
      </c>
      <c r="M57" s="80" t="s">
        <v>336</v>
      </c>
      <c r="N57" s="80" t="s">
        <v>336</v>
      </c>
      <c r="O57" s="81" t="s">
        <v>336</v>
      </c>
      <c r="P57" s="79" t="s">
        <v>336</v>
      </c>
      <c r="Q57" s="80" t="s">
        <v>336</v>
      </c>
      <c r="R57" s="80" t="s">
        <v>336</v>
      </c>
      <c r="S57" s="80" t="s">
        <v>336</v>
      </c>
      <c r="T57" s="80" t="s">
        <v>336</v>
      </c>
      <c r="U57" s="81" t="s">
        <v>336</v>
      </c>
      <c r="V57" s="220" t="s">
        <v>336</v>
      </c>
      <c r="W57" s="221" t="s">
        <v>336</v>
      </c>
      <c r="X57" s="71" t="s">
        <v>336</v>
      </c>
      <c r="Y57" s="71" t="s">
        <v>336</v>
      </c>
      <c r="Z57" s="71" t="s">
        <v>336</v>
      </c>
      <c r="AA57" s="72" t="s">
        <v>336</v>
      </c>
      <c r="AB57" s="60" t="s">
        <v>336</v>
      </c>
      <c r="AC57" s="61" t="s">
        <v>336</v>
      </c>
      <c r="AD57" s="61" t="s">
        <v>336</v>
      </c>
      <c r="AE57" s="61" t="s">
        <v>336</v>
      </c>
      <c r="AF57" s="61" t="s">
        <v>336</v>
      </c>
      <c r="AG57" s="62" t="s">
        <v>336</v>
      </c>
      <c r="AH57" s="58" t="s">
        <v>336</v>
      </c>
      <c r="AI57" s="59" t="s">
        <v>336</v>
      </c>
      <c r="AJ57" s="59" t="s">
        <v>336</v>
      </c>
      <c r="AK57" s="59" t="s">
        <v>336</v>
      </c>
      <c r="AL57" s="59" t="s">
        <v>336</v>
      </c>
    </row>
    <row r="58" spans="2:38" ht="15" customHeight="1">
      <c r="J58" s="574" t="s">
        <v>168</v>
      </c>
      <c r="K58" s="575"/>
      <c r="L58" s="575"/>
      <c r="M58" s="575"/>
      <c r="N58" s="575"/>
      <c r="O58" s="576"/>
      <c r="P58" s="574" t="s">
        <v>169</v>
      </c>
      <c r="Q58" s="575"/>
      <c r="R58" s="575"/>
      <c r="S58" s="575"/>
      <c r="T58" s="575"/>
      <c r="U58" s="576"/>
      <c r="V58" s="574" t="s">
        <v>170</v>
      </c>
      <c r="W58" s="575"/>
      <c r="X58" s="575"/>
      <c r="Y58" s="575"/>
      <c r="Z58" s="575"/>
      <c r="AA58" s="576"/>
      <c r="AB58" s="574" t="s">
        <v>171</v>
      </c>
      <c r="AC58" s="603"/>
      <c r="AD58" s="575"/>
      <c r="AE58" s="575"/>
      <c r="AF58" s="575"/>
      <c r="AG58" s="575"/>
      <c r="AH58" s="574" t="s">
        <v>172</v>
      </c>
      <c r="AI58" s="575"/>
      <c r="AJ58" s="575"/>
      <c r="AK58" s="575"/>
      <c r="AL58" s="576"/>
    </row>
    <row r="59" spans="2:38" ht="15" customHeight="1">
      <c r="J59" s="580"/>
      <c r="K59" s="584"/>
      <c r="L59" s="584"/>
      <c r="M59" s="584"/>
      <c r="N59" s="584"/>
      <c r="O59" s="579"/>
      <c r="P59" s="580"/>
      <c r="Q59" s="584"/>
      <c r="R59" s="584"/>
      <c r="S59" s="584"/>
      <c r="T59" s="584"/>
      <c r="U59" s="579"/>
      <c r="V59" s="580"/>
      <c r="W59" s="584"/>
      <c r="X59" s="584"/>
      <c r="Y59" s="584"/>
      <c r="Z59" s="584"/>
      <c r="AA59" s="579"/>
      <c r="AB59" s="580"/>
      <c r="AC59" s="584"/>
      <c r="AD59" s="584"/>
      <c r="AE59" s="584"/>
      <c r="AF59" s="584"/>
      <c r="AG59" s="584"/>
      <c r="AH59" s="577"/>
      <c r="AI59" s="578"/>
      <c r="AJ59" s="578"/>
      <c r="AK59" s="578"/>
      <c r="AL59" s="579"/>
    </row>
    <row r="60" spans="2:38" ht="15" customHeight="1">
      <c r="J60" s="580"/>
      <c r="K60" s="584"/>
      <c r="L60" s="584"/>
      <c r="M60" s="584"/>
      <c r="N60" s="584"/>
      <c r="O60" s="579"/>
      <c r="P60" s="580"/>
      <c r="Q60" s="584"/>
      <c r="R60" s="584"/>
      <c r="S60" s="584"/>
      <c r="T60" s="584"/>
      <c r="U60" s="579"/>
      <c r="V60" s="580"/>
      <c r="W60" s="584"/>
      <c r="X60" s="584"/>
      <c r="Y60" s="584"/>
      <c r="Z60" s="584"/>
      <c r="AA60" s="579"/>
      <c r="AB60" s="580"/>
      <c r="AC60" s="584"/>
      <c r="AD60" s="584"/>
      <c r="AE60" s="584"/>
      <c r="AF60" s="584"/>
      <c r="AG60" s="584"/>
      <c r="AH60" s="577"/>
      <c r="AI60" s="578"/>
      <c r="AJ60" s="578"/>
      <c r="AK60" s="578"/>
      <c r="AL60" s="579"/>
    </row>
    <row r="61" spans="2:38" ht="15" customHeight="1">
      <c r="J61" s="580"/>
      <c r="K61" s="584"/>
      <c r="L61" s="584"/>
      <c r="M61" s="584"/>
      <c r="N61" s="584"/>
      <c r="O61" s="579"/>
      <c r="P61" s="580"/>
      <c r="Q61" s="584"/>
      <c r="R61" s="584"/>
      <c r="S61" s="584"/>
      <c r="T61" s="584"/>
      <c r="U61" s="579"/>
      <c r="V61" s="580"/>
      <c r="W61" s="584"/>
      <c r="X61" s="584"/>
      <c r="Y61" s="584"/>
      <c r="Z61" s="584"/>
      <c r="AA61" s="579"/>
      <c r="AB61" s="580"/>
      <c r="AC61" s="584"/>
      <c r="AD61" s="584"/>
      <c r="AE61" s="584"/>
      <c r="AF61" s="584"/>
      <c r="AG61" s="584"/>
      <c r="AH61" s="580"/>
      <c r="AI61" s="578"/>
      <c r="AJ61" s="578"/>
      <c r="AK61" s="578"/>
      <c r="AL61" s="579"/>
    </row>
    <row r="62" spans="2:38" ht="15" customHeight="1">
      <c r="J62" s="580"/>
      <c r="K62" s="584"/>
      <c r="L62" s="584"/>
      <c r="M62" s="584"/>
      <c r="N62" s="584"/>
      <c r="O62" s="579"/>
      <c r="P62" s="580"/>
      <c r="Q62" s="584"/>
      <c r="R62" s="584"/>
      <c r="S62" s="584"/>
      <c r="T62" s="584"/>
      <c r="U62" s="579"/>
      <c r="V62" s="580"/>
      <c r="W62" s="584"/>
      <c r="X62" s="584"/>
      <c r="Y62" s="584"/>
      <c r="Z62" s="584"/>
      <c r="AA62" s="579"/>
      <c r="AB62" s="580"/>
      <c r="AC62" s="584"/>
      <c r="AD62" s="584"/>
      <c r="AE62" s="584"/>
      <c r="AF62" s="584"/>
      <c r="AG62" s="584"/>
      <c r="AH62" s="580"/>
      <c r="AI62" s="578"/>
      <c r="AJ62" s="578"/>
      <c r="AK62" s="578"/>
      <c r="AL62" s="579"/>
    </row>
    <row r="63" spans="2:38" ht="28.5" customHeight="1" thickBot="1">
      <c r="J63" s="581"/>
      <c r="K63" s="582"/>
      <c r="L63" s="582"/>
      <c r="M63" s="582"/>
      <c r="N63" s="582"/>
      <c r="O63" s="583"/>
      <c r="P63" s="581"/>
      <c r="Q63" s="582"/>
      <c r="R63" s="582"/>
      <c r="S63" s="582"/>
      <c r="T63" s="582"/>
      <c r="U63" s="583"/>
      <c r="V63" s="581"/>
      <c r="W63" s="582"/>
      <c r="X63" s="582"/>
      <c r="Y63" s="582"/>
      <c r="Z63" s="582"/>
      <c r="AA63" s="583"/>
      <c r="AB63" s="581"/>
      <c r="AC63" s="582"/>
      <c r="AD63" s="582"/>
      <c r="AE63" s="582"/>
      <c r="AF63" s="582"/>
      <c r="AG63" s="582"/>
      <c r="AH63" s="581"/>
      <c r="AI63" s="582"/>
      <c r="AJ63" s="582"/>
      <c r="AK63" s="582"/>
      <c r="AL63" s="583"/>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5" customWidth="1"/>
    <col min="8" max="8" width="11.42578125" style="135"/>
    <col min="9" max="9" width="18.28515625" style="135" customWidth="1"/>
    <col min="10" max="12" width="11.42578125" style="13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5" t="s">
        <v>23</v>
      </c>
      <c r="H1" s="135" t="s">
        <v>15</v>
      </c>
    </row>
    <row r="4" spans="2:26">
      <c r="B4" t="s">
        <v>212</v>
      </c>
      <c r="C4" t="s">
        <v>166</v>
      </c>
      <c r="F4" t="s">
        <v>52</v>
      </c>
      <c r="G4" s="134" t="s">
        <v>237</v>
      </c>
      <c r="H4" s="134">
        <v>0.2</v>
      </c>
      <c r="I4" s="134"/>
      <c r="K4" s="134"/>
      <c r="Q4" t="s">
        <v>238</v>
      </c>
      <c r="R4" s="134">
        <v>0.5</v>
      </c>
      <c r="S4" s="135" t="s">
        <v>111</v>
      </c>
      <c r="T4" s="134">
        <v>0.3</v>
      </c>
      <c r="U4" s="135" t="s">
        <v>124</v>
      </c>
      <c r="V4" s="134">
        <v>0.4</v>
      </c>
      <c r="W4" s="135" t="s">
        <v>127</v>
      </c>
    </row>
    <row r="5" spans="2:26">
      <c r="B5" t="s">
        <v>213</v>
      </c>
      <c r="C5" t="s">
        <v>166</v>
      </c>
      <c r="F5" t="s">
        <v>53</v>
      </c>
      <c r="G5" s="134" t="s">
        <v>237</v>
      </c>
      <c r="H5" s="134">
        <v>0.2</v>
      </c>
      <c r="I5" s="134"/>
      <c r="K5" s="134"/>
      <c r="Q5" t="s">
        <v>239</v>
      </c>
      <c r="R5" s="134">
        <v>0.45</v>
      </c>
      <c r="S5" s="135" t="s">
        <v>111</v>
      </c>
      <c r="T5" s="134">
        <v>0.36</v>
      </c>
      <c r="U5" s="135" t="s">
        <v>124</v>
      </c>
      <c r="V5" s="134">
        <v>0.4</v>
      </c>
      <c r="W5" s="135" t="s">
        <v>127</v>
      </c>
    </row>
    <row r="6" spans="2:26">
      <c r="B6" t="s">
        <v>214</v>
      </c>
      <c r="C6" t="s">
        <v>127</v>
      </c>
      <c r="F6" t="s">
        <v>54</v>
      </c>
      <c r="G6" s="134" t="s">
        <v>113</v>
      </c>
      <c r="H6" s="134">
        <v>0.6</v>
      </c>
      <c r="I6" s="134" t="s">
        <v>269</v>
      </c>
      <c r="K6" s="134"/>
      <c r="Q6" t="s">
        <v>240</v>
      </c>
      <c r="R6" s="134">
        <v>0.4</v>
      </c>
      <c r="S6" s="135" t="s">
        <v>111</v>
      </c>
      <c r="T6" s="134">
        <v>0.36</v>
      </c>
      <c r="U6" s="135" t="s">
        <v>124</v>
      </c>
      <c r="V6" s="134">
        <v>0.4</v>
      </c>
      <c r="W6" s="135" t="s">
        <v>127</v>
      </c>
    </row>
    <row r="7" spans="2:26">
      <c r="B7" t="s">
        <v>215</v>
      </c>
      <c r="C7" t="s">
        <v>211</v>
      </c>
      <c r="G7" s="134"/>
      <c r="I7" s="134"/>
      <c r="K7" s="134"/>
      <c r="Q7" t="s">
        <v>241</v>
      </c>
      <c r="R7" s="134">
        <v>0.35</v>
      </c>
      <c r="S7" s="135" t="s">
        <v>113</v>
      </c>
      <c r="T7" s="134">
        <v>0.42</v>
      </c>
      <c r="U7" s="135" t="s">
        <v>124</v>
      </c>
      <c r="V7" s="134">
        <v>0.4</v>
      </c>
      <c r="W7" s="135" t="s">
        <v>127</v>
      </c>
    </row>
    <row r="8" spans="2:26">
      <c r="B8" t="s">
        <v>216</v>
      </c>
      <c r="C8" t="s">
        <v>161</v>
      </c>
      <c r="G8" s="134"/>
      <c r="I8" s="134"/>
      <c r="K8" s="134"/>
      <c r="Q8" t="s">
        <v>242</v>
      </c>
      <c r="R8" s="134">
        <v>0.35</v>
      </c>
      <c r="S8" s="135" t="s">
        <v>113</v>
      </c>
      <c r="T8" s="134">
        <v>0.6</v>
      </c>
      <c r="U8" s="135" t="s">
        <v>124</v>
      </c>
      <c r="V8" s="134">
        <v>0.26</v>
      </c>
      <c r="W8" s="135" t="s">
        <v>127</v>
      </c>
    </row>
    <row r="9" spans="2:26">
      <c r="B9" t="s">
        <v>218</v>
      </c>
      <c r="C9" t="s">
        <v>166</v>
      </c>
      <c r="G9" s="134"/>
      <c r="I9" s="134"/>
      <c r="K9" s="134"/>
      <c r="Q9" t="s">
        <v>243</v>
      </c>
      <c r="R9" s="134">
        <v>0.3</v>
      </c>
      <c r="S9" s="135" t="s">
        <v>113</v>
      </c>
      <c r="T9" s="134">
        <v>0.6</v>
      </c>
      <c r="U9" s="135" t="s">
        <v>124</v>
      </c>
      <c r="V9" s="134">
        <v>0.3</v>
      </c>
      <c r="W9" s="135" t="s">
        <v>127</v>
      </c>
    </row>
    <row r="10" spans="2:26">
      <c r="B10" t="s">
        <v>219</v>
      </c>
      <c r="C10" t="s">
        <v>127</v>
      </c>
    </row>
    <row r="11" spans="2:26">
      <c r="B11" t="s">
        <v>220</v>
      </c>
      <c r="C11" t="s">
        <v>127</v>
      </c>
      <c r="F11" t="s">
        <v>212</v>
      </c>
      <c r="G11" s="135" t="s">
        <v>110</v>
      </c>
      <c r="H11" s="134">
        <v>0.1</v>
      </c>
      <c r="I11" s="135" t="s">
        <v>237</v>
      </c>
      <c r="J11" s="134">
        <v>0.2</v>
      </c>
      <c r="K11" s="135" t="s">
        <v>166</v>
      </c>
    </row>
    <row r="12" spans="2:26">
      <c r="B12" t="s">
        <v>221</v>
      </c>
      <c r="C12" t="s">
        <v>211</v>
      </c>
      <c r="F12" t="s">
        <v>213</v>
      </c>
      <c r="G12" s="135" t="s">
        <v>110</v>
      </c>
      <c r="H12" s="134">
        <v>0.1</v>
      </c>
      <c r="I12" s="135" t="s">
        <v>124</v>
      </c>
      <c r="J12" s="134">
        <v>0.4</v>
      </c>
      <c r="K12" s="135" t="s">
        <v>166</v>
      </c>
      <c r="Q12" t="s">
        <v>14</v>
      </c>
      <c r="R12" t="s">
        <v>270</v>
      </c>
      <c r="S12" s="135" t="s">
        <v>18</v>
      </c>
      <c r="T12" t="s">
        <v>31</v>
      </c>
      <c r="U12" s="135" t="s">
        <v>32</v>
      </c>
      <c r="V12" t="s">
        <v>271</v>
      </c>
      <c r="W12" s="135" t="s">
        <v>15</v>
      </c>
      <c r="X12" t="s">
        <v>23</v>
      </c>
      <c r="Y12" s="135" t="s">
        <v>15</v>
      </c>
      <c r="Z12" t="s">
        <v>272</v>
      </c>
    </row>
    <row r="13" spans="2:26">
      <c r="B13" t="s">
        <v>222</v>
      </c>
      <c r="C13" t="s">
        <v>161</v>
      </c>
      <c r="F13" t="s">
        <v>214</v>
      </c>
      <c r="G13" s="135" t="s">
        <v>110</v>
      </c>
      <c r="H13" s="134">
        <v>0.1</v>
      </c>
      <c r="I13" s="135" t="s">
        <v>127</v>
      </c>
      <c r="J13" s="134">
        <v>0.6</v>
      </c>
      <c r="K13" s="135" t="s">
        <v>127</v>
      </c>
      <c r="Q13" t="s">
        <v>110</v>
      </c>
      <c r="R13" t="s">
        <v>237</v>
      </c>
      <c r="S13" t="s">
        <v>166</v>
      </c>
      <c r="T13" t="s">
        <v>52</v>
      </c>
      <c r="U13" t="s">
        <v>56</v>
      </c>
      <c r="V13" t="s">
        <v>110</v>
      </c>
      <c r="W13" s="133">
        <v>0.1</v>
      </c>
      <c r="X13" t="s">
        <v>237</v>
      </c>
      <c r="Y13" s="133">
        <v>0.2</v>
      </c>
      <c r="Z13" t="s">
        <v>166</v>
      </c>
    </row>
    <row r="14" spans="2:26">
      <c r="B14" t="s">
        <v>223</v>
      </c>
      <c r="C14" t="s">
        <v>127</v>
      </c>
      <c r="F14" t="s">
        <v>215</v>
      </c>
      <c r="G14" s="135" t="s">
        <v>110</v>
      </c>
      <c r="H14" s="134">
        <v>0.1</v>
      </c>
      <c r="I14" s="135" t="s">
        <v>130</v>
      </c>
      <c r="J14" s="134">
        <v>0.8</v>
      </c>
      <c r="K14" s="135" t="s">
        <v>163</v>
      </c>
      <c r="Q14" t="s">
        <v>110</v>
      </c>
      <c r="R14" t="s">
        <v>124</v>
      </c>
      <c r="S14" t="s">
        <v>166</v>
      </c>
      <c r="T14" t="s">
        <v>52</v>
      </c>
      <c r="U14" t="s">
        <v>56</v>
      </c>
      <c r="V14" t="s">
        <v>110</v>
      </c>
      <c r="W14" s="133">
        <v>0.1</v>
      </c>
      <c r="X14" t="s">
        <v>124</v>
      </c>
      <c r="Y14" s="133">
        <v>0.4</v>
      </c>
      <c r="Z14" t="s">
        <v>166</v>
      </c>
    </row>
    <row r="15" spans="2:26">
      <c r="B15" t="s">
        <v>217</v>
      </c>
      <c r="C15" t="s">
        <v>127</v>
      </c>
      <c r="F15" t="s">
        <v>216</v>
      </c>
      <c r="G15" s="135" t="s">
        <v>110</v>
      </c>
      <c r="H15" s="134">
        <v>0.1</v>
      </c>
      <c r="I15" s="135" t="s">
        <v>132</v>
      </c>
      <c r="J15" s="134">
        <v>1</v>
      </c>
      <c r="K15" s="135" t="s">
        <v>161</v>
      </c>
      <c r="Q15" t="s">
        <v>110</v>
      </c>
      <c r="R15" t="s">
        <v>127</v>
      </c>
      <c r="S15" t="s">
        <v>127</v>
      </c>
      <c r="T15" t="s">
        <v>52</v>
      </c>
      <c r="U15" t="s">
        <v>56</v>
      </c>
      <c r="V15" t="s">
        <v>110</v>
      </c>
      <c r="W15" s="133">
        <v>0.1</v>
      </c>
      <c r="X15" t="s">
        <v>127</v>
      </c>
      <c r="Y15" s="133">
        <v>0.6</v>
      </c>
      <c r="Z15" t="s">
        <v>127</v>
      </c>
    </row>
    <row r="16" spans="2:26">
      <c r="B16" t="s">
        <v>233</v>
      </c>
      <c r="C16" t="s">
        <v>127</v>
      </c>
      <c r="F16" t="s">
        <v>218</v>
      </c>
      <c r="G16" s="135" t="s">
        <v>110</v>
      </c>
      <c r="H16" s="134">
        <v>0.2</v>
      </c>
      <c r="I16" s="135" t="s">
        <v>237</v>
      </c>
      <c r="J16" s="134">
        <v>0.2</v>
      </c>
      <c r="K16" s="135" t="s">
        <v>166</v>
      </c>
      <c r="T16" t="s">
        <v>52</v>
      </c>
      <c r="U16" t="s">
        <v>56</v>
      </c>
    </row>
    <row r="17" spans="2:21">
      <c r="B17" t="s">
        <v>224</v>
      </c>
      <c r="C17" t="s">
        <v>211</v>
      </c>
      <c r="F17" t="s">
        <v>219</v>
      </c>
      <c r="G17" s="135" t="s">
        <v>110</v>
      </c>
      <c r="H17" s="134">
        <v>0.2</v>
      </c>
      <c r="I17" s="135" t="s">
        <v>124</v>
      </c>
      <c r="J17" s="134">
        <v>0.4</v>
      </c>
      <c r="K17" s="135" t="s">
        <v>166</v>
      </c>
      <c r="R17" s="134">
        <v>0.5</v>
      </c>
      <c r="S17" s="133">
        <v>0.5</v>
      </c>
      <c r="T17" t="s">
        <v>52</v>
      </c>
      <c r="U17" t="s">
        <v>56</v>
      </c>
    </row>
    <row r="18" spans="2:21">
      <c r="B18" t="s">
        <v>225</v>
      </c>
      <c r="C18" t="s">
        <v>161</v>
      </c>
      <c r="F18" t="s">
        <v>220</v>
      </c>
      <c r="G18" s="135" t="s">
        <v>110</v>
      </c>
      <c r="H18" s="134">
        <v>0.2</v>
      </c>
      <c r="I18" s="135" t="s">
        <v>127</v>
      </c>
      <c r="J18" s="134">
        <v>0.6</v>
      </c>
      <c r="K18" s="135" t="s">
        <v>127</v>
      </c>
      <c r="R18" s="134">
        <v>0.45</v>
      </c>
      <c r="S18" s="133">
        <v>0.35</v>
      </c>
      <c r="T18" t="s">
        <v>52</v>
      </c>
      <c r="U18" t="s">
        <v>56</v>
      </c>
    </row>
    <row r="19" spans="2:21">
      <c r="B19" t="s">
        <v>226</v>
      </c>
      <c r="C19" t="s">
        <v>127</v>
      </c>
      <c r="F19" t="s">
        <v>221</v>
      </c>
      <c r="G19" s="135" t="s">
        <v>110</v>
      </c>
      <c r="H19" s="134">
        <v>0.2</v>
      </c>
      <c r="I19" s="135" t="s">
        <v>130</v>
      </c>
      <c r="J19" s="134">
        <v>0.8</v>
      </c>
      <c r="K19" s="135" t="s">
        <v>163</v>
      </c>
      <c r="R19" s="134">
        <v>0.4</v>
      </c>
      <c r="T19" t="s">
        <v>52</v>
      </c>
      <c r="U19" t="s">
        <v>56</v>
      </c>
    </row>
    <row r="20" spans="2:21">
      <c r="B20" t="s">
        <v>227</v>
      </c>
      <c r="C20" t="s">
        <v>127</v>
      </c>
      <c r="F20" t="s">
        <v>222</v>
      </c>
      <c r="G20" s="135" t="s">
        <v>110</v>
      </c>
      <c r="H20" s="134">
        <v>0.2</v>
      </c>
      <c r="I20" s="135" t="s">
        <v>132</v>
      </c>
      <c r="J20" s="134">
        <v>1</v>
      </c>
      <c r="K20" s="135" t="s">
        <v>161</v>
      </c>
      <c r="R20" s="134">
        <v>0.35</v>
      </c>
      <c r="T20" t="s">
        <v>52</v>
      </c>
      <c r="U20" t="s">
        <v>56</v>
      </c>
    </row>
    <row r="21" spans="2:21">
      <c r="B21" t="s">
        <v>228</v>
      </c>
      <c r="C21" t="s">
        <v>211</v>
      </c>
      <c r="F21" t="s">
        <v>223</v>
      </c>
      <c r="G21" s="135" t="s">
        <v>111</v>
      </c>
      <c r="H21" s="134">
        <v>0.3</v>
      </c>
      <c r="I21" s="135" t="s">
        <v>237</v>
      </c>
      <c r="J21" s="134">
        <v>0.2</v>
      </c>
      <c r="K21" s="135" t="s">
        <v>166</v>
      </c>
      <c r="R21" s="134">
        <v>0.35</v>
      </c>
      <c r="T21" t="s">
        <v>52</v>
      </c>
      <c r="U21" t="s">
        <v>56</v>
      </c>
    </row>
    <row r="22" spans="2:21">
      <c r="B22" t="s">
        <v>229</v>
      </c>
      <c r="C22" t="s">
        <v>211</v>
      </c>
      <c r="F22" t="s">
        <v>217</v>
      </c>
      <c r="G22" s="135" t="s">
        <v>111</v>
      </c>
      <c r="H22" s="134">
        <v>0.3</v>
      </c>
      <c r="I22" s="135" t="s">
        <v>124</v>
      </c>
      <c r="J22" s="134">
        <v>0.4</v>
      </c>
      <c r="K22" s="135" t="s">
        <v>127</v>
      </c>
      <c r="R22" s="134">
        <v>0.3</v>
      </c>
      <c r="T22" t="s">
        <v>52</v>
      </c>
      <c r="U22" t="s">
        <v>56</v>
      </c>
    </row>
    <row r="23" spans="2:21">
      <c r="B23" t="s">
        <v>230</v>
      </c>
      <c r="C23" t="s">
        <v>161</v>
      </c>
      <c r="F23" t="s">
        <v>233</v>
      </c>
      <c r="G23" s="135" t="s">
        <v>111</v>
      </c>
      <c r="H23" s="134">
        <v>0.3</v>
      </c>
      <c r="I23" s="135" t="s">
        <v>127</v>
      </c>
      <c r="J23" s="134">
        <v>0.6</v>
      </c>
      <c r="K23" s="135" t="s">
        <v>127</v>
      </c>
      <c r="T23" t="s">
        <v>52</v>
      </c>
      <c r="U23" t="s">
        <v>56</v>
      </c>
    </row>
    <row r="24" spans="2:21">
      <c r="B24" t="s">
        <v>277</v>
      </c>
      <c r="C24" t="s">
        <v>211</v>
      </c>
      <c r="F24" t="s">
        <v>224</v>
      </c>
      <c r="G24" s="135" t="s">
        <v>111</v>
      </c>
      <c r="H24" s="134">
        <v>0.3</v>
      </c>
      <c r="I24" s="135" t="s">
        <v>130</v>
      </c>
      <c r="J24" s="134">
        <v>0.8</v>
      </c>
      <c r="K24" s="135" t="s">
        <v>163</v>
      </c>
      <c r="T24" t="s">
        <v>52</v>
      </c>
      <c r="U24" t="s">
        <v>56</v>
      </c>
    </row>
    <row r="25" spans="2:21">
      <c r="B25" t="s">
        <v>278</v>
      </c>
      <c r="C25" t="s">
        <v>211</v>
      </c>
      <c r="F25" t="s">
        <v>225</v>
      </c>
      <c r="G25" s="135" t="s">
        <v>111</v>
      </c>
      <c r="H25" s="134">
        <v>0.3</v>
      </c>
      <c r="I25" s="135" t="s">
        <v>132</v>
      </c>
      <c r="J25" s="134">
        <v>1</v>
      </c>
      <c r="K25" s="135" t="s">
        <v>161</v>
      </c>
    </row>
    <row r="26" spans="2:21">
      <c r="B26" t="s">
        <v>279</v>
      </c>
      <c r="C26" t="s">
        <v>211</v>
      </c>
      <c r="F26" t="s">
        <v>226</v>
      </c>
      <c r="G26" s="135" t="s">
        <v>111</v>
      </c>
      <c r="H26" s="134">
        <v>0.4</v>
      </c>
      <c r="I26" s="135" t="s">
        <v>237</v>
      </c>
      <c r="J26" s="134">
        <v>0.2</v>
      </c>
      <c r="K26" s="135" t="s">
        <v>166</v>
      </c>
    </row>
    <row r="27" spans="2:21">
      <c r="B27" t="s">
        <v>280</v>
      </c>
      <c r="C27" t="s">
        <v>211</v>
      </c>
      <c r="F27" t="s">
        <v>227</v>
      </c>
      <c r="G27" s="135" t="s">
        <v>111</v>
      </c>
      <c r="H27" s="134">
        <v>0.4</v>
      </c>
      <c r="I27" s="135" t="s">
        <v>124</v>
      </c>
      <c r="J27" s="134">
        <v>0.4</v>
      </c>
      <c r="K27" s="135" t="s">
        <v>127</v>
      </c>
    </row>
    <row r="28" spans="2:21">
      <c r="B28" t="s">
        <v>281</v>
      </c>
      <c r="C28" t="s">
        <v>161</v>
      </c>
      <c r="F28" t="s">
        <v>228</v>
      </c>
      <c r="G28" s="135" t="s">
        <v>111</v>
      </c>
      <c r="H28" s="134">
        <v>0.4</v>
      </c>
      <c r="I28" s="135" t="s">
        <v>127</v>
      </c>
      <c r="J28" s="134">
        <v>0.6</v>
      </c>
      <c r="K28" s="135" t="s">
        <v>127</v>
      </c>
    </row>
    <row r="29" spans="2:21">
      <c r="F29" t="s">
        <v>229</v>
      </c>
      <c r="G29" s="135" t="s">
        <v>111</v>
      </c>
      <c r="H29" s="134">
        <v>0.4</v>
      </c>
      <c r="I29" s="135" t="s">
        <v>130</v>
      </c>
      <c r="J29" s="134">
        <v>0.8</v>
      </c>
      <c r="K29" s="135" t="s">
        <v>163</v>
      </c>
    </row>
    <row r="30" spans="2:21">
      <c r="F30" t="s">
        <v>230</v>
      </c>
      <c r="G30" s="135" t="s">
        <v>111</v>
      </c>
      <c r="H30" s="134">
        <v>0.4</v>
      </c>
      <c r="I30" s="135" t="s">
        <v>132</v>
      </c>
      <c r="J30" s="134">
        <v>1</v>
      </c>
      <c r="K30" s="135" t="s">
        <v>161</v>
      </c>
    </row>
    <row r="31" spans="2:21">
      <c r="F31" t="s">
        <v>231</v>
      </c>
      <c r="G31" s="135" t="s">
        <v>113</v>
      </c>
      <c r="H31" s="134">
        <v>0.5</v>
      </c>
      <c r="I31" s="135" t="s">
        <v>237</v>
      </c>
      <c r="J31" s="134">
        <v>0.2</v>
      </c>
      <c r="K31" s="135" t="s">
        <v>127</v>
      </c>
    </row>
    <row r="32" spans="2:21">
      <c r="F32" t="s">
        <v>232</v>
      </c>
      <c r="G32" s="135" t="s">
        <v>113</v>
      </c>
      <c r="H32" s="134">
        <v>0.5</v>
      </c>
      <c r="I32" s="135" t="s">
        <v>124</v>
      </c>
      <c r="J32" s="134">
        <v>0.4</v>
      </c>
      <c r="K32" s="135" t="s">
        <v>127</v>
      </c>
    </row>
    <row r="33" spans="6:11">
      <c r="F33" t="s">
        <v>234</v>
      </c>
      <c r="G33" s="135" t="s">
        <v>113</v>
      </c>
      <c r="H33" s="134">
        <v>0.5</v>
      </c>
      <c r="I33" s="135" t="s">
        <v>127</v>
      </c>
      <c r="J33" s="134">
        <v>0.6</v>
      </c>
      <c r="K33" s="135" t="s">
        <v>127</v>
      </c>
    </row>
    <row r="34" spans="6:11">
      <c r="F34" t="s">
        <v>236</v>
      </c>
      <c r="G34" s="135" t="s">
        <v>113</v>
      </c>
      <c r="H34" s="134">
        <v>0.5</v>
      </c>
      <c r="I34" s="135" t="s">
        <v>130</v>
      </c>
      <c r="J34" s="134">
        <v>0.8</v>
      </c>
      <c r="K34" s="135" t="s">
        <v>163</v>
      </c>
    </row>
    <row r="35" spans="6:11">
      <c r="F35" t="s">
        <v>235</v>
      </c>
      <c r="G35" s="135" t="s">
        <v>113</v>
      </c>
      <c r="H35" s="134">
        <v>0.5</v>
      </c>
      <c r="I35" s="135" t="s">
        <v>132</v>
      </c>
      <c r="J35" s="134">
        <v>1</v>
      </c>
      <c r="K35" s="135" t="s">
        <v>161</v>
      </c>
    </row>
    <row r="37" spans="6:11" ht="45">
      <c r="G37" s="136" t="s">
        <v>244</v>
      </c>
    </row>
    <row r="38" spans="6:11" ht="105">
      <c r="G38" s="136" t="s">
        <v>245</v>
      </c>
    </row>
    <row r="39" spans="6:11" ht="75">
      <c r="G39" s="136" t="s">
        <v>246</v>
      </c>
    </row>
    <row r="40" spans="6:11" ht="75">
      <c r="G40" s="136" t="s">
        <v>247</v>
      </c>
    </row>
    <row r="41" spans="6:11" ht="75">
      <c r="G41" s="136" t="s">
        <v>248</v>
      </c>
    </row>
    <row r="42" spans="6:11" ht="45">
      <c r="G42" s="136" t="s">
        <v>249</v>
      </c>
    </row>
    <row r="43" spans="6:11" ht="105">
      <c r="G43" s="136" t="s">
        <v>250</v>
      </c>
    </row>
    <row r="44" spans="6:11" ht="75">
      <c r="G44" s="136" t="s">
        <v>251</v>
      </c>
    </row>
    <row r="45" spans="6:11" ht="75">
      <c r="G45" s="136" t="s">
        <v>252</v>
      </c>
    </row>
    <row r="46" spans="6:11" ht="75">
      <c r="G46" s="136" t="s">
        <v>253</v>
      </c>
    </row>
    <row r="47" spans="6:11" ht="45">
      <c r="G47" s="136" t="s">
        <v>254</v>
      </c>
    </row>
    <row r="48" spans="6:11" ht="105">
      <c r="G48" s="136" t="s">
        <v>255</v>
      </c>
    </row>
    <row r="49" spans="7:7" ht="75">
      <c r="G49" s="136" t="s">
        <v>256</v>
      </c>
    </row>
    <row r="50" spans="7:7" ht="75">
      <c r="G50" s="136" t="s">
        <v>257</v>
      </c>
    </row>
    <row r="51" spans="7:7" ht="75">
      <c r="G51" s="136" t="s">
        <v>258</v>
      </c>
    </row>
    <row r="52" spans="7:7" ht="45">
      <c r="G52" s="136" t="s">
        <v>259</v>
      </c>
    </row>
    <row r="53" spans="7:7" ht="105">
      <c r="G53" s="136" t="s">
        <v>260</v>
      </c>
    </row>
    <row r="54" spans="7:7" ht="75">
      <c r="G54" s="136" t="s">
        <v>261</v>
      </c>
    </row>
    <row r="55" spans="7:7" ht="75">
      <c r="G55" s="136" t="s">
        <v>262</v>
      </c>
    </row>
    <row r="56" spans="7:7" ht="75">
      <c r="G56" s="136" t="s">
        <v>263</v>
      </c>
    </row>
    <row r="57" spans="7:7" ht="45">
      <c r="G57" s="136" t="s">
        <v>264</v>
      </c>
    </row>
    <row r="58" spans="7:7" ht="105">
      <c r="G58" s="136" t="s">
        <v>265</v>
      </c>
    </row>
    <row r="59" spans="7:7" ht="75">
      <c r="G59" s="136" t="s">
        <v>266</v>
      </c>
    </row>
    <row r="60" spans="7:7" ht="75">
      <c r="G60" s="136" t="s">
        <v>267</v>
      </c>
    </row>
    <row r="61" spans="7:7" ht="75">
      <c r="G61" s="136" t="s">
        <v>268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283</v>
      </c>
    </row>
    <row r="3" spans="2:11" ht="30">
      <c r="B3" t="s">
        <v>40</v>
      </c>
      <c r="C3" s="82" t="s">
        <v>41</v>
      </c>
      <c r="D3" s="5" t="s">
        <v>47</v>
      </c>
      <c r="E3" t="s">
        <v>52</v>
      </c>
      <c r="F3" t="s">
        <v>56</v>
      </c>
      <c r="G3" t="s">
        <v>59</v>
      </c>
      <c r="H3" t="s">
        <v>62</v>
      </c>
      <c r="I3" t="s">
        <v>65</v>
      </c>
      <c r="J3" t="s">
        <v>176</v>
      </c>
      <c r="K3" t="s">
        <v>284</v>
      </c>
    </row>
    <row r="4" spans="2:11" ht="75">
      <c r="B4" s="159" t="s">
        <v>289</v>
      </c>
      <c r="C4" t="s">
        <v>42</v>
      </c>
      <c r="D4" s="5" t="s">
        <v>48</v>
      </c>
      <c r="E4" t="s">
        <v>53</v>
      </c>
      <c r="F4" t="s">
        <v>57</v>
      </c>
      <c r="G4" t="s">
        <v>60</v>
      </c>
      <c r="H4" t="s">
        <v>63</v>
      </c>
      <c r="I4" t="s">
        <v>66</v>
      </c>
      <c r="J4" t="s">
        <v>177</v>
      </c>
      <c r="K4" t="s">
        <v>285</v>
      </c>
    </row>
    <row r="5" spans="2:11" ht="60">
      <c r="B5" s="159" t="s">
        <v>302</v>
      </c>
      <c r="C5" t="s">
        <v>43</v>
      </c>
      <c r="D5" s="5" t="s">
        <v>129</v>
      </c>
      <c r="E5" t="s">
        <v>54</v>
      </c>
      <c r="K5" t="s">
        <v>286</v>
      </c>
    </row>
    <row r="6" spans="2:11" ht="45">
      <c r="B6" s="159" t="s">
        <v>288</v>
      </c>
      <c r="C6" t="s">
        <v>44</v>
      </c>
      <c r="D6" s="5" t="s">
        <v>304</v>
      </c>
      <c r="K6" t="s">
        <v>287</v>
      </c>
    </row>
    <row r="7" spans="2:11" ht="60">
      <c r="B7" s="159" t="s">
        <v>315</v>
      </c>
      <c r="C7" t="s">
        <v>45</v>
      </c>
      <c r="D7" s="83" t="s">
        <v>50</v>
      </c>
    </row>
    <row r="8" spans="2:11" ht="30">
      <c r="B8" s="159" t="s">
        <v>380</v>
      </c>
      <c r="C8" t="s">
        <v>303</v>
      </c>
      <c r="D8" s="147" t="s">
        <v>295</v>
      </c>
    </row>
    <row r="9" spans="2:11" ht="30">
      <c r="B9" s="159" t="s">
        <v>381</v>
      </c>
      <c r="C9" t="s">
        <v>174</v>
      </c>
      <c r="D9" s="147" t="s">
        <v>296</v>
      </c>
    </row>
    <row r="10" spans="2:11" ht="30">
      <c r="C10" t="s">
        <v>342</v>
      </c>
      <c r="D10" s="147" t="s">
        <v>297</v>
      </c>
    </row>
    <row r="11" spans="2:11" ht="30">
      <c r="D11" s="147" t="s">
        <v>298</v>
      </c>
    </row>
    <row r="12" spans="2:11" ht="30">
      <c r="D12" s="147" t="s">
        <v>299</v>
      </c>
    </row>
    <row r="13" spans="2:11" ht="30">
      <c r="D13" s="145" t="s">
        <v>290</v>
      </c>
    </row>
    <row r="14" spans="2:11" ht="30">
      <c r="D14" s="145" t="s">
        <v>291</v>
      </c>
    </row>
    <row r="15" spans="2:11" ht="30">
      <c r="D15" s="145" t="s">
        <v>292</v>
      </c>
    </row>
    <row r="16" spans="2:11" ht="30">
      <c r="D16" s="145" t="s">
        <v>293</v>
      </c>
    </row>
    <row r="17" spans="4:4" ht="30">
      <c r="D17" s="145" t="s">
        <v>294</v>
      </c>
    </row>
    <row r="18" spans="4:4" ht="60">
      <c r="D18" s="82" t="s">
        <v>377</v>
      </c>
    </row>
    <row r="19" spans="4:4" ht="60">
      <c r="D19" s="82" t="s">
        <v>378</v>
      </c>
    </row>
    <row r="20" spans="4:4" ht="30">
      <c r="D20" s="171" t="s">
        <v>307</v>
      </c>
    </row>
    <row r="21" spans="4:4" ht="30">
      <c r="D21" s="171" t="s">
        <v>311</v>
      </c>
    </row>
    <row r="22" spans="4:4" ht="30">
      <c r="D22" s="171" t="s">
        <v>312</v>
      </c>
    </row>
    <row r="23" spans="4:4" ht="30">
      <c r="D23" s="171" t="s">
        <v>313</v>
      </c>
    </row>
    <row r="24" spans="4:4" ht="45">
      <c r="D24" s="171" t="s">
        <v>314</v>
      </c>
    </row>
    <row r="25" spans="4:4" ht="45">
      <c r="D25" s="171" t="s">
        <v>305</v>
      </c>
    </row>
    <row r="26" spans="4:4" ht="60">
      <c r="D26" s="171" t="s">
        <v>306</v>
      </c>
    </row>
    <row r="27" spans="4:4" ht="45">
      <c r="D27" s="171" t="s">
        <v>323</v>
      </c>
    </row>
    <row r="28" spans="4:4" ht="45">
      <c r="D28" s="171" t="s">
        <v>324</v>
      </c>
    </row>
    <row r="29" spans="4:4" ht="45">
      <c r="D29" s="171" t="s">
        <v>325</v>
      </c>
    </row>
    <row r="30" spans="4:4" ht="45">
      <c r="D30" s="171" t="s">
        <v>322</v>
      </c>
    </row>
    <row r="31" spans="4:4" ht="45">
      <c r="D31" s="171" t="s">
        <v>326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Q59"/>
  <sheetViews>
    <sheetView topLeftCell="F7" zoomScale="70" zoomScaleNormal="70" workbookViewId="0">
      <selection activeCell="D5" sqref="D5:N5"/>
    </sheetView>
  </sheetViews>
  <sheetFormatPr baseColWidth="10" defaultColWidth="11.42578125" defaultRowHeight="75.75" customHeight="1"/>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25" customWidth="1"/>
    <col min="21" max="175" width="11.42578125" style="120"/>
  </cols>
  <sheetData>
    <row r="1" spans="1:277" s="161" customFormat="1" ht="58.5" customHeight="1">
      <c r="A1" s="517"/>
      <c r="B1" s="518"/>
      <c r="C1" s="518"/>
      <c r="D1" s="635" t="s">
        <v>361</v>
      </c>
      <c r="E1" s="635"/>
      <c r="F1" s="635"/>
      <c r="G1" s="635"/>
      <c r="H1" s="635"/>
      <c r="I1" s="635"/>
      <c r="J1" s="635"/>
      <c r="K1" s="635"/>
      <c r="L1" s="635"/>
      <c r="M1" s="635"/>
      <c r="N1" s="635"/>
      <c r="O1" s="635"/>
      <c r="P1" s="635"/>
      <c r="Q1" s="636"/>
      <c r="R1" s="509" t="s">
        <v>67</v>
      </c>
      <c r="S1" s="509"/>
      <c r="T1" s="50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row>
    <row r="2" spans="1:277" s="161" customFormat="1" ht="11.25" customHeight="1">
      <c r="A2" s="519"/>
      <c r="B2" s="520"/>
      <c r="C2" s="520"/>
      <c r="D2" s="637"/>
      <c r="E2" s="637"/>
      <c r="F2" s="637"/>
      <c r="G2" s="637"/>
      <c r="H2" s="637"/>
      <c r="I2" s="637"/>
      <c r="J2" s="637"/>
      <c r="K2" s="637"/>
      <c r="L2" s="637"/>
      <c r="M2" s="637"/>
      <c r="N2" s="637"/>
      <c r="O2" s="637"/>
      <c r="P2" s="637"/>
      <c r="Q2" s="638"/>
      <c r="R2" s="509"/>
      <c r="S2" s="509"/>
      <c r="T2" s="509"/>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row>
    <row r="3" spans="1:277" s="161" customFormat="1" ht="13.5" customHeight="1">
      <c r="A3" s="2"/>
      <c r="B3" s="2"/>
      <c r="C3" s="208"/>
      <c r="D3" s="637"/>
      <c r="E3" s="637"/>
      <c r="F3" s="637"/>
      <c r="G3" s="637"/>
      <c r="H3" s="637"/>
      <c r="I3" s="637"/>
      <c r="J3" s="637"/>
      <c r="K3" s="637"/>
      <c r="L3" s="637"/>
      <c r="M3" s="637"/>
      <c r="N3" s="637"/>
      <c r="O3" s="637"/>
      <c r="P3" s="637"/>
      <c r="Q3" s="638"/>
      <c r="R3" s="509"/>
      <c r="S3" s="509"/>
      <c r="T3" s="50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row>
    <row r="4" spans="1:277" s="161" customFormat="1" ht="43.5" customHeight="1">
      <c r="A4" s="510" t="s">
        <v>0</v>
      </c>
      <c r="B4" s="511"/>
      <c r="C4" s="512"/>
      <c r="D4" s="513" t="str">
        <f>'Mapa Final'!D4</f>
        <v>Sistema de Gestión de Seguridad y Salud en el Trabajo</v>
      </c>
      <c r="E4" s="514"/>
      <c r="F4" s="514"/>
      <c r="G4" s="514"/>
      <c r="H4" s="514"/>
      <c r="I4" s="514"/>
      <c r="J4" s="514"/>
      <c r="K4" s="514"/>
      <c r="L4" s="514"/>
      <c r="M4" s="514"/>
      <c r="N4" s="515"/>
      <c r="O4" s="516"/>
      <c r="P4" s="516"/>
      <c r="Q4" s="516"/>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row>
    <row r="5" spans="1:277" s="161" customFormat="1" ht="60.75" customHeight="1">
      <c r="A5" s="510" t="s">
        <v>1</v>
      </c>
      <c r="B5" s="511"/>
      <c r="C5" s="512"/>
      <c r="D5" s="521" t="str">
        <f>'Mapa Final'!D5</f>
        <v>Velar por la seguridad y la salud en el trabajo de los servidores judiciales, contratistas, judicantes y practicantes, articulados con el Sistema de Gestión de la Calidad y el Medio Ambiente de la Rama Judicial.</v>
      </c>
      <c r="E5" s="522"/>
      <c r="F5" s="522"/>
      <c r="G5" s="522"/>
      <c r="H5" s="522"/>
      <c r="I5" s="522"/>
      <c r="J5" s="522"/>
      <c r="K5" s="522"/>
      <c r="L5" s="522"/>
      <c r="M5" s="522"/>
      <c r="N5" s="523"/>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row>
    <row r="6" spans="1:277" s="161" customFormat="1" ht="38.25" customHeight="1" thickBot="1">
      <c r="A6" s="510" t="s">
        <v>2</v>
      </c>
      <c r="B6" s="511"/>
      <c r="C6" s="512"/>
      <c r="D6" s="521" t="str">
        <f>'Mapa Final'!D6</f>
        <v>Nacional</v>
      </c>
      <c r="E6" s="522"/>
      <c r="F6" s="522"/>
      <c r="G6" s="522"/>
      <c r="H6" s="522"/>
      <c r="I6" s="522"/>
      <c r="J6" s="522"/>
      <c r="K6" s="522"/>
      <c r="L6" s="522"/>
      <c r="M6" s="522"/>
      <c r="N6" s="523"/>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row>
    <row r="7" spans="1:277" s="189" customFormat="1" ht="75.75" customHeight="1" thickTop="1" thickBot="1">
      <c r="A7" s="630" t="s">
        <v>343</v>
      </c>
      <c r="B7" s="631"/>
      <c r="C7" s="631"/>
      <c r="D7" s="631"/>
      <c r="E7" s="631"/>
      <c r="F7" s="632"/>
      <c r="G7" s="196"/>
      <c r="H7" s="633" t="s">
        <v>344</v>
      </c>
      <c r="I7" s="633"/>
      <c r="J7" s="633"/>
      <c r="K7" s="633" t="s">
        <v>345</v>
      </c>
      <c r="L7" s="633"/>
      <c r="M7" s="633"/>
      <c r="N7" s="634" t="s">
        <v>346</v>
      </c>
      <c r="O7" s="639" t="s">
        <v>347</v>
      </c>
      <c r="P7" s="641" t="s">
        <v>348</v>
      </c>
      <c r="Q7" s="642"/>
      <c r="R7" s="641" t="s">
        <v>349</v>
      </c>
      <c r="S7" s="642"/>
      <c r="T7" s="643" t="s">
        <v>350</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row>
    <row r="8" spans="1:277" s="190" customFormat="1" ht="75.75" customHeight="1" thickTop="1" thickBot="1">
      <c r="A8" s="206" t="s">
        <v>202</v>
      </c>
      <c r="B8" s="206" t="s">
        <v>374</v>
      </c>
      <c r="C8" s="207" t="s">
        <v>8</v>
      </c>
      <c r="D8" s="197" t="s">
        <v>358</v>
      </c>
      <c r="E8" s="209" t="s">
        <v>10</v>
      </c>
      <c r="F8" s="209" t="s">
        <v>11</v>
      </c>
      <c r="G8" s="209" t="s">
        <v>12</v>
      </c>
      <c r="H8" s="199" t="s">
        <v>351</v>
      </c>
      <c r="I8" s="199" t="s">
        <v>38</v>
      </c>
      <c r="J8" s="199" t="s">
        <v>352</v>
      </c>
      <c r="K8" s="199" t="s">
        <v>351</v>
      </c>
      <c r="L8" s="199" t="s">
        <v>353</v>
      </c>
      <c r="M8" s="199" t="s">
        <v>352</v>
      </c>
      <c r="N8" s="634"/>
      <c r="O8" s="640"/>
      <c r="P8" s="200" t="s">
        <v>354</v>
      </c>
      <c r="Q8" s="200" t="s">
        <v>355</v>
      </c>
      <c r="R8" s="200" t="s">
        <v>356</v>
      </c>
      <c r="S8" s="200" t="s">
        <v>357</v>
      </c>
      <c r="T8" s="64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row>
    <row r="9" spans="1:277" s="191" customFormat="1" ht="16.5" customHeight="1" thickTop="1" thickBot="1">
      <c r="A9" s="672"/>
      <c r="B9" s="673"/>
      <c r="C9" s="673"/>
      <c r="D9" s="673"/>
      <c r="E9" s="673"/>
      <c r="F9" s="673"/>
      <c r="G9" s="673"/>
      <c r="H9" s="673"/>
      <c r="I9" s="673"/>
      <c r="J9" s="673"/>
      <c r="K9" s="673"/>
      <c r="L9" s="673"/>
      <c r="M9" s="673"/>
      <c r="N9" s="673"/>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row>
    <row r="10" spans="1:277" s="192" customFormat="1" ht="86.25" customHeight="1">
      <c r="A10" s="674">
        <f>'Mapa Final'!A15</f>
        <v>2</v>
      </c>
      <c r="B10" s="649" t="str">
        <f>'Mapa Final'!B15</f>
        <v>Recurso humanos no competente e insuficiente</v>
      </c>
      <c r="C10" s="677" t="str">
        <f>'Mapa Final'!C15</f>
        <v>Incumplimiento de las metas establecidas</v>
      </c>
      <c r="D10" s="677"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60" t="str">
        <f>'Mapa Final'!E15</f>
        <v>Carencias de recurso humano suficiente, capacitado y entrenado para la implementación del SG-SST en las Direcciones Seccionales y Coordinaciones Administrativas</v>
      </c>
      <c r="F10" s="660"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60" t="str">
        <f>'Mapa Final'!G15</f>
        <v>Usuarios, productos y prácticas organizacionales</v>
      </c>
      <c r="H10" s="663" t="str">
        <f>'Mapa Final'!I15</f>
        <v>Muy Alta</v>
      </c>
      <c r="I10" s="666" t="str">
        <f>'Mapa Final'!L15</f>
        <v>Moderado</v>
      </c>
      <c r="J10" s="669" t="str">
        <f>'Mapa Final'!N15</f>
        <v xml:space="preserve">Alto </v>
      </c>
      <c r="K10" s="646" t="str">
        <f>'Mapa Final'!AA15</f>
        <v>Media</v>
      </c>
      <c r="L10" s="646" t="str">
        <f>'Mapa Final'!AE15</f>
        <v>Moderado</v>
      </c>
      <c r="M10" s="651" t="str">
        <f>'Mapa Final'!AG15</f>
        <v>Moderado</v>
      </c>
      <c r="N10" s="646" t="str">
        <f>'Mapa Final'!AH15</f>
        <v>Aceptar</v>
      </c>
      <c r="O10" s="254"/>
      <c r="P10" s="252"/>
      <c r="Q10" s="252"/>
      <c r="R10" s="253"/>
      <c r="S10" s="253"/>
      <c r="T10" s="254"/>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row>
    <row r="11" spans="1:277" s="192" customFormat="1" ht="75.75" customHeight="1">
      <c r="A11" s="675"/>
      <c r="B11" s="499"/>
      <c r="C11" s="678"/>
      <c r="D11" s="678"/>
      <c r="E11" s="661"/>
      <c r="F11" s="661"/>
      <c r="G11" s="661"/>
      <c r="H11" s="664"/>
      <c r="I11" s="667"/>
      <c r="J11" s="670"/>
      <c r="K11" s="647"/>
      <c r="L11" s="647"/>
      <c r="M11" s="652"/>
      <c r="N11" s="647"/>
      <c r="O11" s="177"/>
      <c r="P11" s="252"/>
      <c r="Q11" s="252"/>
      <c r="R11" s="253"/>
      <c r="S11" s="253"/>
      <c r="T11" s="237"/>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row>
    <row r="12" spans="1:277" s="192" customFormat="1" ht="75.75" customHeight="1">
      <c r="A12" s="675"/>
      <c r="B12" s="499"/>
      <c r="C12" s="678"/>
      <c r="D12" s="678"/>
      <c r="E12" s="661"/>
      <c r="F12" s="661"/>
      <c r="G12" s="661"/>
      <c r="H12" s="664"/>
      <c r="I12" s="667"/>
      <c r="J12" s="670"/>
      <c r="K12" s="647"/>
      <c r="L12" s="647"/>
      <c r="M12" s="652"/>
      <c r="N12" s="647"/>
      <c r="O12" s="237"/>
      <c r="P12" s="252"/>
      <c r="Q12" s="252"/>
      <c r="R12" s="253"/>
      <c r="S12" s="253"/>
      <c r="T12" s="237"/>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row>
    <row r="13" spans="1:277" s="192" customFormat="1" ht="25.5" customHeight="1">
      <c r="A13" s="675"/>
      <c r="B13" s="499"/>
      <c r="C13" s="678"/>
      <c r="D13" s="678"/>
      <c r="E13" s="661"/>
      <c r="F13" s="661"/>
      <c r="G13" s="661"/>
      <c r="H13" s="664"/>
      <c r="I13" s="667"/>
      <c r="J13" s="670"/>
      <c r="K13" s="647"/>
      <c r="L13" s="647"/>
      <c r="M13" s="652"/>
      <c r="N13" s="647"/>
      <c r="O13" s="237"/>
      <c r="P13" s="256"/>
      <c r="Q13" s="256"/>
      <c r="R13" s="256"/>
      <c r="S13" s="256"/>
      <c r="T13" s="256"/>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row>
    <row r="14" spans="1:277" s="192" customFormat="1" ht="25.5" customHeight="1" thickBot="1">
      <c r="A14" s="676"/>
      <c r="B14" s="650"/>
      <c r="C14" s="679"/>
      <c r="D14" s="679"/>
      <c r="E14" s="662"/>
      <c r="F14" s="662"/>
      <c r="G14" s="662"/>
      <c r="H14" s="665"/>
      <c r="I14" s="668"/>
      <c r="J14" s="671"/>
      <c r="K14" s="648"/>
      <c r="L14" s="648"/>
      <c r="M14" s="653"/>
      <c r="N14" s="648"/>
      <c r="O14" s="268"/>
      <c r="P14" s="257"/>
      <c r="Q14" s="257"/>
      <c r="R14" s="257"/>
      <c r="S14" s="257"/>
      <c r="T14" s="257"/>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row>
    <row r="15" spans="1:277" s="192" customFormat="1" ht="75.75" customHeight="1">
      <c r="A15" s="674">
        <f>'Mapa Final'!A10</f>
        <v>1</v>
      </c>
      <c r="B15" s="649" t="str">
        <f>'Mapa Final'!B10</f>
        <v xml:space="preserve">Incumplimiento de los requisitos legales del SG-SST </v>
      </c>
      <c r="C15" s="677" t="str">
        <f>'Mapa Final'!C10</f>
        <v>Afectación Económica</v>
      </c>
      <c r="D15" s="677" t="str">
        <f>'Mapa Final'!D10</f>
        <v>* Falta de recursos técnicos, humanos y financieros para la implementación del SG-SST</v>
      </c>
      <c r="E15" s="660" t="str">
        <f>'Mapa Final'!E10</f>
        <v>Dificultad en implementación de requisitos legales en SG-SST</v>
      </c>
      <c r="F15" s="660" t="str">
        <f>'Mapa Final'!F10</f>
        <v>La posibilidad de afectación económica y reputación de la entidad  debido a la  Dificultad en implementación de requisitos legales en SG-SST</v>
      </c>
      <c r="G15" s="660" t="str">
        <f>'Mapa Final'!G10</f>
        <v>Ejecución y Administración de Procesos</v>
      </c>
      <c r="H15" s="663" t="str">
        <f>'Mapa Final'!I10</f>
        <v>Alta</v>
      </c>
      <c r="I15" s="666" t="str">
        <f>'Mapa Final'!L10</f>
        <v>Moderado</v>
      </c>
      <c r="J15" s="669" t="str">
        <f>'Mapa Final'!N10</f>
        <v xml:space="preserve">Alto </v>
      </c>
      <c r="K15" s="646" t="str">
        <f>'Mapa Final'!AA10</f>
        <v>Baja</v>
      </c>
      <c r="L15" s="646" t="str">
        <f>'Mapa Final'!AE10</f>
        <v>Moderado</v>
      </c>
      <c r="M15" s="651" t="str">
        <f>'Mapa Final'!AG10</f>
        <v>Moderado</v>
      </c>
      <c r="N15" s="646" t="str">
        <f>'Mapa Final'!AH10</f>
        <v>Aceptar</v>
      </c>
      <c r="O15" s="317"/>
      <c r="P15" s="266"/>
      <c r="Q15" s="266"/>
      <c r="R15" s="265"/>
      <c r="S15" s="265"/>
      <c r="T15" s="267"/>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row>
    <row r="16" spans="1:277" s="192" customFormat="1" ht="117.75" customHeight="1">
      <c r="A16" s="675"/>
      <c r="B16" s="499"/>
      <c r="C16" s="678"/>
      <c r="D16" s="678"/>
      <c r="E16" s="661"/>
      <c r="F16" s="661"/>
      <c r="G16" s="661"/>
      <c r="H16" s="664"/>
      <c r="I16" s="667"/>
      <c r="J16" s="670"/>
      <c r="K16" s="647"/>
      <c r="L16" s="647"/>
      <c r="M16" s="652"/>
      <c r="N16" s="647"/>
      <c r="O16" s="255"/>
      <c r="P16" s="252"/>
      <c r="Q16" s="252"/>
      <c r="R16" s="253"/>
      <c r="S16" s="253"/>
      <c r="T16" s="237"/>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row>
    <row r="17" spans="1:175" s="192" customFormat="1" ht="75.75" customHeight="1">
      <c r="A17" s="675"/>
      <c r="B17" s="499"/>
      <c r="C17" s="678"/>
      <c r="D17" s="678"/>
      <c r="E17" s="661"/>
      <c r="F17" s="661"/>
      <c r="G17" s="661"/>
      <c r="H17" s="664"/>
      <c r="I17" s="667"/>
      <c r="J17" s="670"/>
      <c r="K17" s="647"/>
      <c r="L17" s="647"/>
      <c r="M17" s="652"/>
      <c r="N17" s="647"/>
      <c r="O17" s="237"/>
      <c r="P17" s="252"/>
      <c r="Q17" s="252"/>
      <c r="R17" s="253"/>
      <c r="S17" s="253"/>
      <c r="T17" s="25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row>
    <row r="18" spans="1:175" s="192" customFormat="1" ht="75.75" customHeight="1">
      <c r="A18" s="675"/>
      <c r="B18" s="499"/>
      <c r="C18" s="678"/>
      <c r="D18" s="678"/>
      <c r="E18" s="661"/>
      <c r="F18" s="661"/>
      <c r="G18" s="661"/>
      <c r="H18" s="664"/>
      <c r="I18" s="667"/>
      <c r="J18" s="670"/>
      <c r="K18" s="647"/>
      <c r="L18" s="647"/>
      <c r="M18" s="652"/>
      <c r="N18" s="647"/>
      <c r="O18" s="177"/>
      <c r="P18" s="252"/>
      <c r="Q18" s="252"/>
      <c r="R18" s="253"/>
      <c r="S18" s="253"/>
      <c r="T18" s="25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row>
    <row r="19" spans="1:175" s="192" customFormat="1" ht="21" customHeight="1" thickBot="1">
      <c r="A19" s="676"/>
      <c r="B19" s="650"/>
      <c r="C19" s="679"/>
      <c r="D19" s="679"/>
      <c r="E19" s="662"/>
      <c r="F19" s="662"/>
      <c r="G19" s="662"/>
      <c r="H19" s="665"/>
      <c r="I19" s="668"/>
      <c r="J19" s="671"/>
      <c r="K19" s="648"/>
      <c r="L19" s="648"/>
      <c r="M19" s="653"/>
      <c r="N19" s="648"/>
      <c r="O19" s="270"/>
      <c r="P19" s="271"/>
      <c r="Q19" s="271"/>
      <c r="R19" s="272"/>
      <c r="S19" s="272"/>
      <c r="T19" s="273"/>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row>
    <row r="20" spans="1:175" ht="146.25" customHeight="1">
      <c r="A20" s="674">
        <f>'Mapa Final'!A20</f>
        <v>3</v>
      </c>
      <c r="B20" s="649" t="str">
        <f>'Mapa Final'!B20</f>
        <v>Ocurerncia de accidentes viales</v>
      </c>
      <c r="C20" s="677" t="str">
        <f>'Mapa Final'!C20</f>
        <v>Afectación Económica</v>
      </c>
      <c r="D20" s="677" t="str">
        <f>'Mapa Final'!D20</f>
        <v>* Desconocimiento del PESV  por parte de los roles en la vía: Conductor de carro, motociclistas, ciclistas y peatones 
* Falta de control y seguimiento en la implementación del Plan Estratégico de Seguridad Vial (PESV)</v>
      </c>
      <c r="E20" s="660" t="str">
        <f>'Mapa Final'!E20</f>
        <v>Ocurrencia de accidentes de tránsito que puede presentar  accidentes de trabajo  leves, graves y mortales de los actores en la vía y daños de vehículos</v>
      </c>
      <c r="F20" s="660"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60" t="str">
        <f>'Mapa Final'!G20</f>
        <v>Usuarios, productos y prácticas organizacionales</v>
      </c>
      <c r="H20" s="663" t="str">
        <f>'Mapa Final'!I20</f>
        <v>Alta</v>
      </c>
      <c r="I20" s="666" t="str">
        <f>'Mapa Final'!L20</f>
        <v>Moderado</v>
      </c>
      <c r="J20" s="669" t="str">
        <f>'Mapa Final'!N20</f>
        <v xml:space="preserve">Alto </v>
      </c>
      <c r="K20" s="646" t="str">
        <f>'Mapa Final'!AA20</f>
        <v>Media</v>
      </c>
      <c r="L20" s="646" t="str">
        <f>'Mapa Final'!AE20</f>
        <v>Moderado</v>
      </c>
      <c r="M20" s="651" t="str">
        <f>'Mapa Final'!AG20</f>
        <v>Moderado</v>
      </c>
      <c r="N20" s="646" t="str">
        <f>'Mapa Final'!AH20</f>
        <v>Aceptar</v>
      </c>
      <c r="O20" s="269"/>
      <c r="P20" s="266"/>
      <c r="Q20" s="266"/>
      <c r="R20" s="265"/>
      <c r="S20" s="265"/>
      <c r="T20" s="314"/>
      <c r="U20" s="205"/>
    </row>
    <row r="21" spans="1:175" ht="75.75" customHeight="1">
      <c r="A21" s="675"/>
      <c r="B21" s="499"/>
      <c r="C21" s="678"/>
      <c r="D21" s="678"/>
      <c r="E21" s="661"/>
      <c r="F21" s="661"/>
      <c r="G21" s="661"/>
      <c r="H21" s="664"/>
      <c r="I21" s="667"/>
      <c r="J21" s="670"/>
      <c r="K21" s="647"/>
      <c r="L21" s="647"/>
      <c r="M21" s="652"/>
      <c r="N21" s="647"/>
      <c r="O21" s="237"/>
      <c r="P21" s="252"/>
      <c r="Q21" s="252"/>
      <c r="R21" s="253"/>
      <c r="S21" s="253"/>
      <c r="T21" s="255"/>
      <c r="U21" s="205"/>
    </row>
    <row r="22" spans="1:175" ht="37.5" customHeight="1">
      <c r="A22" s="675"/>
      <c r="B22" s="499"/>
      <c r="C22" s="678"/>
      <c r="D22" s="678"/>
      <c r="E22" s="661"/>
      <c r="F22" s="661"/>
      <c r="G22" s="661"/>
      <c r="H22" s="664"/>
      <c r="I22" s="667"/>
      <c r="J22" s="670"/>
      <c r="K22" s="647"/>
      <c r="L22" s="647"/>
      <c r="M22" s="652"/>
      <c r="N22" s="647"/>
      <c r="O22" s="237"/>
      <c r="P22" s="252"/>
      <c r="Q22" s="252"/>
      <c r="R22" s="253"/>
      <c r="S22" s="253"/>
      <c r="T22" s="255"/>
      <c r="U22" s="205"/>
    </row>
    <row r="23" spans="1:175" ht="37.5" customHeight="1">
      <c r="A23" s="675"/>
      <c r="B23" s="499"/>
      <c r="C23" s="678"/>
      <c r="D23" s="678"/>
      <c r="E23" s="661"/>
      <c r="F23" s="661"/>
      <c r="G23" s="661"/>
      <c r="H23" s="664"/>
      <c r="I23" s="667"/>
      <c r="J23" s="670"/>
      <c r="K23" s="647"/>
      <c r="L23" s="647"/>
      <c r="M23" s="652"/>
      <c r="N23" s="647"/>
      <c r="O23" s="238"/>
      <c r="P23" s="252"/>
      <c r="Q23" s="252"/>
      <c r="R23" s="253"/>
      <c r="S23" s="253"/>
      <c r="T23" s="255"/>
      <c r="U23" s="205"/>
    </row>
    <row r="24" spans="1:175" ht="37.5" customHeight="1" thickBot="1">
      <c r="A24" s="676"/>
      <c r="B24" s="650"/>
      <c r="C24" s="679"/>
      <c r="D24" s="679"/>
      <c r="E24" s="662"/>
      <c r="F24" s="662"/>
      <c r="G24" s="662"/>
      <c r="H24" s="665"/>
      <c r="I24" s="668"/>
      <c r="J24" s="671"/>
      <c r="K24" s="648"/>
      <c r="L24" s="648"/>
      <c r="M24" s="653"/>
      <c r="N24" s="648"/>
      <c r="O24" s="257"/>
      <c r="P24" s="257"/>
      <c r="Q24" s="257"/>
      <c r="R24" s="257"/>
      <c r="S24" s="257"/>
      <c r="T24" s="257"/>
      <c r="U24" s="205"/>
    </row>
    <row r="25" spans="1:175" ht="75.75" customHeight="1">
      <c r="A25" s="674">
        <f>'Mapa Final'!A25</f>
        <v>4</v>
      </c>
      <c r="B25" s="649" t="str">
        <f>'Mapa Final'!B25</f>
        <v>Ocurrencia de accidentes por riesgo público</v>
      </c>
      <c r="C25" s="677" t="str">
        <f>'Mapa Final'!C25</f>
        <v>Vulneración de los derechos fundamentales de los ciudadanos</v>
      </c>
      <c r="D25" s="677"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60" t="str">
        <f>'Mapa Final'!E25</f>
        <v>Violencia social generalizada en el país que puede presentar  accidentes de trabajo leves, graves y mortales y afectaciones a la infraestructura</v>
      </c>
      <c r="F25" s="660"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60" t="str">
        <f>'Mapa Final'!G25</f>
        <v>Daños Activos Fijos/Eventos Externos</v>
      </c>
      <c r="H25" s="663" t="str">
        <f>'Mapa Final'!I25</f>
        <v>Alta</v>
      </c>
      <c r="I25" s="666" t="str">
        <f>'Mapa Final'!L25</f>
        <v>Moderado</v>
      </c>
      <c r="J25" s="669" t="str">
        <f>'Mapa Final'!N25</f>
        <v xml:space="preserve">Alto </v>
      </c>
      <c r="K25" s="646" t="str">
        <f>'Mapa Final'!AA25</f>
        <v>Media</v>
      </c>
      <c r="L25" s="646" t="str">
        <f>'Mapa Final'!AE25</f>
        <v>Moderado</v>
      </c>
      <c r="M25" s="651" t="str">
        <f>'Mapa Final'!AG25</f>
        <v>Moderado</v>
      </c>
      <c r="N25" s="646" t="str">
        <f>'Mapa Final'!AH25</f>
        <v>Aceptar</v>
      </c>
      <c r="O25" s="654"/>
      <c r="P25" s="658"/>
      <c r="Q25" s="658"/>
      <c r="R25" s="656"/>
      <c r="S25" s="656"/>
      <c r="T25" s="644"/>
    </row>
    <row r="26" spans="1:175" ht="61.5" customHeight="1">
      <c r="A26" s="675"/>
      <c r="B26" s="499"/>
      <c r="C26" s="678"/>
      <c r="D26" s="678"/>
      <c r="E26" s="661"/>
      <c r="F26" s="661"/>
      <c r="G26" s="661"/>
      <c r="H26" s="664"/>
      <c r="I26" s="667"/>
      <c r="J26" s="670"/>
      <c r="K26" s="647"/>
      <c r="L26" s="647"/>
      <c r="M26" s="652"/>
      <c r="N26" s="647"/>
      <c r="O26" s="655"/>
      <c r="P26" s="659"/>
      <c r="Q26" s="659"/>
      <c r="R26" s="657"/>
      <c r="S26" s="657"/>
      <c r="T26" s="645"/>
    </row>
    <row r="27" spans="1:175" ht="126" customHeight="1">
      <c r="A27" s="675"/>
      <c r="B27" s="499"/>
      <c r="C27" s="678"/>
      <c r="D27" s="678"/>
      <c r="E27" s="661"/>
      <c r="F27" s="661"/>
      <c r="G27" s="661"/>
      <c r="H27" s="664"/>
      <c r="I27" s="667"/>
      <c r="J27" s="670"/>
      <c r="K27" s="647"/>
      <c r="L27" s="647"/>
      <c r="M27" s="652"/>
      <c r="N27" s="647"/>
      <c r="O27" s="237"/>
      <c r="P27" s="252"/>
      <c r="Q27" s="252"/>
      <c r="R27" s="253"/>
      <c r="S27" s="253"/>
      <c r="T27" s="258"/>
    </row>
    <row r="28" spans="1:175" ht="32.25" customHeight="1">
      <c r="A28" s="675"/>
      <c r="B28" s="499"/>
      <c r="C28" s="678"/>
      <c r="D28" s="678"/>
      <c r="E28" s="661"/>
      <c r="F28" s="661"/>
      <c r="G28" s="661"/>
      <c r="H28" s="664"/>
      <c r="I28" s="667"/>
      <c r="J28" s="670"/>
      <c r="K28" s="647"/>
      <c r="L28" s="647"/>
      <c r="M28" s="652"/>
      <c r="N28" s="647"/>
      <c r="O28" s="256"/>
      <c r="P28" s="256"/>
      <c r="Q28" s="256"/>
      <c r="R28" s="256"/>
      <c r="S28" s="256"/>
      <c r="T28" s="256"/>
    </row>
    <row r="29" spans="1:175" ht="32.25" customHeight="1" thickBot="1">
      <c r="A29" s="676"/>
      <c r="B29" s="650"/>
      <c r="C29" s="679"/>
      <c r="D29" s="679"/>
      <c r="E29" s="662"/>
      <c r="F29" s="662"/>
      <c r="G29" s="662"/>
      <c r="H29" s="665"/>
      <c r="I29" s="668"/>
      <c r="J29" s="671"/>
      <c r="K29" s="648"/>
      <c r="L29" s="648"/>
      <c r="M29" s="653"/>
      <c r="N29" s="648"/>
      <c r="O29" s="257"/>
      <c r="P29" s="257"/>
      <c r="Q29" s="257"/>
      <c r="R29" s="257"/>
      <c r="S29" s="257"/>
      <c r="T29" s="257"/>
    </row>
    <row r="30" spans="1:175" ht="141" customHeight="1">
      <c r="A30" s="674">
        <f>'Mapa Final'!A35</f>
        <v>6</v>
      </c>
      <c r="B30" s="649" t="str">
        <f>'Mapa Final'!B35</f>
        <v xml:space="preserve">Afectación de los servidores judiciales por riesgo en salud publica </v>
      </c>
      <c r="C30" s="677" t="str">
        <f>'Mapa Final'!C35</f>
        <v>Afectación en la Prestación del Servicio de Justicia</v>
      </c>
      <c r="D30" s="677" t="str">
        <f>'Mapa Final'!D35</f>
        <v>Propagación a nivel mundial del virus Sars COV2 - COVID 19</v>
      </c>
      <c r="E30" s="660" t="str">
        <f>'Mapa Final'!E35</f>
        <v>Afectación en la salud de la población judicial</v>
      </c>
      <c r="F30" s="660" t="str">
        <f>'Mapa Final'!F35</f>
        <v xml:space="preserve">La posibilidad de afectación en la Prestación del Servicio de Justicia, económica, salud de la población judicial y ambiental de la entidad  debido al Contagio por el virus Sars COV2 - COVID 19 </v>
      </c>
      <c r="G30" s="660" t="str">
        <f>'Mapa Final'!G35</f>
        <v>Daños Activos Fijos/Eventos Externos</v>
      </c>
      <c r="H30" s="663" t="str">
        <f>'Mapa Final'!I35</f>
        <v>Muy Alta</v>
      </c>
      <c r="I30" s="666" t="str">
        <f>'Mapa Final'!L35</f>
        <v>Moderado</v>
      </c>
      <c r="J30" s="669" t="str">
        <f>'Mapa Final'!N35</f>
        <v xml:space="preserve">Alto </v>
      </c>
      <c r="K30" s="646" t="str">
        <f>'Mapa Final'!AA35</f>
        <v>Media</v>
      </c>
      <c r="L30" s="646" t="str">
        <f>'Mapa Final'!AE35</f>
        <v>Moderado</v>
      </c>
      <c r="M30" s="651" t="str">
        <f>'Mapa Final'!AG35</f>
        <v>Moderado</v>
      </c>
      <c r="N30" s="646" t="str">
        <f>'Mapa Final'!AH35</f>
        <v>Aceptar</v>
      </c>
      <c r="O30" s="237"/>
      <c r="P30" s="252"/>
      <c r="Q30" s="252"/>
      <c r="R30" s="253"/>
      <c r="S30" s="253"/>
      <c r="T30" s="235"/>
    </row>
    <row r="31" spans="1:175" ht="75.75" customHeight="1">
      <c r="A31" s="675"/>
      <c r="B31" s="499"/>
      <c r="C31" s="678"/>
      <c r="D31" s="678"/>
      <c r="E31" s="661"/>
      <c r="F31" s="661"/>
      <c r="G31" s="661"/>
      <c r="H31" s="664"/>
      <c r="I31" s="667"/>
      <c r="J31" s="670"/>
      <c r="K31" s="647"/>
      <c r="L31" s="647"/>
      <c r="M31" s="652"/>
      <c r="N31" s="647"/>
      <c r="O31" s="177"/>
      <c r="P31" s="252"/>
      <c r="Q31" s="252"/>
      <c r="R31" s="253"/>
      <c r="S31" s="253"/>
      <c r="T31" s="255"/>
    </row>
    <row r="32" spans="1:175" ht="96" customHeight="1">
      <c r="A32" s="675"/>
      <c r="B32" s="499"/>
      <c r="C32" s="678"/>
      <c r="D32" s="678"/>
      <c r="E32" s="661"/>
      <c r="F32" s="661"/>
      <c r="G32" s="661"/>
      <c r="H32" s="664"/>
      <c r="I32" s="667"/>
      <c r="J32" s="670"/>
      <c r="K32" s="647"/>
      <c r="L32" s="647"/>
      <c r="M32" s="652"/>
      <c r="N32" s="647"/>
      <c r="O32" s="315"/>
      <c r="P32" s="252"/>
      <c r="Q32" s="252"/>
      <c r="R32" s="253"/>
      <c r="S32" s="253"/>
      <c r="T32" s="261"/>
    </row>
    <row r="33" spans="1:20" ht="92.25" customHeight="1">
      <c r="A33" s="675"/>
      <c r="B33" s="499"/>
      <c r="C33" s="678"/>
      <c r="D33" s="678"/>
      <c r="E33" s="661"/>
      <c r="F33" s="661"/>
      <c r="G33" s="661"/>
      <c r="H33" s="664"/>
      <c r="I33" s="667"/>
      <c r="J33" s="670"/>
      <c r="K33" s="647"/>
      <c r="L33" s="647"/>
      <c r="M33" s="652"/>
      <c r="N33" s="647"/>
      <c r="O33" s="315"/>
      <c r="P33" s="252"/>
      <c r="Q33" s="252"/>
      <c r="R33" s="253"/>
      <c r="S33" s="253"/>
      <c r="T33" s="261"/>
    </row>
    <row r="34" spans="1:20" ht="75.75" customHeight="1" thickBot="1">
      <c r="A34" s="676"/>
      <c r="B34" s="650"/>
      <c r="C34" s="679"/>
      <c r="D34" s="679"/>
      <c r="E34" s="662"/>
      <c r="F34" s="662"/>
      <c r="G34" s="662"/>
      <c r="H34" s="665"/>
      <c r="I34" s="668"/>
      <c r="J34" s="671"/>
      <c r="K34" s="648"/>
      <c r="L34" s="648"/>
      <c r="M34" s="653"/>
      <c r="N34" s="648"/>
      <c r="O34" s="316"/>
      <c r="P34" s="271"/>
      <c r="Q34" s="271"/>
      <c r="R34" s="272"/>
      <c r="S34" s="272"/>
      <c r="T34" s="274"/>
    </row>
    <row r="35" spans="1:20" ht="75.75" customHeight="1">
      <c r="A35" s="674">
        <f>'Mapa Final'!A40</f>
        <v>7</v>
      </c>
      <c r="B35" s="649" t="str">
        <f>'Mapa Final'!B40</f>
        <v>Corrupción</v>
      </c>
      <c r="C35" s="677" t="str">
        <f>'Mapa Final'!C40</f>
        <v>Reputacional(Corrupción)</v>
      </c>
      <c r="D35" s="677"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60" t="str">
        <f>'Mapa Final'!E40</f>
        <v xml:space="preserve">Carencia de transparencia, ética y valores . </v>
      </c>
      <c r="F35" s="660" t="str">
        <f>'Mapa Final'!F40</f>
        <v xml:space="preserve">Posibilidad de actos indebidos de  los servidores judiciales debido a  la carencia en transparencia, ética y valores </v>
      </c>
      <c r="G35" s="660" t="str">
        <f>'Mapa Final'!G40</f>
        <v>Fraude Interno</v>
      </c>
      <c r="H35" s="663" t="str">
        <f>'Mapa Final'!I40</f>
        <v>Alta</v>
      </c>
      <c r="I35" s="666" t="str">
        <f>'Mapa Final'!L40</f>
        <v>Mayor</v>
      </c>
      <c r="J35" s="669" t="str">
        <f>'Mapa Final'!N40</f>
        <v xml:space="preserve">Alto </v>
      </c>
      <c r="K35" s="646" t="str">
        <f>'Mapa Final'!AA40</f>
        <v>Media</v>
      </c>
      <c r="L35" s="646" t="str">
        <f>'Mapa Final'!AE40</f>
        <v>Mayor</v>
      </c>
      <c r="M35" s="651" t="str">
        <f>'Mapa Final'!AG40</f>
        <v xml:space="preserve">Alto </v>
      </c>
      <c r="N35" s="646" t="str">
        <f>'Mapa Final'!AH40</f>
        <v>Reducir(mitigar)</v>
      </c>
      <c r="O35" s="263"/>
      <c r="P35" s="260"/>
      <c r="Q35" s="260"/>
      <c r="R35" s="259"/>
      <c r="S35" s="259"/>
      <c r="T35" s="263"/>
    </row>
    <row r="36" spans="1:20" ht="40.5" customHeight="1">
      <c r="A36" s="675"/>
      <c r="B36" s="499"/>
      <c r="C36" s="678"/>
      <c r="D36" s="678"/>
      <c r="E36" s="661"/>
      <c r="F36" s="661"/>
      <c r="G36" s="661"/>
      <c r="H36" s="664"/>
      <c r="I36" s="667"/>
      <c r="J36" s="670"/>
      <c r="K36" s="647"/>
      <c r="L36" s="647"/>
      <c r="M36" s="652"/>
      <c r="N36" s="647"/>
      <c r="O36" s="256"/>
      <c r="P36" s="256"/>
      <c r="Q36" s="256"/>
      <c r="R36" s="256"/>
      <c r="S36" s="256"/>
      <c r="T36" s="256"/>
    </row>
    <row r="37" spans="1:20" ht="40.5" customHeight="1">
      <c r="A37" s="675"/>
      <c r="B37" s="499"/>
      <c r="C37" s="678"/>
      <c r="D37" s="678"/>
      <c r="E37" s="661"/>
      <c r="F37" s="661"/>
      <c r="G37" s="661"/>
      <c r="H37" s="664"/>
      <c r="I37" s="667"/>
      <c r="J37" s="670"/>
      <c r="K37" s="647"/>
      <c r="L37" s="647"/>
      <c r="M37" s="652"/>
      <c r="N37" s="647"/>
      <c r="O37" s="256"/>
      <c r="P37" s="256"/>
      <c r="Q37" s="256"/>
      <c r="R37" s="256"/>
      <c r="S37" s="256"/>
      <c r="T37" s="256"/>
    </row>
    <row r="38" spans="1:20" ht="39" customHeight="1">
      <c r="A38" s="675"/>
      <c r="B38" s="499"/>
      <c r="C38" s="678"/>
      <c r="D38" s="678"/>
      <c r="E38" s="661"/>
      <c r="F38" s="661"/>
      <c r="G38" s="661"/>
      <c r="H38" s="664"/>
      <c r="I38" s="667"/>
      <c r="J38" s="670"/>
      <c r="K38" s="647"/>
      <c r="L38" s="647"/>
      <c r="M38" s="652"/>
      <c r="N38" s="647"/>
      <c r="O38" s="256"/>
      <c r="P38" s="256"/>
      <c r="Q38" s="256"/>
      <c r="R38" s="256"/>
      <c r="S38" s="256"/>
      <c r="T38" s="256"/>
    </row>
    <row r="39" spans="1:20" ht="39" customHeight="1" thickBot="1">
      <c r="A39" s="676"/>
      <c r="B39" s="650"/>
      <c r="C39" s="679"/>
      <c r="D39" s="679"/>
      <c r="E39" s="662"/>
      <c r="F39" s="662"/>
      <c r="G39" s="662"/>
      <c r="H39" s="665"/>
      <c r="I39" s="668"/>
      <c r="J39" s="671"/>
      <c r="K39" s="648"/>
      <c r="L39" s="648"/>
      <c r="M39" s="653"/>
      <c r="N39" s="648"/>
      <c r="O39" s="257"/>
      <c r="P39" s="257"/>
      <c r="Q39" s="257"/>
      <c r="R39" s="257"/>
      <c r="S39" s="257"/>
      <c r="T39" s="247"/>
    </row>
    <row r="40" spans="1:20" ht="135.75" customHeight="1">
      <c r="A40" s="674">
        <f>'Mapa Final'!A30</f>
        <v>5</v>
      </c>
      <c r="B40" s="649" t="str">
        <f>'Mapa Final'!B30</f>
        <v>Afectación a las personas e  infraestructura por fenómenos naturales</v>
      </c>
      <c r="C40" s="677" t="str">
        <f>'Mapa Final'!C30</f>
        <v>Afectación en la Prestación del Servicio de Justicia</v>
      </c>
      <c r="D40" s="677"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60" t="str">
        <f>'Mapa Final'!E30</f>
        <v>Ocurrencia de amenazas o desastres que pueden poner en peligro la seguridad y salud de la población judicial  y visitantes en las instalaciones</v>
      </c>
      <c r="F40" s="660"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60" t="str">
        <f>'Mapa Final'!G30</f>
        <v>Daños Activos Fijos/Eventos Externos</v>
      </c>
      <c r="H40" s="663" t="str">
        <f>'Mapa Final'!I30</f>
        <v>Alta</v>
      </c>
      <c r="I40" s="666" t="str">
        <f>'Mapa Final'!L30</f>
        <v>Moderado</v>
      </c>
      <c r="J40" s="669" t="str">
        <f>'Mapa Final'!N30</f>
        <v xml:space="preserve">Alto </v>
      </c>
      <c r="K40" s="646" t="str">
        <f>'Mapa Final'!AA30</f>
        <v>Media</v>
      </c>
      <c r="L40" s="646" t="str">
        <f>'Mapa Final'!AE30</f>
        <v>Moderado</v>
      </c>
      <c r="M40" s="651" t="str">
        <f>'Mapa Final'!AG30</f>
        <v>Moderado</v>
      </c>
      <c r="N40" s="646" t="str">
        <f>'Mapa Final'!AH30</f>
        <v>Aceptar</v>
      </c>
      <c r="O40" s="238"/>
      <c r="P40" s="252"/>
      <c r="Q40" s="252"/>
      <c r="R40" s="253"/>
      <c r="S40" s="253"/>
      <c r="T40" s="262"/>
    </row>
    <row r="41" spans="1:20" ht="130.5" customHeight="1">
      <c r="A41" s="675"/>
      <c r="B41" s="499"/>
      <c r="C41" s="678"/>
      <c r="D41" s="678"/>
      <c r="E41" s="661"/>
      <c r="F41" s="661"/>
      <c r="G41" s="661"/>
      <c r="H41" s="664"/>
      <c r="I41" s="667"/>
      <c r="J41" s="670"/>
      <c r="K41" s="647"/>
      <c r="L41" s="647"/>
      <c r="M41" s="652"/>
      <c r="N41" s="647"/>
      <c r="O41" s="238"/>
      <c r="P41" s="252"/>
      <c r="Q41" s="252"/>
      <c r="R41" s="253"/>
      <c r="S41" s="253"/>
      <c r="T41" s="264"/>
    </row>
    <row r="42" spans="1:20" ht="75.75" customHeight="1">
      <c r="A42" s="675"/>
      <c r="B42" s="499"/>
      <c r="C42" s="678"/>
      <c r="D42" s="678"/>
      <c r="E42" s="661"/>
      <c r="F42" s="661"/>
      <c r="G42" s="661"/>
      <c r="H42" s="664"/>
      <c r="I42" s="667"/>
      <c r="J42" s="670"/>
      <c r="K42" s="647"/>
      <c r="L42" s="647"/>
      <c r="M42" s="652"/>
      <c r="N42" s="647"/>
      <c r="O42" s="256"/>
      <c r="P42" s="256"/>
      <c r="Q42" s="256"/>
      <c r="R42" s="256"/>
      <c r="S42" s="256"/>
      <c r="T42" s="256"/>
    </row>
    <row r="43" spans="1:20" ht="29.25" customHeight="1">
      <c r="A43" s="675"/>
      <c r="B43" s="499"/>
      <c r="C43" s="678"/>
      <c r="D43" s="678"/>
      <c r="E43" s="661"/>
      <c r="F43" s="661"/>
      <c r="G43" s="661"/>
      <c r="H43" s="664"/>
      <c r="I43" s="667"/>
      <c r="J43" s="670"/>
      <c r="K43" s="647"/>
      <c r="L43" s="647"/>
      <c r="M43" s="652"/>
      <c r="N43" s="647"/>
      <c r="O43" s="256"/>
      <c r="P43" s="256"/>
      <c r="Q43" s="256"/>
      <c r="R43" s="256"/>
      <c r="S43" s="256"/>
      <c r="T43" s="256"/>
    </row>
    <row r="44" spans="1:20" ht="29.25" customHeight="1" thickBot="1">
      <c r="A44" s="676"/>
      <c r="B44" s="650"/>
      <c r="C44" s="679"/>
      <c r="D44" s="679"/>
      <c r="E44" s="662"/>
      <c r="F44" s="662"/>
      <c r="G44" s="662"/>
      <c r="H44" s="665"/>
      <c r="I44" s="668"/>
      <c r="J44" s="671"/>
      <c r="K44" s="648"/>
      <c r="L44" s="648"/>
      <c r="M44" s="653"/>
      <c r="N44" s="648"/>
      <c r="O44" s="257"/>
      <c r="P44" s="257"/>
      <c r="Q44" s="257"/>
      <c r="R44" s="257"/>
      <c r="S44" s="257"/>
      <c r="T44" s="257"/>
    </row>
    <row r="45" spans="1:20" ht="75.75" customHeight="1">
      <c r="A45" s="674">
        <f>'Mapa Final'!A45</f>
        <v>0</v>
      </c>
      <c r="B45" s="649">
        <f>'Mapa Final'!B45</f>
        <v>0</v>
      </c>
      <c r="C45" s="677">
        <f>'Mapa Final'!C45</f>
        <v>0</v>
      </c>
      <c r="D45" s="677">
        <f>'Mapa Final'!D45</f>
        <v>0</v>
      </c>
      <c r="E45" s="660">
        <f>'Mapa Final'!E45</f>
        <v>0</v>
      </c>
      <c r="F45" s="660">
        <f>'Mapa Final'!F45</f>
        <v>0</v>
      </c>
      <c r="G45" s="660">
        <f>'Mapa Final'!G45</f>
        <v>0</v>
      </c>
      <c r="H45" s="663" t="str">
        <f>'Mapa Final'!I45</f>
        <v>Muy Baja</v>
      </c>
      <c r="I45" s="666" t="b">
        <f>'Mapa Final'!L45</f>
        <v>0</v>
      </c>
      <c r="J45" s="669" t="e">
        <f>'Mapa Final'!N45</f>
        <v>#N/A</v>
      </c>
      <c r="K45" s="646" t="e">
        <f>'Mapa Final'!AA45</f>
        <v>#DIV/0!</v>
      </c>
      <c r="L45" s="646" t="e">
        <f>'Mapa Final'!AE45</f>
        <v>#DIV/0!</v>
      </c>
      <c r="M45" s="651" t="e">
        <f>'Mapa Final'!AG45</f>
        <v>#DIV/0!</v>
      </c>
      <c r="N45" s="646">
        <f>'Mapa Final'!AH45</f>
        <v>0</v>
      </c>
      <c r="O45" s="245"/>
      <c r="P45" s="245"/>
      <c r="Q45" s="245"/>
      <c r="R45" s="245"/>
      <c r="S45" s="245"/>
      <c r="T45" s="245"/>
    </row>
    <row r="46" spans="1:20" ht="75.75" customHeight="1">
      <c r="A46" s="675"/>
      <c r="B46" s="499"/>
      <c r="C46" s="678"/>
      <c r="D46" s="678"/>
      <c r="E46" s="661"/>
      <c r="F46" s="661"/>
      <c r="G46" s="661"/>
      <c r="H46" s="664"/>
      <c r="I46" s="667"/>
      <c r="J46" s="670"/>
      <c r="K46" s="647"/>
      <c r="L46" s="647"/>
      <c r="M46" s="652"/>
      <c r="N46" s="647"/>
      <c r="O46" s="245"/>
      <c r="P46" s="245"/>
      <c r="Q46" s="245"/>
      <c r="R46" s="245"/>
      <c r="S46" s="245"/>
      <c r="T46" s="245"/>
    </row>
    <row r="47" spans="1:20" ht="75.75" customHeight="1">
      <c r="A47" s="675"/>
      <c r="B47" s="499"/>
      <c r="C47" s="678"/>
      <c r="D47" s="678"/>
      <c r="E47" s="661"/>
      <c r="F47" s="661"/>
      <c r="G47" s="661"/>
      <c r="H47" s="664"/>
      <c r="I47" s="667"/>
      <c r="J47" s="670"/>
      <c r="K47" s="647"/>
      <c r="L47" s="647"/>
      <c r="M47" s="652"/>
      <c r="N47" s="647"/>
      <c r="O47" s="245"/>
      <c r="P47" s="245"/>
      <c r="Q47" s="245"/>
      <c r="R47" s="245"/>
      <c r="S47" s="245"/>
      <c r="T47" s="245"/>
    </row>
    <row r="48" spans="1:20" ht="75.75" customHeight="1">
      <c r="A48" s="675"/>
      <c r="B48" s="499"/>
      <c r="C48" s="678"/>
      <c r="D48" s="678"/>
      <c r="E48" s="661"/>
      <c r="F48" s="661"/>
      <c r="G48" s="661"/>
      <c r="H48" s="664"/>
      <c r="I48" s="667"/>
      <c r="J48" s="670"/>
      <c r="K48" s="647"/>
      <c r="L48" s="647"/>
      <c r="M48" s="652"/>
      <c r="N48" s="647"/>
      <c r="O48" s="245"/>
      <c r="P48" s="245"/>
      <c r="Q48" s="245"/>
      <c r="R48" s="245"/>
      <c r="S48" s="245"/>
      <c r="T48" s="245"/>
    </row>
    <row r="49" spans="1:20" ht="75.75" customHeight="1" thickBot="1">
      <c r="A49" s="676"/>
      <c r="B49" s="650"/>
      <c r="C49" s="679"/>
      <c r="D49" s="679"/>
      <c r="E49" s="662"/>
      <c r="F49" s="662"/>
      <c r="G49" s="662"/>
      <c r="H49" s="665"/>
      <c r="I49" s="668"/>
      <c r="J49" s="671"/>
      <c r="K49" s="648"/>
      <c r="L49" s="648"/>
      <c r="M49" s="653"/>
      <c r="N49" s="648"/>
      <c r="O49" s="246"/>
      <c r="P49" s="246"/>
      <c r="Q49" s="246"/>
      <c r="R49" s="246"/>
      <c r="S49" s="246"/>
      <c r="T49" s="246"/>
    </row>
    <row r="50" spans="1:20" ht="75.75" customHeight="1">
      <c r="A50" s="674">
        <f>'Mapa Final'!A50</f>
        <v>0</v>
      </c>
      <c r="B50" s="649">
        <f>'Mapa Final'!B50</f>
        <v>0</v>
      </c>
      <c r="C50" s="677">
        <f>'Mapa Final'!C50</f>
        <v>0</v>
      </c>
      <c r="D50" s="677">
        <f>'Mapa Final'!D50</f>
        <v>0</v>
      </c>
      <c r="E50" s="660">
        <f>'Mapa Final'!E50</f>
        <v>0</v>
      </c>
      <c r="F50" s="660">
        <f>'Mapa Final'!F50</f>
        <v>0</v>
      </c>
      <c r="G50" s="660">
        <f>'Mapa Final'!G50</f>
        <v>0</v>
      </c>
      <c r="H50" s="663" t="str">
        <f>'Mapa Final'!I50</f>
        <v>Muy Baja</v>
      </c>
      <c r="I50" s="666" t="b">
        <f>'Mapa Final'!L50</f>
        <v>0</v>
      </c>
      <c r="J50" s="669" t="e">
        <f>'Mapa Final'!N50</f>
        <v>#N/A</v>
      </c>
      <c r="K50" s="646" t="e">
        <f>'Mapa Final'!AA50</f>
        <v>#DIV/0!</v>
      </c>
      <c r="L50" s="646" t="e">
        <f>'Mapa Final'!AE50</f>
        <v>#DIV/0!</v>
      </c>
      <c r="M50" s="651" t="e">
        <f>'Mapa Final'!AG50</f>
        <v>#DIV/0!</v>
      </c>
      <c r="N50" s="646">
        <f>'Mapa Final'!AH50</f>
        <v>0</v>
      </c>
      <c r="O50" s="251"/>
      <c r="P50" s="251"/>
      <c r="Q50" s="251"/>
      <c r="R50" s="251"/>
      <c r="S50" s="251"/>
      <c r="T50" s="251"/>
    </row>
    <row r="51" spans="1:20" ht="75.75" customHeight="1">
      <c r="A51" s="675"/>
      <c r="B51" s="499"/>
      <c r="C51" s="678"/>
      <c r="D51" s="678"/>
      <c r="E51" s="661"/>
      <c r="F51" s="661"/>
      <c r="G51" s="661"/>
      <c r="H51" s="664"/>
      <c r="I51" s="667"/>
      <c r="J51" s="670"/>
      <c r="K51" s="647"/>
      <c r="L51" s="647"/>
      <c r="M51" s="652"/>
      <c r="N51" s="647"/>
      <c r="O51" s="245"/>
      <c r="P51" s="245"/>
      <c r="Q51" s="245"/>
      <c r="R51" s="245"/>
      <c r="S51" s="245"/>
      <c r="T51" s="245"/>
    </row>
    <row r="52" spans="1:20" ht="75.75" customHeight="1">
      <c r="A52" s="675"/>
      <c r="B52" s="499"/>
      <c r="C52" s="678"/>
      <c r="D52" s="678"/>
      <c r="E52" s="661"/>
      <c r="F52" s="661"/>
      <c r="G52" s="661"/>
      <c r="H52" s="664"/>
      <c r="I52" s="667"/>
      <c r="J52" s="670"/>
      <c r="K52" s="647"/>
      <c r="L52" s="647"/>
      <c r="M52" s="652"/>
      <c r="N52" s="647"/>
      <c r="O52" s="245"/>
      <c r="P52" s="245"/>
      <c r="Q52" s="245"/>
      <c r="R52" s="245"/>
      <c r="S52" s="245"/>
      <c r="T52" s="245"/>
    </row>
    <row r="53" spans="1:20" ht="75.75" customHeight="1">
      <c r="A53" s="675"/>
      <c r="B53" s="499"/>
      <c r="C53" s="678"/>
      <c r="D53" s="678"/>
      <c r="E53" s="661"/>
      <c r="F53" s="661"/>
      <c r="G53" s="661"/>
      <c r="H53" s="664"/>
      <c r="I53" s="667"/>
      <c r="J53" s="670"/>
      <c r="K53" s="647"/>
      <c r="L53" s="647"/>
      <c r="M53" s="652"/>
      <c r="N53" s="647"/>
      <c r="O53" s="245"/>
      <c r="P53" s="245"/>
      <c r="Q53" s="245"/>
      <c r="R53" s="245"/>
      <c r="S53" s="245"/>
      <c r="T53" s="245"/>
    </row>
    <row r="54" spans="1:20" ht="75.75" customHeight="1" thickBot="1">
      <c r="A54" s="676"/>
      <c r="B54" s="650"/>
      <c r="C54" s="679"/>
      <c r="D54" s="679"/>
      <c r="E54" s="662"/>
      <c r="F54" s="662"/>
      <c r="G54" s="662"/>
      <c r="H54" s="665"/>
      <c r="I54" s="668"/>
      <c r="J54" s="671"/>
      <c r="K54" s="648"/>
      <c r="L54" s="648"/>
      <c r="M54" s="653"/>
      <c r="N54" s="648"/>
      <c r="O54" s="246"/>
      <c r="P54" s="246"/>
      <c r="Q54" s="246"/>
      <c r="R54" s="246"/>
      <c r="S54" s="246"/>
      <c r="T54" s="246"/>
    </row>
    <row r="55" spans="1:20" ht="75.75" customHeight="1">
      <c r="A55" s="674">
        <f>'Mapa Final'!A55</f>
        <v>0</v>
      </c>
      <c r="B55" s="649">
        <f>'Mapa Final'!B55</f>
        <v>0</v>
      </c>
      <c r="C55" s="677">
        <f>'Mapa Final'!C55</f>
        <v>0</v>
      </c>
      <c r="D55" s="677">
        <f>'Mapa Final'!D55</f>
        <v>0</v>
      </c>
      <c r="E55" s="660">
        <f>'Mapa Final'!E55</f>
        <v>0</v>
      </c>
      <c r="F55" s="660">
        <f>'Mapa Final'!F55</f>
        <v>0</v>
      </c>
      <c r="G55" s="660">
        <f>'Mapa Final'!G55</f>
        <v>0</v>
      </c>
      <c r="H55" s="663" t="str">
        <f>'Mapa Final'!I55</f>
        <v>Muy Baja</v>
      </c>
      <c r="I55" s="666" t="b">
        <f>'Mapa Final'!L55</f>
        <v>0</v>
      </c>
      <c r="J55" s="669" t="e">
        <f>'Mapa Final'!N55</f>
        <v>#N/A</v>
      </c>
      <c r="K55" s="646" t="e">
        <f>'Mapa Final'!AA55</f>
        <v>#DIV/0!</v>
      </c>
      <c r="L55" s="646" t="e">
        <f>'Mapa Final'!AE55</f>
        <v>#DIV/0!</v>
      </c>
      <c r="M55" s="651" t="e">
        <f>'Mapa Final'!AG55</f>
        <v>#DIV/0!</v>
      </c>
      <c r="N55" s="646">
        <f>'Mapa Final'!AH55</f>
        <v>0</v>
      </c>
      <c r="O55" s="251"/>
      <c r="P55" s="251"/>
      <c r="Q55" s="251"/>
      <c r="R55" s="251"/>
      <c r="S55" s="251"/>
      <c r="T55" s="251"/>
    </row>
    <row r="56" spans="1:20" ht="75.75" customHeight="1">
      <c r="A56" s="675"/>
      <c r="B56" s="499"/>
      <c r="C56" s="678"/>
      <c r="D56" s="678"/>
      <c r="E56" s="661"/>
      <c r="F56" s="661"/>
      <c r="G56" s="661"/>
      <c r="H56" s="664"/>
      <c r="I56" s="667"/>
      <c r="J56" s="670"/>
      <c r="K56" s="647"/>
      <c r="L56" s="647"/>
      <c r="M56" s="652"/>
      <c r="N56" s="647"/>
      <c r="O56" s="245"/>
      <c r="P56" s="245"/>
      <c r="Q56" s="245"/>
      <c r="R56" s="245"/>
      <c r="S56" s="245"/>
      <c r="T56" s="245"/>
    </row>
    <row r="57" spans="1:20" ht="75.75" customHeight="1">
      <c r="A57" s="675"/>
      <c r="B57" s="499"/>
      <c r="C57" s="678"/>
      <c r="D57" s="678"/>
      <c r="E57" s="661"/>
      <c r="F57" s="661"/>
      <c r="G57" s="661"/>
      <c r="H57" s="664"/>
      <c r="I57" s="667"/>
      <c r="J57" s="670"/>
      <c r="K57" s="647"/>
      <c r="L57" s="647"/>
      <c r="M57" s="652"/>
      <c r="N57" s="647"/>
      <c r="O57" s="245"/>
      <c r="P57" s="245"/>
      <c r="Q57" s="245"/>
      <c r="R57" s="245"/>
      <c r="S57" s="245"/>
      <c r="T57" s="245"/>
    </row>
    <row r="58" spans="1:20" ht="75.75" customHeight="1">
      <c r="A58" s="675"/>
      <c r="B58" s="499"/>
      <c r="C58" s="678"/>
      <c r="D58" s="678"/>
      <c r="E58" s="661"/>
      <c r="F58" s="661"/>
      <c r="G58" s="661"/>
      <c r="H58" s="664"/>
      <c r="I58" s="667"/>
      <c r="J58" s="670"/>
      <c r="K58" s="647"/>
      <c r="L58" s="647"/>
      <c r="M58" s="652"/>
      <c r="N58" s="647"/>
      <c r="O58" s="245"/>
      <c r="P58" s="245"/>
      <c r="Q58" s="245"/>
      <c r="R58" s="245"/>
      <c r="S58" s="245"/>
      <c r="T58" s="245"/>
    </row>
    <row r="59" spans="1:20" ht="75.75" customHeight="1" thickBot="1">
      <c r="A59" s="676"/>
      <c r="B59" s="650"/>
      <c r="C59" s="679"/>
      <c r="D59" s="679"/>
      <c r="E59" s="662"/>
      <c r="F59" s="662"/>
      <c r="G59" s="662"/>
      <c r="H59" s="665"/>
      <c r="I59" s="668"/>
      <c r="J59" s="671"/>
      <c r="K59" s="648"/>
      <c r="L59" s="648"/>
      <c r="M59" s="653"/>
      <c r="N59" s="648"/>
      <c r="O59" s="246"/>
      <c r="P59" s="246"/>
      <c r="Q59" s="246"/>
      <c r="R59" s="246"/>
      <c r="S59" s="246"/>
      <c r="T59" s="246"/>
    </row>
  </sheetData>
  <mergeCells count="165">
    <mergeCell ref="N30:N34"/>
    <mergeCell ref="B25:B29"/>
    <mergeCell ref="J35:J39"/>
    <mergeCell ref="K35:K39"/>
    <mergeCell ref="L35:L39"/>
    <mergeCell ref="N35:N39"/>
    <mergeCell ref="N40:N44"/>
    <mergeCell ref="M40:M44"/>
    <mergeCell ref="G40:G44"/>
    <mergeCell ref="H40:H44"/>
    <mergeCell ref="I40:I44"/>
    <mergeCell ref="J40:J44"/>
    <mergeCell ref="K40:K44"/>
    <mergeCell ref="L40:L44"/>
    <mergeCell ref="G35:G39"/>
    <mergeCell ref="H35:H39"/>
    <mergeCell ref="I35:I39"/>
    <mergeCell ref="M30:M34"/>
    <mergeCell ref="G30:G34"/>
    <mergeCell ref="H30:H34"/>
    <mergeCell ref="I30:I34"/>
    <mergeCell ref="J30:J34"/>
    <mergeCell ref="K30:K34"/>
    <mergeCell ref="L30:L34"/>
    <mergeCell ref="L55:L59"/>
    <mergeCell ref="M55:M59"/>
    <mergeCell ref="N55:N59"/>
    <mergeCell ref="J45:J49"/>
    <mergeCell ref="K45:K49"/>
    <mergeCell ref="L45:L49"/>
    <mergeCell ref="M45:M49"/>
    <mergeCell ref="N45:N49"/>
    <mergeCell ref="N50:N54"/>
    <mergeCell ref="M50:M54"/>
    <mergeCell ref="J50:J54"/>
    <mergeCell ref="K50:K54"/>
    <mergeCell ref="L50:L54"/>
    <mergeCell ref="J55:J59"/>
    <mergeCell ref="K55:K59"/>
    <mergeCell ref="A55:A59"/>
    <mergeCell ref="C55:C59"/>
    <mergeCell ref="D55:D59"/>
    <mergeCell ref="E55:E59"/>
    <mergeCell ref="F55:F59"/>
    <mergeCell ref="G55:G59"/>
    <mergeCell ref="H55:H59"/>
    <mergeCell ref="I55:I59"/>
    <mergeCell ref="G50:G54"/>
    <mergeCell ref="H50:H54"/>
    <mergeCell ref="I50:I54"/>
    <mergeCell ref="B55:B59"/>
    <mergeCell ref="A50:A54"/>
    <mergeCell ref="C50:C54"/>
    <mergeCell ref="D50:D54"/>
    <mergeCell ref="E50:E54"/>
    <mergeCell ref="F50:F54"/>
    <mergeCell ref="B50:B54"/>
    <mergeCell ref="A45:A49"/>
    <mergeCell ref="C45:C49"/>
    <mergeCell ref="D45:D49"/>
    <mergeCell ref="E45:E49"/>
    <mergeCell ref="F45:F49"/>
    <mergeCell ref="G45:G49"/>
    <mergeCell ref="H45:H49"/>
    <mergeCell ref="I45:I49"/>
    <mergeCell ref="B45:B49"/>
    <mergeCell ref="A40:A44"/>
    <mergeCell ref="C40:C44"/>
    <mergeCell ref="D40:D44"/>
    <mergeCell ref="E40:E44"/>
    <mergeCell ref="F40:F44"/>
    <mergeCell ref="A35:A39"/>
    <mergeCell ref="C35:C39"/>
    <mergeCell ref="D35:D39"/>
    <mergeCell ref="E35:E39"/>
    <mergeCell ref="F35:F39"/>
    <mergeCell ref="B35:B39"/>
    <mergeCell ref="B40:B44"/>
    <mergeCell ref="M35:M39"/>
    <mergeCell ref="B30:B34"/>
    <mergeCell ref="A25:A29"/>
    <mergeCell ref="C25:C29"/>
    <mergeCell ref="D25:D29"/>
    <mergeCell ref="E25:E29"/>
    <mergeCell ref="F25:F29"/>
    <mergeCell ref="G25:G29"/>
    <mergeCell ref="H25:H29"/>
    <mergeCell ref="I25:I29"/>
    <mergeCell ref="J25:J29"/>
    <mergeCell ref="K25:K29"/>
    <mergeCell ref="L25:L29"/>
    <mergeCell ref="A20:A24"/>
    <mergeCell ref="C20:C24"/>
    <mergeCell ref="D20:D24"/>
    <mergeCell ref="E20:E24"/>
    <mergeCell ref="F20:F24"/>
    <mergeCell ref="A30:A34"/>
    <mergeCell ref="C30:C34"/>
    <mergeCell ref="D30:D34"/>
    <mergeCell ref="E30:E34"/>
    <mergeCell ref="F30:F34"/>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K15:K19"/>
    <mergeCell ref="L15:L19"/>
    <mergeCell ref="H10:H14"/>
    <mergeCell ref="I10:I14"/>
    <mergeCell ref="J15:J19"/>
    <mergeCell ref="J10:J14"/>
    <mergeCell ref="K10:K14"/>
    <mergeCell ref="T25:T26"/>
    <mergeCell ref="L10:L14"/>
    <mergeCell ref="B10:B14"/>
    <mergeCell ref="N15:N19"/>
    <mergeCell ref="M15:M19"/>
    <mergeCell ref="O25:O26"/>
    <mergeCell ref="S25:S26"/>
    <mergeCell ref="R25:R26"/>
    <mergeCell ref="Q25:Q26"/>
    <mergeCell ref="P25:P26"/>
    <mergeCell ref="N20:N24"/>
    <mergeCell ref="B15:B19"/>
    <mergeCell ref="M25:M29"/>
    <mergeCell ref="N25:N29"/>
    <mergeCell ref="M20:M24"/>
    <mergeCell ref="G20:G24"/>
    <mergeCell ref="H20:H24"/>
    <mergeCell ref="I20:I24"/>
    <mergeCell ref="J20:J24"/>
    <mergeCell ref="K20:K24"/>
    <mergeCell ref="L20:L24"/>
    <mergeCell ref="B20:B2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xWindow="551" yWindow="361" count="8">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 allowBlank="1" showInputMessage="1" showErrorMessage="1" prompt="Enunciar cuál es el control" sqref="O23 O25 O11 O40 O31:O32 O18:O20"/>
  </dataValidations>
  <pageMargins left="0.7" right="0.7" top="0.75" bottom="0.75" header="0.3" footer="0.3"/>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R59"/>
  <sheetViews>
    <sheetView topLeftCell="A11" zoomScale="70" zoomScaleNormal="70" workbookViewId="0">
      <selection activeCell="O40" sqref="O40:T42"/>
    </sheetView>
  </sheetViews>
  <sheetFormatPr baseColWidth="10" defaultColWidth="11.42578125" defaultRowHeight="1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24.85546875" customWidth="1"/>
    <col min="21" max="176" width="11.42578125" style="120"/>
  </cols>
  <sheetData>
    <row r="1" spans="1:278" s="161" customFormat="1" ht="16.5" customHeight="1">
      <c r="A1" s="517"/>
      <c r="B1" s="518"/>
      <c r="C1" s="518"/>
      <c r="D1" s="635" t="s">
        <v>365</v>
      </c>
      <c r="E1" s="635"/>
      <c r="F1" s="635"/>
      <c r="G1" s="635"/>
      <c r="H1" s="635"/>
      <c r="I1" s="635"/>
      <c r="J1" s="635"/>
      <c r="K1" s="635"/>
      <c r="L1" s="635"/>
      <c r="M1" s="635"/>
      <c r="N1" s="635"/>
      <c r="O1" s="635"/>
      <c r="P1" s="635"/>
      <c r="Q1" s="636"/>
      <c r="R1" s="509" t="s">
        <v>67</v>
      </c>
      <c r="S1" s="509"/>
      <c r="T1" s="50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519"/>
      <c r="B2" s="520"/>
      <c r="C2" s="520"/>
      <c r="D2" s="637"/>
      <c r="E2" s="637"/>
      <c r="F2" s="637"/>
      <c r="G2" s="637"/>
      <c r="H2" s="637"/>
      <c r="I2" s="637"/>
      <c r="J2" s="637"/>
      <c r="K2" s="637"/>
      <c r="L2" s="637"/>
      <c r="M2" s="637"/>
      <c r="N2" s="637"/>
      <c r="O2" s="637"/>
      <c r="P2" s="637"/>
      <c r="Q2" s="638"/>
      <c r="R2" s="509"/>
      <c r="S2" s="509"/>
      <c r="T2" s="509"/>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181"/>
      <c r="D3" s="637"/>
      <c r="E3" s="637"/>
      <c r="F3" s="637"/>
      <c r="G3" s="637"/>
      <c r="H3" s="637"/>
      <c r="I3" s="637"/>
      <c r="J3" s="637"/>
      <c r="K3" s="637"/>
      <c r="L3" s="637"/>
      <c r="M3" s="637"/>
      <c r="N3" s="637"/>
      <c r="O3" s="637"/>
      <c r="P3" s="637"/>
      <c r="Q3" s="638"/>
      <c r="R3" s="509"/>
      <c r="S3" s="509"/>
      <c r="T3" s="50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510" t="s">
        <v>0</v>
      </c>
      <c r="B4" s="511"/>
      <c r="C4" s="512"/>
      <c r="D4" s="513" t="str">
        <f>'Mapa Final'!D4</f>
        <v>Sistema de Gestión de Seguridad y Salud en el Trabajo</v>
      </c>
      <c r="E4" s="514"/>
      <c r="F4" s="514"/>
      <c r="G4" s="514"/>
      <c r="H4" s="514"/>
      <c r="I4" s="514"/>
      <c r="J4" s="514"/>
      <c r="K4" s="514"/>
      <c r="L4" s="514"/>
      <c r="M4" s="514"/>
      <c r="N4" s="515"/>
      <c r="O4" s="516"/>
      <c r="P4" s="516"/>
      <c r="Q4" s="516"/>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510" t="s">
        <v>1</v>
      </c>
      <c r="B5" s="511"/>
      <c r="C5" s="512"/>
      <c r="D5" s="521" t="str">
        <f>'Mapa Final'!D5</f>
        <v>Velar por la seguridad y la salud en el trabajo de los servidores judiciales, contratistas, judicantes y practicantes, articulados con el Sistema de Gestión de la Calidad y el Medio Ambiente de la Rama Judicial.</v>
      </c>
      <c r="E5" s="522"/>
      <c r="F5" s="522"/>
      <c r="G5" s="522"/>
      <c r="H5" s="522"/>
      <c r="I5" s="522"/>
      <c r="J5" s="522"/>
      <c r="K5" s="522"/>
      <c r="L5" s="522"/>
      <c r="M5" s="522"/>
      <c r="N5" s="523"/>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510" t="s">
        <v>2</v>
      </c>
      <c r="B6" s="511"/>
      <c r="C6" s="512"/>
      <c r="D6" s="521" t="str">
        <f>'Mapa Final'!D6</f>
        <v>Nacional</v>
      </c>
      <c r="E6" s="522"/>
      <c r="F6" s="522"/>
      <c r="G6" s="522"/>
      <c r="H6" s="522"/>
      <c r="I6" s="522"/>
      <c r="J6" s="522"/>
      <c r="K6" s="522"/>
      <c r="L6" s="522"/>
      <c r="M6" s="522"/>
      <c r="N6" s="523"/>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89" customFormat="1" ht="46.5" customHeight="1" thickTop="1" thickBot="1">
      <c r="A7" s="630" t="s">
        <v>343</v>
      </c>
      <c r="B7" s="631"/>
      <c r="C7" s="631"/>
      <c r="D7" s="631"/>
      <c r="E7" s="631"/>
      <c r="F7" s="632"/>
      <c r="G7" s="196"/>
      <c r="H7" s="633" t="s">
        <v>344</v>
      </c>
      <c r="I7" s="633"/>
      <c r="J7" s="633"/>
      <c r="K7" s="633" t="s">
        <v>345</v>
      </c>
      <c r="L7" s="633"/>
      <c r="M7" s="633"/>
      <c r="N7" s="634" t="s">
        <v>346</v>
      </c>
      <c r="O7" s="639" t="s">
        <v>347</v>
      </c>
      <c r="P7" s="641" t="s">
        <v>348</v>
      </c>
      <c r="Q7" s="642"/>
      <c r="R7" s="641" t="s">
        <v>349</v>
      </c>
      <c r="S7" s="642"/>
      <c r="T7" s="643" t="s">
        <v>368</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c r="A8" s="206" t="s">
        <v>202</v>
      </c>
      <c r="B8" s="206" t="s">
        <v>374</v>
      </c>
      <c r="C8" s="207" t="s">
        <v>8</v>
      </c>
      <c r="D8" s="197" t="s">
        <v>358</v>
      </c>
      <c r="E8" s="198" t="s">
        <v>10</v>
      </c>
      <c r="F8" s="198" t="s">
        <v>11</v>
      </c>
      <c r="G8" s="198" t="s">
        <v>12</v>
      </c>
      <c r="H8" s="199" t="s">
        <v>351</v>
      </c>
      <c r="I8" s="199" t="s">
        <v>38</v>
      </c>
      <c r="J8" s="199" t="s">
        <v>352</v>
      </c>
      <c r="K8" s="199" t="s">
        <v>351</v>
      </c>
      <c r="L8" s="199" t="s">
        <v>353</v>
      </c>
      <c r="M8" s="199" t="s">
        <v>352</v>
      </c>
      <c r="N8" s="634"/>
      <c r="O8" s="640"/>
      <c r="P8" s="200" t="s">
        <v>354</v>
      </c>
      <c r="Q8" s="200" t="s">
        <v>355</v>
      </c>
      <c r="R8" s="200" t="s">
        <v>356</v>
      </c>
      <c r="S8" s="200" t="s">
        <v>357</v>
      </c>
      <c r="T8" s="64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c r="A9" s="672"/>
      <c r="B9" s="673"/>
      <c r="C9" s="673"/>
      <c r="D9" s="673"/>
      <c r="E9" s="673"/>
      <c r="F9" s="673"/>
      <c r="G9" s="673"/>
      <c r="H9" s="673"/>
      <c r="I9" s="673"/>
      <c r="J9" s="673"/>
      <c r="K9" s="673"/>
      <c r="L9" s="673"/>
      <c r="M9" s="673"/>
      <c r="N9" s="673"/>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54.75" customHeight="1">
      <c r="A10" s="674">
        <f>'Mapa Final'!A15</f>
        <v>2</v>
      </c>
      <c r="B10" s="649" t="str">
        <f>'Mapa Final'!B15</f>
        <v>Recurso humanos no competente e insuficiente</v>
      </c>
      <c r="C10" s="677" t="str">
        <f>'Mapa Final'!C15</f>
        <v>Incumplimiento de las metas establecidas</v>
      </c>
      <c r="D10" s="677"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60" t="str">
        <f>'Mapa Final'!E15</f>
        <v>Carencias de recurso humano suficiente, capacitado y entrenado para la implementación del SG-SST en las Direcciones Seccionales y Coordinaciones Administrativas</v>
      </c>
      <c r="F10" s="660"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60" t="str">
        <f>'Mapa Final'!G15</f>
        <v>Usuarios, productos y prácticas organizacionales</v>
      </c>
      <c r="H10" s="663" t="str">
        <f>'Mapa Final'!I15</f>
        <v>Muy Alta</v>
      </c>
      <c r="I10" s="666" t="str">
        <f>'Mapa Final'!L15</f>
        <v>Moderado</v>
      </c>
      <c r="J10" s="669" t="str">
        <f>'Mapa Final'!N15</f>
        <v xml:space="preserve">Alto </v>
      </c>
      <c r="K10" s="646" t="str">
        <f>'Mapa Final'!AA15</f>
        <v>Media</v>
      </c>
      <c r="L10" s="646" t="str">
        <f>'Mapa Final'!AE15</f>
        <v>Moderado</v>
      </c>
      <c r="M10" s="651" t="str">
        <f>'Mapa Final'!AG15</f>
        <v>Moderado</v>
      </c>
      <c r="N10" s="685" t="str">
        <f>'Mapa Final'!AH15</f>
        <v>Aceptar</v>
      </c>
      <c r="O10" s="304"/>
      <c r="P10" s="278"/>
      <c r="Q10" s="278"/>
      <c r="R10" s="279"/>
      <c r="S10" s="279"/>
      <c r="T10" s="3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row>
    <row r="11" spans="1:278" s="192" customFormat="1" ht="70.5" customHeight="1">
      <c r="A11" s="675"/>
      <c r="B11" s="688"/>
      <c r="C11" s="678"/>
      <c r="D11" s="678"/>
      <c r="E11" s="661"/>
      <c r="F11" s="661"/>
      <c r="G11" s="661"/>
      <c r="H11" s="664"/>
      <c r="I11" s="667"/>
      <c r="J11" s="670"/>
      <c r="K11" s="647"/>
      <c r="L11" s="647"/>
      <c r="M11" s="652"/>
      <c r="N11" s="686"/>
      <c r="O11" s="280"/>
      <c r="P11" s="252"/>
      <c r="Q11" s="252"/>
      <c r="R11" s="275"/>
      <c r="S11" s="275"/>
      <c r="T11" s="306"/>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row>
    <row r="12" spans="1:278" s="192" customFormat="1" ht="13.5" customHeight="1">
      <c r="A12" s="675"/>
      <c r="B12" s="688"/>
      <c r="C12" s="678"/>
      <c r="D12" s="678"/>
      <c r="E12" s="661"/>
      <c r="F12" s="661"/>
      <c r="G12" s="661"/>
      <c r="H12" s="664"/>
      <c r="I12" s="667"/>
      <c r="J12" s="670"/>
      <c r="K12" s="647"/>
      <c r="L12" s="647"/>
      <c r="M12" s="652"/>
      <c r="N12" s="686"/>
      <c r="O12" s="307"/>
      <c r="P12" s="245"/>
      <c r="Q12" s="245"/>
      <c r="R12" s="245"/>
      <c r="S12" s="245"/>
      <c r="T12" s="308"/>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row>
    <row r="13" spans="1:278" s="192" customFormat="1" ht="13.5" customHeight="1">
      <c r="A13" s="675"/>
      <c r="B13" s="688"/>
      <c r="C13" s="678"/>
      <c r="D13" s="678"/>
      <c r="E13" s="661"/>
      <c r="F13" s="661"/>
      <c r="G13" s="661"/>
      <c r="H13" s="664"/>
      <c r="I13" s="667"/>
      <c r="J13" s="670"/>
      <c r="K13" s="647"/>
      <c r="L13" s="647"/>
      <c r="M13" s="652"/>
      <c r="N13" s="686"/>
      <c r="O13" s="307"/>
      <c r="P13" s="245"/>
      <c r="Q13" s="245"/>
      <c r="R13" s="245"/>
      <c r="S13" s="245"/>
      <c r="T13" s="308"/>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row>
    <row r="14" spans="1:278" s="192" customFormat="1" ht="20.25" customHeight="1" thickBot="1">
      <c r="A14" s="676"/>
      <c r="B14" s="689"/>
      <c r="C14" s="679"/>
      <c r="D14" s="679"/>
      <c r="E14" s="662"/>
      <c r="F14" s="662"/>
      <c r="G14" s="662"/>
      <c r="H14" s="665"/>
      <c r="I14" s="668"/>
      <c r="J14" s="671"/>
      <c r="K14" s="648"/>
      <c r="L14" s="648"/>
      <c r="M14" s="653"/>
      <c r="N14" s="687"/>
      <c r="O14" s="309"/>
      <c r="P14" s="246"/>
      <c r="Q14" s="246"/>
      <c r="R14" s="246"/>
      <c r="S14" s="246"/>
      <c r="T14" s="310"/>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row>
    <row r="15" spans="1:278" s="192" customFormat="1" ht="117.75" customHeight="1">
      <c r="A15" s="674">
        <f>'Mapa Final'!A10</f>
        <v>1</v>
      </c>
      <c r="B15" s="649" t="str">
        <f>'Mapa Final'!B10</f>
        <v xml:space="preserve">Incumplimiento de los requisitos legales del SG-SST </v>
      </c>
      <c r="C15" s="677" t="str">
        <f>'Mapa Final'!C10</f>
        <v>Afectación Económica</v>
      </c>
      <c r="D15" s="677" t="str">
        <f>'Mapa Final'!D10</f>
        <v>* Falta de recursos técnicos, humanos y financieros para la implementación del SG-SST</v>
      </c>
      <c r="E15" s="660" t="str">
        <f>'Mapa Final'!E10</f>
        <v>Dificultad en implementación de requisitos legales en SG-SST</v>
      </c>
      <c r="F15" s="660" t="str">
        <f>'Mapa Final'!F10</f>
        <v>La posibilidad de afectación económica y reputación de la entidad  debido a la  Dificultad en implementación de requisitos legales en SG-SST</v>
      </c>
      <c r="G15" s="660" t="str">
        <f>'Mapa Final'!G10</f>
        <v>Ejecución y Administración de Procesos</v>
      </c>
      <c r="H15" s="663" t="str">
        <f>'Mapa Final'!I10</f>
        <v>Alta</v>
      </c>
      <c r="I15" s="666" t="str">
        <f>'Mapa Final'!L10</f>
        <v>Moderado</v>
      </c>
      <c r="J15" s="669" t="str">
        <f>'Mapa Final'!N10</f>
        <v xml:space="preserve">Alto </v>
      </c>
      <c r="K15" s="646" t="str">
        <f>'Mapa Final'!AA10</f>
        <v>Baja</v>
      </c>
      <c r="L15" s="646" t="str">
        <f>'Mapa Final'!AE10</f>
        <v>Moderado</v>
      </c>
      <c r="M15" s="651" t="str">
        <f>'Mapa Final'!AG10</f>
        <v>Moderado</v>
      </c>
      <c r="N15" s="685" t="str">
        <f>'Mapa Final'!AH10</f>
        <v>Aceptar</v>
      </c>
      <c r="O15" s="311"/>
      <c r="P15" s="276"/>
      <c r="Q15" s="276"/>
      <c r="R15" s="275"/>
      <c r="S15" s="275"/>
      <c r="T15" s="312"/>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row>
    <row r="16" spans="1:278" s="192" customFormat="1" ht="108" customHeight="1">
      <c r="A16" s="675"/>
      <c r="B16" s="688"/>
      <c r="C16" s="678"/>
      <c r="D16" s="678"/>
      <c r="E16" s="661"/>
      <c r="F16" s="661"/>
      <c r="G16" s="661"/>
      <c r="H16" s="664"/>
      <c r="I16" s="667"/>
      <c r="J16" s="670"/>
      <c r="K16" s="647"/>
      <c r="L16" s="647"/>
      <c r="M16" s="652"/>
      <c r="N16" s="686"/>
      <c r="O16" s="313"/>
      <c r="P16" s="252"/>
      <c r="Q16" s="252"/>
      <c r="R16" s="275"/>
      <c r="S16" s="275"/>
      <c r="T16" s="306"/>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row>
    <row r="17" spans="1:176" s="192" customFormat="1" ht="72" customHeight="1">
      <c r="A17" s="675"/>
      <c r="B17" s="688"/>
      <c r="C17" s="678"/>
      <c r="D17" s="678"/>
      <c r="E17" s="661"/>
      <c r="F17" s="661"/>
      <c r="G17" s="661"/>
      <c r="H17" s="664"/>
      <c r="I17" s="667"/>
      <c r="J17" s="670"/>
      <c r="K17" s="647"/>
      <c r="L17" s="647"/>
      <c r="M17" s="652"/>
      <c r="N17" s="686"/>
      <c r="O17" s="280"/>
      <c r="P17" s="252"/>
      <c r="Q17" s="252"/>
      <c r="R17" s="275"/>
      <c r="S17" s="275"/>
      <c r="T17" s="281"/>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row>
    <row r="18" spans="1:176" s="192" customFormat="1" ht="60" customHeight="1">
      <c r="A18" s="675"/>
      <c r="B18" s="688"/>
      <c r="C18" s="678"/>
      <c r="D18" s="678"/>
      <c r="E18" s="661"/>
      <c r="F18" s="661"/>
      <c r="G18" s="661"/>
      <c r="H18" s="664"/>
      <c r="I18" s="667"/>
      <c r="J18" s="670"/>
      <c r="K18" s="647"/>
      <c r="L18" s="647"/>
      <c r="M18" s="652"/>
      <c r="N18" s="686"/>
      <c r="O18" s="293"/>
      <c r="P18" s="252"/>
      <c r="Q18" s="252"/>
      <c r="R18" s="275"/>
      <c r="S18" s="275"/>
      <c r="T18" s="281"/>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row>
    <row r="19" spans="1:176" s="192" customFormat="1" ht="49.5" customHeight="1" thickBot="1">
      <c r="A19" s="676"/>
      <c r="B19" s="689"/>
      <c r="C19" s="679"/>
      <c r="D19" s="679"/>
      <c r="E19" s="662"/>
      <c r="F19" s="662"/>
      <c r="G19" s="662"/>
      <c r="H19" s="665"/>
      <c r="I19" s="668"/>
      <c r="J19" s="671"/>
      <c r="K19" s="648"/>
      <c r="L19" s="648"/>
      <c r="M19" s="653"/>
      <c r="N19" s="687"/>
      <c r="O19" s="307"/>
      <c r="P19" s="245"/>
      <c r="Q19" s="245"/>
      <c r="R19" s="245"/>
      <c r="S19" s="245"/>
      <c r="T19" s="308"/>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row>
    <row r="20" spans="1:176" ht="123" customHeight="1">
      <c r="A20" s="674">
        <f>'Mapa Final'!A20</f>
        <v>3</v>
      </c>
      <c r="B20" s="649" t="str">
        <f>'Mapa Final'!B20</f>
        <v>Ocurerncia de accidentes viales</v>
      </c>
      <c r="C20" s="677" t="str">
        <f>'Mapa Final'!C20</f>
        <v>Afectación Económica</v>
      </c>
      <c r="D20" s="677" t="str">
        <f>'Mapa Final'!D20</f>
        <v>* Desconocimiento del PESV  por parte de los roles en la vía: Conductor de carro, motociclistas, ciclistas y peatones 
* Falta de control y seguimiento en la implementación del Plan Estratégico de Seguridad Vial (PESV)</v>
      </c>
      <c r="E20" s="660" t="str">
        <f>'Mapa Final'!E20</f>
        <v>Ocurrencia de accidentes de tránsito que puede presentar  accidentes de trabajo  leves, graves y mortales de los actores en la vía y daños de vehículos</v>
      </c>
      <c r="F20" s="660"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60" t="str">
        <f>'Mapa Final'!G20</f>
        <v>Usuarios, productos y prácticas organizacionales</v>
      </c>
      <c r="H20" s="663" t="str">
        <f>'Mapa Final'!I20</f>
        <v>Alta</v>
      </c>
      <c r="I20" s="666" t="str">
        <f>'Mapa Final'!L20</f>
        <v>Moderado</v>
      </c>
      <c r="J20" s="669" t="str">
        <f>'Mapa Final'!N20</f>
        <v xml:space="preserve">Alto </v>
      </c>
      <c r="K20" s="646" t="str">
        <f>'Mapa Final'!AA20</f>
        <v>Media</v>
      </c>
      <c r="L20" s="646" t="str">
        <f>'Mapa Final'!AE20</f>
        <v>Moderado</v>
      </c>
      <c r="M20" s="651" t="str">
        <f>'Mapa Final'!AG20</f>
        <v>Moderado</v>
      </c>
      <c r="N20" s="685" t="str">
        <f>'Mapa Final'!AH20</f>
        <v>Aceptar</v>
      </c>
      <c r="O20" s="277"/>
      <c r="P20" s="278"/>
      <c r="Q20" s="278"/>
      <c r="R20" s="279"/>
      <c r="S20" s="279"/>
      <c r="T20" s="288"/>
      <c r="U20" s="205"/>
      <c r="V20" s="205"/>
    </row>
    <row r="21" spans="1:176" ht="44.25" customHeight="1">
      <c r="A21" s="675"/>
      <c r="B21" s="688"/>
      <c r="C21" s="678"/>
      <c r="D21" s="678"/>
      <c r="E21" s="661"/>
      <c r="F21" s="661"/>
      <c r="G21" s="661"/>
      <c r="H21" s="664"/>
      <c r="I21" s="667"/>
      <c r="J21" s="670"/>
      <c r="K21" s="647"/>
      <c r="L21" s="647"/>
      <c r="M21" s="652"/>
      <c r="N21" s="686"/>
      <c r="O21" s="280"/>
      <c r="P21" s="252"/>
      <c r="Q21" s="252"/>
      <c r="R21" s="275"/>
      <c r="S21" s="275"/>
      <c r="T21" s="281"/>
      <c r="U21" s="205"/>
      <c r="V21" s="205"/>
    </row>
    <row r="22" spans="1:176" ht="54" customHeight="1">
      <c r="A22" s="675"/>
      <c r="B22" s="688"/>
      <c r="C22" s="678"/>
      <c r="D22" s="678"/>
      <c r="E22" s="661"/>
      <c r="F22" s="661"/>
      <c r="G22" s="661"/>
      <c r="H22" s="664"/>
      <c r="I22" s="667"/>
      <c r="J22" s="670"/>
      <c r="K22" s="647"/>
      <c r="L22" s="647"/>
      <c r="M22" s="652"/>
      <c r="N22" s="686"/>
      <c r="O22" s="282"/>
      <c r="P22" s="248"/>
      <c r="Q22" s="248"/>
      <c r="R22" s="248"/>
      <c r="S22" s="248"/>
      <c r="T22" s="283"/>
      <c r="U22" s="205"/>
      <c r="V22" s="205"/>
    </row>
    <row r="23" spans="1:176" ht="54" customHeight="1">
      <c r="A23" s="675"/>
      <c r="B23" s="688"/>
      <c r="C23" s="678"/>
      <c r="D23" s="678"/>
      <c r="E23" s="661"/>
      <c r="F23" s="661"/>
      <c r="G23" s="661"/>
      <c r="H23" s="664"/>
      <c r="I23" s="667"/>
      <c r="J23" s="670"/>
      <c r="K23" s="647"/>
      <c r="L23" s="647"/>
      <c r="M23" s="652"/>
      <c r="N23" s="686"/>
      <c r="O23" s="284"/>
      <c r="P23" s="256"/>
      <c r="Q23" s="256"/>
      <c r="R23" s="256"/>
      <c r="S23" s="256"/>
      <c r="T23" s="285"/>
      <c r="U23" s="205"/>
      <c r="V23" s="205"/>
    </row>
    <row r="24" spans="1:176" ht="54" customHeight="1" thickBot="1">
      <c r="A24" s="676"/>
      <c r="B24" s="689"/>
      <c r="C24" s="679"/>
      <c r="D24" s="679"/>
      <c r="E24" s="662"/>
      <c r="F24" s="662"/>
      <c r="G24" s="662"/>
      <c r="H24" s="665"/>
      <c r="I24" s="668"/>
      <c r="J24" s="671"/>
      <c r="K24" s="648"/>
      <c r="L24" s="648"/>
      <c r="M24" s="653"/>
      <c r="N24" s="687"/>
      <c r="O24" s="286"/>
      <c r="P24" s="257"/>
      <c r="Q24" s="257"/>
      <c r="R24" s="257"/>
      <c r="S24" s="257"/>
      <c r="T24" s="287"/>
      <c r="U24" s="205"/>
      <c r="V24" s="205"/>
    </row>
    <row r="25" spans="1:176" ht="78" customHeight="1">
      <c r="A25" s="674">
        <f>'Mapa Final'!A25</f>
        <v>4</v>
      </c>
      <c r="B25" s="649" t="str">
        <f>'Mapa Final'!B25</f>
        <v>Ocurrencia de accidentes por riesgo público</v>
      </c>
      <c r="C25" s="677" t="str">
        <f>'Mapa Final'!C25</f>
        <v>Vulneración de los derechos fundamentales de los ciudadanos</v>
      </c>
      <c r="D25" s="677"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60" t="str">
        <f>'Mapa Final'!E25</f>
        <v>Violencia social generalizada en el país que puede presentar  accidentes de trabajo leves, graves y mortales y afectaciones a la infraestructura</v>
      </c>
      <c r="F25" s="660"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60" t="str">
        <f>'Mapa Final'!G25</f>
        <v>Daños Activos Fijos/Eventos Externos</v>
      </c>
      <c r="H25" s="663" t="str">
        <f>'Mapa Final'!I25</f>
        <v>Alta</v>
      </c>
      <c r="I25" s="666" t="str">
        <f>'Mapa Final'!L25</f>
        <v>Moderado</v>
      </c>
      <c r="J25" s="669" t="str">
        <f>'Mapa Final'!N25</f>
        <v xml:space="preserve">Alto </v>
      </c>
      <c r="K25" s="646" t="str">
        <f>'Mapa Final'!AA25</f>
        <v>Media</v>
      </c>
      <c r="L25" s="646" t="str">
        <f>'Mapa Final'!AE25</f>
        <v>Moderado</v>
      </c>
      <c r="M25" s="651" t="str">
        <f>'Mapa Final'!AG25</f>
        <v>Moderado</v>
      </c>
      <c r="N25" s="685" t="str">
        <f>'Mapa Final'!AH25</f>
        <v>Aceptar</v>
      </c>
      <c r="O25" s="680"/>
      <c r="P25" s="658"/>
      <c r="Q25" s="658"/>
      <c r="R25" s="656"/>
      <c r="S25" s="656"/>
      <c r="T25" s="683"/>
    </row>
    <row r="26" spans="1:176" ht="45.75" customHeight="1">
      <c r="A26" s="675"/>
      <c r="B26" s="688"/>
      <c r="C26" s="678"/>
      <c r="D26" s="678"/>
      <c r="E26" s="661"/>
      <c r="F26" s="661"/>
      <c r="G26" s="661"/>
      <c r="H26" s="664"/>
      <c r="I26" s="667"/>
      <c r="J26" s="670"/>
      <c r="K26" s="647"/>
      <c r="L26" s="647"/>
      <c r="M26" s="652"/>
      <c r="N26" s="686"/>
      <c r="O26" s="681"/>
      <c r="P26" s="659"/>
      <c r="Q26" s="659"/>
      <c r="R26" s="657"/>
      <c r="S26" s="657"/>
      <c r="T26" s="684"/>
    </row>
    <row r="27" spans="1:176" ht="106.5" customHeight="1">
      <c r="A27" s="675"/>
      <c r="B27" s="688"/>
      <c r="C27" s="678"/>
      <c r="D27" s="678"/>
      <c r="E27" s="661"/>
      <c r="F27" s="661"/>
      <c r="G27" s="661"/>
      <c r="H27" s="664"/>
      <c r="I27" s="667"/>
      <c r="J27" s="670"/>
      <c r="K27" s="647"/>
      <c r="L27" s="647"/>
      <c r="M27" s="652"/>
      <c r="N27" s="686"/>
      <c r="O27" s="280"/>
      <c r="P27" s="252"/>
      <c r="Q27" s="252"/>
      <c r="R27" s="275"/>
      <c r="S27" s="275"/>
      <c r="T27" s="299"/>
    </row>
    <row r="28" spans="1:176" ht="30" customHeight="1">
      <c r="A28" s="675"/>
      <c r="B28" s="688"/>
      <c r="C28" s="678"/>
      <c r="D28" s="678"/>
      <c r="E28" s="661"/>
      <c r="F28" s="661"/>
      <c r="G28" s="661"/>
      <c r="H28" s="664"/>
      <c r="I28" s="667"/>
      <c r="J28" s="670"/>
      <c r="K28" s="647"/>
      <c r="L28" s="647"/>
      <c r="M28" s="652"/>
      <c r="N28" s="686"/>
      <c r="O28" s="284"/>
      <c r="P28" s="256"/>
      <c r="Q28" s="256"/>
      <c r="R28" s="256"/>
      <c r="S28" s="256"/>
      <c r="T28" s="285"/>
    </row>
    <row r="29" spans="1:176" ht="30" customHeight="1" thickBot="1">
      <c r="A29" s="676"/>
      <c r="B29" s="689"/>
      <c r="C29" s="679"/>
      <c r="D29" s="679"/>
      <c r="E29" s="662"/>
      <c r="F29" s="662"/>
      <c r="G29" s="662"/>
      <c r="H29" s="665"/>
      <c r="I29" s="668"/>
      <c r="J29" s="671"/>
      <c r="K29" s="648"/>
      <c r="L29" s="648"/>
      <c r="M29" s="653"/>
      <c r="N29" s="687"/>
      <c r="O29" s="286"/>
      <c r="P29" s="257"/>
      <c r="Q29" s="257"/>
      <c r="R29" s="257"/>
      <c r="S29" s="257"/>
      <c r="T29" s="287"/>
    </row>
    <row r="30" spans="1:176">
      <c r="A30" s="674">
        <f>'Mapa Final'!A35</f>
        <v>6</v>
      </c>
      <c r="B30" s="649" t="str">
        <f>'Mapa Final'!B35</f>
        <v xml:space="preserve">Afectación de los servidores judiciales por riesgo en salud publica </v>
      </c>
      <c r="C30" s="677" t="str">
        <f>'Mapa Final'!C35</f>
        <v>Afectación en la Prestación del Servicio de Justicia</v>
      </c>
      <c r="D30" s="677" t="str">
        <f>'Mapa Final'!D35</f>
        <v>Propagación a nivel mundial del virus Sars COV2 - COVID 19</v>
      </c>
      <c r="E30" s="660" t="str">
        <f>'Mapa Final'!E35</f>
        <v>Afectación en la salud de la población judicial</v>
      </c>
      <c r="F30" s="660" t="str">
        <f>'Mapa Final'!F35</f>
        <v xml:space="preserve">La posibilidad de afectación en la Prestación del Servicio de Justicia, económica, salud de la población judicial y ambiental de la entidad  debido al Contagio por el virus Sars COV2 - COVID 19 </v>
      </c>
      <c r="G30" s="660" t="str">
        <f>'Mapa Final'!G35</f>
        <v>Daños Activos Fijos/Eventos Externos</v>
      </c>
      <c r="H30" s="663" t="str">
        <f>'Mapa Final'!I35</f>
        <v>Muy Alta</v>
      </c>
      <c r="I30" s="666" t="str">
        <f>'Mapa Final'!L35</f>
        <v>Moderado</v>
      </c>
      <c r="J30" s="669" t="str">
        <f>'Mapa Final'!N35</f>
        <v xml:space="preserve">Alto </v>
      </c>
      <c r="K30" s="646" t="str">
        <f>'Mapa Final'!AA35</f>
        <v>Media</v>
      </c>
      <c r="L30" s="646" t="str">
        <f>'Mapa Final'!AE35</f>
        <v>Moderado</v>
      </c>
      <c r="M30" s="651" t="str">
        <f>'Mapa Final'!AG35</f>
        <v>Moderado</v>
      </c>
      <c r="N30" s="685" t="str">
        <f>'Mapa Final'!AH35</f>
        <v>Aceptar</v>
      </c>
      <c r="O30" s="290"/>
      <c r="P30" s="278"/>
      <c r="Q30" s="278"/>
      <c r="R30" s="291"/>
      <c r="S30" s="291"/>
      <c r="T30" s="292"/>
    </row>
    <row r="31" spans="1:176">
      <c r="A31" s="675"/>
      <c r="B31" s="688"/>
      <c r="C31" s="678"/>
      <c r="D31" s="678"/>
      <c r="E31" s="661"/>
      <c r="F31" s="661"/>
      <c r="G31" s="661"/>
      <c r="H31" s="664"/>
      <c r="I31" s="667"/>
      <c r="J31" s="670"/>
      <c r="K31" s="647"/>
      <c r="L31" s="647"/>
      <c r="M31" s="652"/>
      <c r="N31" s="686"/>
      <c r="O31" s="293"/>
      <c r="P31" s="252"/>
      <c r="Q31" s="252"/>
      <c r="R31" s="250"/>
      <c r="S31" s="250"/>
      <c r="T31" s="294"/>
    </row>
    <row r="32" spans="1:176">
      <c r="A32" s="675"/>
      <c r="B32" s="688"/>
      <c r="C32" s="678"/>
      <c r="D32" s="678"/>
      <c r="E32" s="661"/>
      <c r="F32" s="661"/>
      <c r="G32" s="661"/>
      <c r="H32" s="664"/>
      <c r="I32" s="667"/>
      <c r="J32" s="670"/>
      <c r="K32" s="647"/>
      <c r="L32" s="647"/>
      <c r="M32" s="652"/>
      <c r="N32" s="686"/>
      <c r="O32" s="295"/>
      <c r="P32" s="252"/>
      <c r="Q32" s="252"/>
      <c r="R32" s="250"/>
      <c r="S32" s="250"/>
      <c r="T32" s="281"/>
    </row>
    <row r="33" spans="1:20" ht="73.5" customHeight="1">
      <c r="A33" s="675"/>
      <c r="B33" s="688"/>
      <c r="C33" s="678"/>
      <c r="D33" s="678"/>
      <c r="E33" s="661"/>
      <c r="F33" s="661"/>
      <c r="G33" s="661"/>
      <c r="H33" s="664"/>
      <c r="I33" s="667"/>
      <c r="J33" s="670"/>
      <c r="K33" s="647"/>
      <c r="L33" s="647"/>
      <c r="M33" s="652"/>
      <c r="N33" s="686"/>
      <c r="O33" s="295"/>
      <c r="P33" s="252"/>
      <c r="Q33" s="252"/>
      <c r="R33" s="250"/>
      <c r="S33" s="250"/>
      <c r="T33" s="294"/>
    </row>
    <row r="34" spans="1:20" ht="77.25" customHeight="1" thickBot="1">
      <c r="A34" s="676"/>
      <c r="B34" s="689"/>
      <c r="C34" s="679"/>
      <c r="D34" s="679"/>
      <c r="E34" s="662"/>
      <c r="F34" s="662"/>
      <c r="G34" s="662"/>
      <c r="H34" s="665"/>
      <c r="I34" s="668"/>
      <c r="J34" s="671"/>
      <c r="K34" s="648"/>
      <c r="L34" s="648"/>
      <c r="M34" s="653"/>
      <c r="N34" s="687"/>
      <c r="O34" s="296"/>
      <c r="P34" s="271"/>
      <c r="Q34" s="271"/>
      <c r="R34" s="297"/>
      <c r="S34" s="297"/>
      <c r="T34" s="298"/>
    </row>
    <row r="35" spans="1:20" ht="48" customHeight="1">
      <c r="A35" s="674">
        <f>'Mapa Final'!A40</f>
        <v>7</v>
      </c>
      <c r="B35" s="649" t="str">
        <f>'Mapa Final'!B40</f>
        <v>Corrupción</v>
      </c>
      <c r="C35" s="677" t="str">
        <f>'Mapa Final'!C40</f>
        <v>Reputacional(Corrupción)</v>
      </c>
      <c r="D35" s="677"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60" t="str">
        <f>'Mapa Final'!E40</f>
        <v xml:space="preserve">Carencia de transparencia, ética y valores . </v>
      </c>
      <c r="F35" s="660" t="str">
        <f>'Mapa Final'!F40</f>
        <v xml:space="preserve">Posibilidad de actos indebidos de  los servidores judiciales debido a  la carencia en transparencia, ética y valores </v>
      </c>
      <c r="G35" s="660" t="str">
        <f>'Mapa Final'!G40</f>
        <v>Fraude Interno</v>
      </c>
      <c r="H35" s="663" t="str">
        <f>'Mapa Final'!I40</f>
        <v>Alta</v>
      </c>
      <c r="I35" s="666" t="str">
        <f>'Mapa Final'!L40</f>
        <v>Mayor</v>
      </c>
      <c r="J35" s="669" t="str">
        <f>'Mapa Final'!N40</f>
        <v xml:space="preserve">Alto </v>
      </c>
      <c r="K35" s="646" t="str">
        <f>'Mapa Final'!AA40</f>
        <v>Media</v>
      </c>
      <c r="L35" s="646" t="str">
        <f>'Mapa Final'!AE40</f>
        <v>Mayor</v>
      </c>
      <c r="M35" s="651" t="str">
        <f>'Mapa Final'!AG40</f>
        <v xml:space="preserve">Alto </v>
      </c>
      <c r="N35" s="685" t="str">
        <f>'Mapa Final'!AH40</f>
        <v>Reducir(mitigar)</v>
      </c>
      <c r="O35" s="300"/>
      <c r="P35" s="278"/>
      <c r="Q35" s="278"/>
      <c r="R35" s="291"/>
      <c r="S35" s="291"/>
      <c r="T35" s="301"/>
    </row>
    <row r="36" spans="1:20" ht="48" customHeight="1">
      <c r="A36" s="675"/>
      <c r="B36" s="688"/>
      <c r="C36" s="678"/>
      <c r="D36" s="678"/>
      <c r="E36" s="661"/>
      <c r="F36" s="661"/>
      <c r="G36" s="661"/>
      <c r="H36" s="664"/>
      <c r="I36" s="667"/>
      <c r="J36" s="670"/>
      <c r="K36" s="647"/>
      <c r="L36" s="647"/>
      <c r="M36" s="652"/>
      <c r="N36" s="686"/>
      <c r="O36" s="284"/>
      <c r="P36" s="256"/>
      <c r="Q36" s="256"/>
      <c r="R36" s="256"/>
      <c r="S36" s="256"/>
      <c r="T36" s="285"/>
    </row>
    <row r="37" spans="1:20" ht="48" customHeight="1">
      <c r="A37" s="675"/>
      <c r="B37" s="688"/>
      <c r="C37" s="678"/>
      <c r="D37" s="678"/>
      <c r="E37" s="661"/>
      <c r="F37" s="661"/>
      <c r="G37" s="661"/>
      <c r="H37" s="664"/>
      <c r="I37" s="667"/>
      <c r="J37" s="670"/>
      <c r="K37" s="647"/>
      <c r="L37" s="647"/>
      <c r="M37" s="652"/>
      <c r="N37" s="686"/>
      <c r="O37" s="284"/>
      <c r="P37" s="256"/>
      <c r="Q37" s="256"/>
      <c r="R37" s="256"/>
      <c r="S37" s="256"/>
      <c r="T37" s="285"/>
    </row>
    <row r="38" spans="1:20" ht="48" customHeight="1">
      <c r="A38" s="675"/>
      <c r="B38" s="688"/>
      <c r="C38" s="678"/>
      <c r="D38" s="678"/>
      <c r="E38" s="661"/>
      <c r="F38" s="661"/>
      <c r="G38" s="661"/>
      <c r="H38" s="664"/>
      <c r="I38" s="667"/>
      <c r="J38" s="670"/>
      <c r="K38" s="647"/>
      <c r="L38" s="647"/>
      <c r="M38" s="652"/>
      <c r="N38" s="686"/>
      <c r="O38" s="284"/>
      <c r="P38" s="256"/>
      <c r="Q38" s="256"/>
      <c r="R38" s="256"/>
      <c r="S38" s="256"/>
      <c r="T38" s="285"/>
    </row>
    <row r="39" spans="1:20" ht="48" customHeight="1" thickBot="1">
      <c r="A39" s="676"/>
      <c r="B39" s="689"/>
      <c r="C39" s="679"/>
      <c r="D39" s="679"/>
      <c r="E39" s="662"/>
      <c r="F39" s="662"/>
      <c r="G39" s="662"/>
      <c r="H39" s="665"/>
      <c r="I39" s="668"/>
      <c r="J39" s="671"/>
      <c r="K39" s="648"/>
      <c r="L39" s="648"/>
      <c r="M39" s="653"/>
      <c r="N39" s="687"/>
      <c r="O39" s="286"/>
      <c r="P39" s="257"/>
      <c r="Q39" s="257"/>
      <c r="R39" s="257"/>
      <c r="S39" s="257"/>
      <c r="T39" s="287"/>
    </row>
    <row r="40" spans="1:20" ht="38.25" customHeight="1">
      <c r="A40" s="674">
        <f>'Mapa Final'!A30</f>
        <v>5</v>
      </c>
      <c r="B40" s="649" t="str">
        <f>'Mapa Final'!B30</f>
        <v>Afectación a las personas e  infraestructura por fenómenos naturales</v>
      </c>
      <c r="C40" s="677" t="str">
        <f>'Mapa Final'!C30</f>
        <v>Afectación en la Prestación del Servicio de Justicia</v>
      </c>
      <c r="D40" s="677"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60" t="str">
        <f>'Mapa Final'!E30</f>
        <v>Ocurrencia de amenazas o desastres que pueden poner en peligro la seguridad y salud de la población judicial  y visitantes en las instalaciones</v>
      </c>
      <c r="F40" s="660"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60" t="str">
        <f>'Mapa Final'!G30</f>
        <v>Daños Activos Fijos/Eventos Externos</v>
      </c>
      <c r="H40" s="663" t="str">
        <f>'Mapa Final'!I30</f>
        <v>Alta</v>
      </c>
      <c r="I40" s="666" t="str">
        <f>'Mapa Final'!L30</f>
        <v>Moderado</v>
      </c>
      <c r="J40" s="669" t="str">
        <f>'Mapa Final'!N30</f>
        <v xml:space="preserve">Alto </v>
      </c>
      <c r="K40" s="646" t="str">
        <f>'Mapa Final'!AA30</f>
        <v>Media</v>
      </c>
      <c r="L40" s="646" t="str">
        <f>'Mapa Final'!AE30</f>
        <v>Moderado</v>
      </c>
      <c r="M40" s="651" t="str">
        <f>'Mapa Final'!AG30</f>
        <v>Moderado</v>
      </c>
      <c r="N40" s="685" t="str">
        <f>'Mapa Final'!AH30</f>
        <v>Aceptar</v>
      </c>
      <c r="O40" s="680"/>
      <c r="P40" s="658"/>
      <c r="Q40" s="658"/>
      <c r="R40" s="656"/>
      <c r="S40" s="656"/>
      <c r="T40" s="683"/>
    </row>
    <row r="41" spans="1:20" ht="65.25" customHeight="1">
      <c r="A41" s="675"/>
      <c r="B41" s="688"/>
      <c r="C41" s="678"/>
      <c r="D41" s="678"/>
      <c r="E41" s="661"/>
      <c r="F41" s="661"/>
      <c r="G41" s="661"/>
      <c r="H41" s="664"/>
      <c r="I41" s="667"/>
      <c r="J41" s="670"/>
      <c r="K41" s="647"/>
      <c r="L41" s="647"/>
      <c r="M41" s="652"/>
      <c r="N41" s="686"/>
      <c r="O41" s="681"/>
      <c r="P41" s="659"/>
      <c r="Q41" s="659"/>
      <c r="R41" s="682"/>
      <c r="S41" s="682"/>
      <c r="T41" s="684"/>
    </row>
    <row r="42" spans="1:20" ht="93.75" customHeight="1">
      <c r="A42" s="675"/>
      <c r="B42" s="688"/>
      <c r="C42" s="678"/>
      <c r="D42" s="678"/>
      <c r="E42" s="661"/>
      <c r="F42" s="661"/>
      <c r="G42" s="661"/>
      <c r="H42" s="664"/>
      <c r="I42" s="667"/>
      <c r="J42" s="670"/>
      <c r="K42" s="647"/>
      <c r="L42" s="647"/>
      <c r="M42" s="652"/>
      <c r="N42" s="686"/>
      <c r="O42" s="302"/>
      <c r="P42" s="252"/>
      <c r="Q42" s="252"/>
      <c r="R42" s="250"/>
      <c r="S42" s="250"/>
      <c r="T42" s="303"/>
    </row>
    <row r="43" spans="1:20" ht="38.25" customHeight="1">
      <c r="A43" s="675"/>
      <c r="B43" s="688"/>
      <c r="C43" s="678"/>
      <c r="D43" s="678"/>
      <c r="E43" s="661"/>
      <c r="F43" s="661"/>
      <c r="G43" s="661"/>
      <c r="H43" s="664"/>
      <c r="I43" s="667"/>
      <c r="J43" s="670"/>
      <c r="K43" s="647"/>
      <c r="L43" s="647"/>
      <c r="M43" s="652"/>
      <c r="N43" s="686"/>
      <c r="O43" s="284"/>
      <c r="P43" s="256"/>
      <c r="Q43" s="256"/>
      <c r="R43" s="289"/>
      <c r="S43" s="289"/>
      <c r="T43" s="285"/>
    </row>
    <row r="44" spans="1:20" ht="38.25" customHeight="1" thickBot="1">
      <c r="A44" s="676"/>
      <c r="B44" s="689"/>
      <c r="C44" s="679"/>
      <c r="D44" s="679"/>
      <c r="E44" s="662"/>
      <c r="F44" s="662"/>
      <c r="G44" s="662"/>
      <c r="H44" s="665"/>
      <c r="I44" s="668"/>
      <c r="J44" s="671"/>
      <c r="K44" s="648"/>
      <c r="L44" s="648"/>
      <c r="M44" s="653"/>
      <c r="N44" s="687"/>
      <c r="O44" s="286"/>
      <c r="P44" s="257"/>
      <c r="Q44" s="257"/>
      <c r="R44" s="257"/>
      <c r="S44" s="257"/>
      <c r="T44" s="287"/>
    </row>
    <row r="45" spans="1:20">
      <c r="A45" s="674">
        <f>'Mapa Final'!A45</f>
        <v>0</v>
      </c>
      <c r="B45" s="649">
        <f>'Mapa Final'!B45</f>
        <v>0</v>
      </c>
      <c r="C45" s="677">
        <f>'Mapa Final'!C45</f>
        <v>0</v>
      </c>
      <c r="D45" s="677">
        <f>'Mapa Final'!D45</f>
        <v>0</v>
      </c>
      <c r="E45" s="660">
        <f>'Mapa Final'!E45</f>
        <v>0</v>
      </c>
      <c r="F45" s="660">
        <f>'Mapa Final'!F45</f>
        <v>0</v>
      </c>
      <c r="G45" s="660">
        <f>'Mapa Final'!G45</f>
        <v>0</v>
      </c>
      <c r="H45" s="663" t="str">
        <f>'Mapa Final'!I45</f>
        <v>Muy Baja</v>
      </c>
      <c r="I45" s="666" t="b">
        <f>'Mapa Final'!L45</f>
        <v>0</v>
      </c>
      <c r="J45" s="669" t="e">
        <f>'Mapa Final'!N45</f>
        <v>#N/A</v>
      </c>
      <c r="K45" s="646" t="e">
        <f>'Mapa Final'!AA45</f>
        <v>#DIV/0!</v>
      </c>
      <c r="L45" s="646" t="e">
        <f>'Mapa Final'!AE45</f>
        <v>#DIV/0!</v>
      </c>
      <c r="M45" s="651" t="e">
        <f>'Mapa Final'!AG45</f>
        <v>#DIV/0!</v>
      </c>
      <c r="N45" s="646">
        <f>'Mapa Final'!AH45</f>
        <v>0</v>
      </c>
      <c r="O45" s="245"/>
      <c r="P45" s="245"/>
      <c r="Q45" s="245"/>
      <c r="R45" s="245"/>
      <c r="S45" s="245"/>
      <c r="T45" s="245"/>
    </row>
    <row r="46" spans="1:20">
      <c r="A46" s="675"/>
      <c r="B46" s="688"/>
      <c r="C46" s="678"/>
      <c r="D46" s="678"/>
      <c r="E46" s="661"/>
      <c r="F46" s="661"/>
      <c r="G46" s="661"/>
      <c r="H46" s="664"/>
      <c r="I46" s="667"/>
      <c r="J46" s="670"/>
      <c r="K46" s="647"/>
      <c r="L46" s="647"/>
      <c r="M46" s="652"/>
      <c r="N46" s="647"/>
      <c r="O46" s="245"/>
      <c r="P46" s="245"/>
      <c r="Q46" s="245"/>
      <c r="R46" s="245"/>
      <c r="S46" s="245"/>
      <c r="T46" s="245"/>
    </row>
    <row r="47" spans="1:20">
      <c r="A47" s="675"/>
      <c r="B47" s="688"/>
      <c r="C47" s="678"/>
      <c r="D47" s="678"/>
      <c r="E47" s="661"/>
      <c r="F47" s="661"/>
      <c r="G47" s="661"/>
      <c r="H47" s="664"/>
      <c r="I47" s="667"/>
      <c r="J47" s="670"/>
      <c r="K47" s="647"/>
      <c r="L47" s="647"/>
      <c r="M47" s="652"/>
      <c r="N47" s="647"/>
      <c r="O47" s="245"/>
      <c r="P47" s="245"/>
      <c r="Q47" s="245"/>
      <c r="R47" s="245"/>
      <c r="S47" s="245"/>
      <c r="T47" s="245"/>
    </row>
    <row r="48" spans="1:20">
      <c r="A48" s="675"/>
      <c r="B48" s="688"/>
      <c r="C48" s="678"/>
      <c r="D48" s="678"/>
      <c r="E48" s="661"/>
      <c r="F48" s="661"/>
      <c r="G48" s="661"/>
      <c r="H48" s="664"/>
      <c r="I48" s="667"/>
      <c r="J48" s="670"/>
      <c r="K48" s="647"/>
      <c r="L48" s="647"/>
      <c r="M48" s="652"/>
      <c r="N48" s="647"/>
      <c r="O48" s="245"/>
      <c r="P48" s="245"/>
      <c r="Q48" s="245"/>
      <c r="R48" s="245"/>
      <c r="S48" s="245"/>
      <c r="T48" s="245"/>
    </row>
    <row r="49" spans="1:20" ht="15.75" thickBot="1">
      <c r="A49" s="676"/>
      <c r="B49" s="689"/>
      <c r="C49" s="679"/>
      <c r="D49" s="679"/>
      <c r="E49" s="662"/>
      <c r="F49" s="662"/>
      <c r="G49" s="662"/>
      <c r="H49" s="665"/>
      <c r="I49" s="668"/>
      <c r="J49" s="671"/>
      <c r="K49" s="648"/>
      <c r="L49" s="648"/>
      <c r="M49" s="653"/>
      <c r="N49" s="648"/>
      <c r="O49" s="246"/>
      <c r="P49" s="246"/>
      <c r="Q49" s="246"/>
      <c r="R49" s="246"/>
      <c r="S49" s="246"/>
      <c r="T49" s="246"/>
    </row>
    <row r="50" spans="1:20">
      <c r="A50" s="674">
        <f>'Mapa Final'!A50</f>
        <v>0</v>
      </c>
      <c r="B50" s="649">
        <f>'Mapa Final'!B50</f>
        <v>0</v>
      </c>
      <c r="C50" s="677">
        <f>'Mapa Final'!C50</f>
        <v>0</v>
      </c>
      <c r="D50" s="677">
        <f>'Mapa Final'!D50</f>
        <v>0</v>
      </c>
      <c r="E50" s="660">
        <f>'Mapa Final'!E50</f>
        <v>0</v>
      </c>
      <c r="F50" s="660">
        <f>'Mapa Final'!F50</f>
        <v>0</v>
      </c>
      <c r="G50" s="660">
        <f>'Mapa Final'!G50</f>
        <v>0</v>
      </c>
      <c r="H50" s="663" t="str">
        <f>'Mapa Final'!I50</f>
        <v>Muy Baja</v>
      </c>
      <c r="I50" s="666" t="b">
        <f>'Mapa Final'!L50</f>
        <v>0</v>
      </c>
      <c r="J50" s="669" t="e">
        <f>'Mapa Final'!N50</f>
        <v>#N/A</v>
      </c>
      <c r="K50" s="646" t="e">
        <f>'Mapa Final'!AA50</f>
        <v>#DIV/0!</v>
      </c>
      <c r="L50" s="646" t="e">
        <f>'Mapa Final'!AE50</f>
        <v>#DIV/0!</v>
      </c>
      <c r="M50" s="651" t="e">
        <f>'Mapa Final'!AG50</f>
        <v>#DIV/0!</v>
      </c>
      <c r="N50" s="646">
        <f>'Mapa Final'!AH50</f>
        <v>0</v>
      </c>
      <c r="O50" s="251"/>
      <c r="P50" s="251"/>
      <c r="Q50" s="251"/>
      <c r="R50" s="251"/>
      <c r="S50" s="251"/>
      <c r="T50" s="251"/>
    </row>
    <row r="51" spans="1:20">
      <c r="A51" s="675"/>
      <c r="B51" s="688"/>
      <c r="C51" s="678"/>
      <c r="D51" s="678"/>
      <c r="E51" s="661"/>
      <c r="F51" s="661"/>
      <c r="G51" s="661"/>
      <c r="H51" s="664"/>
      <c r="I51" s="667"/>
      <c r="J51" s="670"/>
      <c r="K51" s="647"/>
      <c r="L51" s="647"/>
      <c r="M51" s="652"/>
      <c r="N51" s="647"/>
      <c r="O51" s="245"/>
      <c r="P51" s="245"/>
      <c r="Q51" s="245"/>
      <c r="R51" s="245"/>
      <c r="S51" s="245"/>
      <c r="T51" s="245"/>
    </row>
    <row r="52" spans="1:20">
      <c r="A52" s="675"/>
      <c r="B52" s="688"/>
      <c r="C52" s="678"/>
      <c r="D52" s="678"/>
      <c r="E52" s="661"/>
      <c r="F52" s="661"/>
      <c r="G52" s="661"/>
      <c r="H52" s="664"/>
      <c r="I52" s="667"/>
      <c r="J52" s="670"/>
      <c r="K52" s="647"/>
      <c r="L52" s="647"/>
      <c r="M52" s="652"/>
      <c r="N52" s="647"/>
      <c r="O52" s="245"/>
      <c r="P52" s="245"/>
      <c r="Q52" s="245"/>
      <c r="R52" s="245"/>
      <c r="S52" s="245"/>
      <c r="T52" s="245"/>
    </row>
    <row r="53" spans="1:20">
      <c r="A53" s="675"/>
      <c r="B53" s="688"/>
      <c r="C53" s="678"/>
      <c r="D53" s="678"/>
      <c r="E53" s="661"/>
      <c r="F53" s="661"/>
      <c r="G53" s="661"/>
      <c r="H53" s="664"/>
      <c r="I53" s="667"/>
      <c r="J53" s="670"/>
      <c r="K53" s="647"/>
      <c r="L53" s="647"/>
      <c r="M53" s="652"/>
      <c r="N53" s="647"/>
      <c r="O53" s="245"/>
      <c r="P53" s="245"/>
      <c r="Q53" s="245"/>
      <c r="R53" s="245"/>
      <c r="S53" s="245"/>
      <c r="T53" s="245"/>
    </row>
    <row r="54" spans="1:20" ht="15.75" thickBot="1">
      <c r="A54" s="676"/>
      <c r="B54" s="689"/>
      <c r="C54" s="679"/>
      <c r="D54" s="679"/>
      <c r="E54" s="662"/>
      <c r="F54" s="662"/>
      <c r="G54" s="662"/>
      <c r="H54" s="665"/>
      <c r="I54" s="668"/>
      <c r="J54" s="671"/>
      <c r="K54" s="648"/>
      <c r="L54" s="648"/>
      <c r="M54" s="653"/>
      <c r="N54" s="648"/>
      <c r="O54" s="246"/>
      <c r="P54" s="246"/>
      <c r="Q54" s="246"/>
      <c r="R54" s="246"/>
      <c r="S54" s="246"/>
      <c r="T54" s="246"/>
    </row>
    <row r="55" spans="1:20">
      <c r="A55" s="674">
        <f>'Mapa Final'!A55</f>
        <v>0</v>
      </c>
      <c r="B55" s="649">
        <f>'Mapa Final'!B55</f>
        <v>0</v>
      </c>
      <c r="C55" s="677">
        <f>'Mapa Final'!C55</f>
        <v>0</v>
      </c>
      <c r="D55" s="677">
        <f>'Mapa Final'!D55</f>
        <v>0</v>
      </c>
      <c r="E55" s="660">
        <f>'Mapa Final'!E55</f>
        <v>0</v>
      </c>
      <c r="F55" s="660">
        <f>'Mapa Final'!F55</f>
        <v>0</v>
      </c>
      <c r="G55" s="660">
        <f>'Mapa Final'!G55</f>
        <v>0</v>
      </c>
      <c r="H55" s="663" t="str">
        <f>'Mapa Final'!I55</f>
        <v>Muy Baja</v>
      </c>
      <c r="I55" s="666" t="b">
        <f>'Mapa Final'!L55</f>
        <v>0</v>
      </c>
      <c r="J55" s="669" t="e">
        <f>'Mapa Final'!N55</f>
        <v>#N/A</v>
      </c>
      <c r="K55" s="646" t="e">
        <f>'Mapa Final'!AA55</f>
        <v>#DIV/0!</v>
      </c>
      <c r="L55" s="646" t="e">
        <f>'Mapa Final'!AE55</f>
        <v>#DIV/0!</v>
      </c>
      <c r="M55" s="651" t="e">
        <f>'Mapa Final'!AG55</f>
        <v>#DIV/0!</v>
      </c>
      <c r="N55" s="646">
        <f>'Mapa Final'!AH55</f>
        <v>0</v>
      </c>
      <c r="O55" s="251"/>
      <c r="P55" s="251"/>
      <c r="Q55" s="251"/>
      <c r="R55" s="251"/>
      <c r="S55" s="251"/>
      <c r="T55" s="251"/>
    </row>
    <row r="56" spans="1:20">
      <c r="A56" s="675"/>
      <c r="B56" s="688"/>
      <c r="C56" s="678"/>
      <c r="D56" s="678"/>
      <c r="E56" s="661"/>
      <c r="F56" s="661"/>
      <c r="G56" s="661"/>
      <c r="H56" s="664"/>
      <c r="I56" s="667"/>
      <c r="J56" s="670"/>
      <c r="K56" s="647"/>
      <c r="L56" s="647"/>
      <c r="M56" s="652"/>
      <c r="N56" s="647"/>
      <c r="O56" s="245"/>
      <c r="P56" s="245"/>
      <c r="Q56" s="245"/>
      <c r="R56" s="245"/>
      <c r="S56" s="245"/>
      <c r="T56" s="245"/>
    </row>
    <row r="57" spans="1:20">
      <c r="A57" s="675"/>
      <c r="B57" s="688"/>
      <c r="C57" s="678"/>
      <c r="D57" s="678"/>
      <c r="E57" s="661"/>
      <c r="F57" s="661"/>
      <c r="G57" s="661"/>
      <c r="H57" s="664"/>
      <c r="I57" s="667"/>
      <c r="J57" s="670"/>
      <c r="K57" s="647"/>
      <c r="L57" s="647"/>
      <c r="M57" s="652"/>
      <c r="N57" s="647"/>
      <c r="O57" s="245"/>
      <c r="P57" s="245"/>
      <c r="Q57" s="245"/>
      <c r="R57" s="245"/>
      <c r="S57" s="245"/>
      <c r="T57" s="245"/>
    </row>
    <row r="58" spans="1:20">
      <c r="A58" s="675"/>
      <c r="B58" s="688"/>
      <c r="C58" s="678"/>
      <c r="D58" s="678"/>
      <c r="E58" s="661"/>
      <c r="F58" s="661"/>
      <c r="G58" s="661"/>
      <c r="H58" s="664"/>
      <c r="I58" s="667"/>
      <c r="J58" s="670"/>
      <c r="K58" s="647"/>
      <c r="L58" s="647"/>
      <c r="M58" s="652"/>
      <c r="N58" s="647"/>
      <c r="O58" s="245"/>
      <c r="P58" s="245"/>
      <c r="Q58" s="245"/>
      <c r="R58" s="245"/>
      <c r="S58" s="245"/>
      <c r="T58" s="245"/>
    </row>
    <row r="59" spans="1:20" ht="15.75" thickBot="1">
      <c r="A59" s="676"/>
      <c r="B59" s="689"/>
      <c r="C59" s="679"/>
      <c r="D59" s="679"/>
      <c r="E59" s="662"/>
      <c r="F59" s="662"/>
      <c r="G59" s="662"/>
      <c r="H59" s="665"/>
      <c r="I59" s="668"/>
      <c r="J59" s="671"/>
      <c r="K59" s="648"/>
      <c r="L59" s="648"/>
      <c r="M59" s="653"/>
      <c r="N59" s="648"/>
      <c r="O59" s="246"/>
      <c r="P59" s="246"/>
      <c r="Q59" s="246"/>
      <c r="R59" s="246"/>
      <c r="S59" s="246"/>
      <c r="T59" s="246"/>
    </row>
  </sheetData>
  <mergeCells count="171">
    <mergeCell ref="F55:F59"/>
    <mergeCell ref="G55:G59"/>
    <mergeCell ref="K50:K54"/>
    <mergeCell ref="L50:L54"/>
    <mergeCell ref="M50:M54"/>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N50:N54"/>
    <mergeCell ref="N55:N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A55:A59"/>
    <mergeCell ref="C55:C59"/>
    <mergeCell ref="D55:D59"/>
    <mergeCell ref="E55:E59"/>
    <mergeCell ref="M45:M49"/>
    <mergeCell ref="N40:N44"/>
    <mergeCell ref="L40:L44"/>
    <mergeCell ref="M40:M44"/>
    <mergeCell ref="N45:N49"/>
    <mergeCell ref="A40:A44"/>
    <mergeCell ref="C40:C44"/>
    <mergeCell ref="D40:D44"/>
    <mergeCell ref="E40:E44"/>
    <mergeCell ref="F40:F44"/>
    <mergeCell ref="G40:G44"/>
    <mergeCell ref="H40:H44"/>
    <mergeCell ref="I40:I44"/>
    <mergeCell ref="J40:J44"/>
    <mergeCell ref="H45:H49"/>
    <mergeCell ref="I45:I49"/>
    <mergeCell ref="K30:K34"/>
    <mergeCell ref="L30:L34"/>
    <mergeCell ref="M30:M34"/>
    <mergeCell ref="N30:N34"/>
    <mergeCell ref="N35:N39"/>
    <mergeCell ref="H35:H39"/>
    <mergeCell ref="A30:A34"/>
    <mergeCell ref="C30:C34"/>
    <mergeCell ref="D30:D34"/>
    <mergeCell ref="E30:E34"/>
    <mergeCell ref="F30:F34"/>
    <mergeCell ref="G30:G34"/>
    <mergeCell ref="H30:H34"/>
    <mergeCell ref="I30:I34"/>
    <mergeCell ref="J30:J34"/>
    <mergeCell ref="L35:L39"/>
    <mergeCell ref="M35:M39"/>
    <mergeCell ref="A35:A39"/>
    <mergeCell ref="C35:C39"/>
    <mergeCell ref="D35:D39"/>
    <mergeCell ref="E35:E39"/>
    <mergeCell ref="F35:F39"/>
    <mergeCell ref="G35:G39"/>
    <mergeCell ref="N25:N29"/>
    <mergeCell ref="H25:H29"/>
    <mergeCell ref="I25:I29"/>
    <mergeCell ref="J25:J29"/>
    <mergeCell ref="K25:K29"/>
    <mergeCell ref="L25:L29"/>
    <mergeCell ref="M25:M29"/>
    <mergeCell ref="A25:A29"/>
    <mergeCell ref="C25:C29"/>
    <mergeCell ref="E25:E29"/>
    <mergeCell ref="F25:F29"/>
    <mergeCell ref="G25:G29"/>
    <mergeCell ref="D20:D24"/>
    <mergeCell ref="E20:E24"/>
    <mergeCell ref="F20:F24"/>
    <mergeCell ref="G20:G24"/>
    <mergeCell ref="H20:H24"/>
    <mergeCell ref="I20:I24"/>
    <mergeCell ref="J20:J24"/>
    <mergeCell ref="K20:K24"/>
    <mergeCell ref="L20:L24"/>
    <mergeCell ref="M20:M24"/>
    <mergeCell ref="A7:F7"/>
    <mergeCell ref="A1:C2"/>
    <mergeCell ref="A4:C4"/>
    <mergeCell ref="D4:N4"/>
    <mergeCell ref="O4:Q4"/>
    <mergeCell ref="A5:C5"/>
    <mergeCell ref="D5:N5"/>
    <mergeCell ref="I10:I14"/>
    <mergeCell ref="J15:J19"/>
    <mergeCell ref="N20:N24"/>
    <mergeCell ref="A20:A24"/>
    <mergeCell ref="C20:C24"/>
    <mergeCell ref="A15:A19"/>
    <mergeCell ref="C15:C19"/>
    <mergeCell ref="D15:D19"/>
    <mergeCell ref="E15:E19"/>
    <mergeCell ref="H15:H19"/>
    <mergeCell ref="I15:I19"/>
    <mergeCell ref="F15:F19"/>
    <mergeCell ref="G15:G19"/>
    <mergeCell ref="K15:K19"/>
    <mergeCell ref="L15:L19"/>
    <mergeCell ref="M15:M19"/>
    <mergeCell ref="R1:T3"/>
    <mergeCell ref="D1:Q3"/>
    <mergeCell ref="R7:S7"/>
    <mergeCell ref="T7:T8"/>
    <mergeCell ref="A9:N9"/>
    <mergeCell ref="A10:A14"/>
    <mergeCell ref="C10:C14"/>
    <mergeCell ref="D10:D14"/>
    <mergeCell ref="E10:E14"/>
    <mergeCell ref="H10:H14"/>
    <mergeCell ref="A6:C6"/>
    <mergeCell ref="D6:N6"/>
    <mergeCell ref="N15:N19"/>
    <mergeCell ref="B15:B19"/>
    <mergeCell ref="O7:O8"/>
    <mergeCell ref="P7:Q7"/>
    <mergeCell ref="H7:J7"/>
    <mergeCell ref="K7:M7"/>
    <mergeCell ref="N7:N8"/>
    <mergeCell ref="F10:F14"/>
    <mergeCell ref="G10:G14"/>
    <mergeCell ref="J10:J14"/>
    <mergeCell ref="K10:K14"/>
    <mergeCell ref="L10:L14"/>
    <mergeCell ref="M10:M14"/>
    <mergeCell ref="N10:N14"/>
    <mergeCell ref="B10:B14"/>
    <mergeCell ref="O40:O41"/>
    <mergeCell ref="P40:P41"/>
    <mergeCell ref="Q40:Q41"/>
    <mergeCell ref="R40:R41"/>
    <mergeCell ref="S40:S41"/>
    <mergeCell ref="T40:T41"/>
    <mergeCell ref="O25:O26"/>
    <mergeCell ref="P25:P26"/>
    <mergeCell ref="Q25:Q26"/>
    <mergeCell ref="R25:R26"/>
    <mergeCell ref="S25:S26"/>
    <mergeCell ref="T25:T26"/>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8">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 allowBlank="1" showInputMessage="1" showErrorMessage="1" prompt="Enunciar cuál es el control" sqref="O10 O25 O18 O20 O31:O32 O40"/>
  </dataValidation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R59"/>
  <sheetViews>
    <sheetView topLeftCell="A15" zoomScale="70" zoomScaleNormal="70" workbookViewId="0">
      <selection activeCell="O40" sqref="O40:T42"/>
    </sheetView>
  </sheetViews>
  <sheetFormatPr baseColWidth="10" defaultColWidth="11.42578125" defaultRowHeight="1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9.140625" customWidth="1"/>
    <col min="16" max="16" width="15" customWidth="1"/>
    <col min="17" max="17" width="15.85546875" customWidth="1"/>
    <col min="18" max="18" width="16" customWidth="1"/>
    <col min="19" max="19" width="16.28515625" customWidth="1"/>
    <col min="20" max="20" width="41.7109375" customWidth="1"/>
    <col min="21" max="176" width="11.42578125" style="120"/>
  </cols>
  <sheetData>
    <row r="1" spans="1:278" s="161" customFormat="1" ht="16.5" customHeight="1">
      <c r="A1" s="517"/>
      <c r="B1" s="518"/>
      <c r="C1" s="518"/>
      <c r="D1" s="635" t="s">
        <v>366</v>
      </c>
      <c r="E1" s="635"/>
      <c r="F1" s="635"/>
      <c r="G1" s="635"/>
      <c r="H1" s="635"/>
      <c r="I1" s="635"/>
      <c r="J1" s="635"/>
      <c r="K1" s="635"/>
      <c r="L1" s="635"/>
      <c r="M1" s="635"/>
      <c r="N1" s="635"/>
      <c r="O1" s="635"/>
      <c r="P1" s="635"/>
      <c r="Q1" s="636"/>
      <c r="R1" s="509" t="s">
        <v>67</v>
      </c>
      <c r="S1" s="509"/>
      <c r="T1" s="50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519"/>
      <c r="B2" s="520"/>
      <c r="C2" s="520"/>
      <c r="D2" s="637"/>
      <c r="E2" s="637"/>
      <c r="F2" s="637"/>
      <c r="G2" s="637"/>
      <c r="H2" s="637"/>
      <c r="I2" s="637"/>
      <c r="J2" s="637"/>
      <c r="K2" s="637"/>
      <c r="L2" s="637"/>
      <c r="M2" s="637"/>
      <c r="N2" s="637"/>
      <c r="O2" s="637"/>
      <c r="P2" s="637"/>
      <c r="Q2" s="638"/>
      <c r="R2" s="509"/>
      <c r="S2" s="509"/>
      <c r="T2" s="509"/>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208"/>
      <c r="D3" s="637"/>
      <c r="E3" s="637"/>
      <c r="F3" s="637"/>
      <c r="G3" s="637"/>
      <c r="H3" s="637"/>
      <c r="I3" s="637"/>
      <c r="J3" s="637"/>
      <c r="K3" s="637"/>
      <c r="L3" s="637"/>
      <c r="M3" s="637"/>
      <c r="N3" s="637"/>
      <c r="O3" s="637"/>
      <c r="P3" s="637"/>
      <c r="Q3" s="638"/>
      <c r="R3" s="509"/>
      <c r="S3" s="509"/>
      <c r="T3" s="50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510" t="s">
        <v>0</v>
      </c>
      <c r="B4" s="511"/>
      <c r="C4" s="512"/>
      <c r="D4" s="513" t="str">
        <f>'Mapa Final'!D4</f>
        <v>Sistema de Gestión de Seguridad y Salud en el Trabajo</v>
      </c>
      <c r="E4" s="514"/>
      <c r="F4" s="514"/>
      <c r="G4" s="514"/>
      <c r="H4" s="514"/>
      <c r="I4" s="514"/>
      <c r="J4" s="514"/>
      <c r="K4" s="514"/>
      <c r="L4" s="514"/>
      <c r="M4" s="514"/>
      <c r="N4" s="515"/>
      <c r="O4" s="516"/>
      <c r="P4" s="516"/>
      <c r="Q4" s="516"/>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510" t="s">
        <v>1</v>
      </c>
      <c r="B5" s="511"/>
      <c r="C5" s="512"/>
      <c r="D5" s="521" t="str">
        <f>'Mapa Final'!D5</f>
        <v>Velar por la seguridad y la salud en el trabajo de los servidores judiciales, contratistas, judicantes y practicantes, articulados con el Sistema de Gestión de la Calidad y el Medio Ambiente de la Rama Judicial.</v>
      </c>
      <c r="E5" s="522"/>
      <c r="F5" s="522"/>
      <c r="G5" s="522"/>
      <c r="H5" s="522"/>
      <c r="I5" s="522"/>
      <c r="J5" s="522"/>
      <c r="K5" s="522"/>
      <c r="L5" s="522"/>
      <c r="M5" s="522"/>
      <c r="N5" s="523"/>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510" t="s">
        <v>2</v>
      </c>
      <c r="B6" s="511"/>
      <c r="C6" s="512"/>
      <c r="D6" s="521" t="str">
        <f>'Mapa Final'!D6</f>
        <v>Nacional</v>
      </c>
      <c r="E6" s="522"/>
      <c r="F6" s="522"/>
      <c r="G6" s="522"/>
      <c r="H6" s="522"/>
      <c r="I6" s="522"/>
      <c r="J6" s="522"/>
      <c r="K6" s="522"/>
      <c r="L6" s="522"/>
      <c r="M6" s="522"/>
      <c r="N6" s="523"/>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89" customFormat="1" ht="39.75" customHeight="1" thickTop="1" thickBot="1">
      <c r="A7" s="630" t="s">
        <v>343</v>
      </c>
      <c r="B7" s="631"/>
      <c r="C7" s="631"/>
      <c r="D7" s="631"/>
      <c r="E7" s="631"/>
      <c r="F7" s="632"/>
      <c r="G7" s="196"/>
      <c r="H7" s="633" t="s">
        <v>344</v>
      </c>
      <c r="I7" s="633"/>
      <c r="J7" s="633"/>
      <c r="K7" s="633" t="s">
        <v>345</v>
      </c>
      <c r="L7" s="633"/>
      <c r="M7" s="633"/>
      <c r="N7" s="634" t="s">
        <v>346</v>
      </c>
      <c r="O7" s="639" t="s">
        <v>347</v>
      </c>
      <c r="P7" s="641" t="s">
        <v>348</v>
      </c>
      <c r="Q7" s="642"/>
      <c r="R7" s="641" t="s">
        <v>349</v>
      </c>
      <c r="S7" s="642"/>
      <c r="T7" s="643" t="s">
        <v>369</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c r="A8" s="206" t="s">
        <v>202</v>
      </c>
      <c r="B8" s="206" t="s">
        <v>374</v>
      </c>
      <c r="C8" s="207" t="s">
        <v>8</v>
      </c>
      <c r="D8" s="197" t="s">
        <v>358</v>
      </c>
      <c r="E8" s="209" t="s">
        <v>10</v>
      </c>
      <c r="F8" s="209" t="s">
        <v>11</v>
      </c>
      <c r="G8" s="209" t="s">
        <v>12</v>
      </c>
      <c r="H8" s="199" t="s">
        <v>351</v>
      </c>
      <c r="I8" s="199" t="s">
        <v>38</v>
      </c>
      <c r="J8" s="199" t="s">
        <v>352</v>
      </c>
      <c r="K8" s="199" t="s">
        <v>351</v>
      </c>
      <c r="L8" s="199" t="s">
        <v>353</v>
      </c>
      <c r="M8" s="199" t="s">
        <v>352</v>
      </c>
      <c r="N8" s="634"/>
      <c r="O8" s="640"/>
      <c r="P8" s="200" t="s">
        <v>354</v>
      </c>
      <c r="Q8" s="200" t="s">
        <v>355</v>
      </c>
      <c r="R8" s="200" t="s">
        <v>356</v>
      </c>
      <c r="S8" s="200" t="s">
        <v>357</v>
      </c>
      <c r="T8" s="64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c r="A9" s="672"/>
      <c r="B9" s="673"/>
      <c r="C9" s="673"/>
      <c r="D9" s="673"/>
      <c r="E9" s="673"/>
      <c r="F9" s="673"/>
      <c r="G9" s="673"/>
      <c r="H9" s="673"/>
      <c r="I9" s="673"/>
      <c r="J9" s="673"/>
      <c r="K9" s="673"/>
      <c r="L9" s="673"/>
      <c r="M9" s="673"/>
      <c r="N9" s="673"/>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62.25" customHeight="1">
      <c r="A10" s="674">
        <f>'Mapa Final'!A15</f>
        <v>2</v>
      </c>
      <c r="B10" s="649" t="str">
        <f>'Mapa Final'!B15</f>
        <v>Recurso humanos no competente e insuficiente</v>
      </c>
      <c r="C10" s="677" t="str">
        <f>'Mapa Final'!C15</f>
        <v>Incumplimiento de las metas establecidas</v>
      </c>
      <c r="D10" s="677"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60" t="str">
        <f>'Mapa Final'!E15</f>
        <v>Carencias de recurso humano suficiente, capacitado y entrenado para la implementación del SG-SST en las Direcciones Seccionales y Coordinaciones Administrativas</v>
      </c>
      <c r="F10" s="660"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60" t="str">
        <f>'Mapa Final'!G15</f>
        <v>Usuarios, productos y prácticas organizacionales</v>
      </c>
      <c r="H10" s="663" t="str">
        <f>'Mapa Final'!I15</f>
        <v>Muy Alta</v>
      </c>
      <c r="I10" s="666" t="str">
        <f>'Mapa Final'!L15</f>
        <v>Moderado</v>
      </c>
      <c r="J10" s="669" t="str">
        <f>'Mapa Final'!N15</f>
        <v xml:space="preserve">Alto </v>
      </c>
      <c r="K10" s="646" t="str">
        <f>'Mapa Final'!AA15</f>
        <v>Media</v>
      </c>
      <c r="L10" s="646" t="str">
        <f>'Mapa Final'!AE15</f>
        <v>Moderado</v>
      </c>
      <c r="M10" s="651" t="str">
        <f>'Mapa Final'!AG15</f>
        <v>Moderado</v>
      </c>
      <c r="N10" s="685" t="str">
        <f>'Mapa Final'!AH15</f>
        <v>Aceptar</v>
      </c>
      <c r="O10" s="304"/>
      <c r="P10" s="278"/>
      <c r="Q10" s="278"/>
      <c r="R10" s="279"/>
      <c r="S10" s="279"/>
      <c r="T10" s="3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row>
    <row r="11" spans="1:278" s="192" customFormat="1" ht="74.25" customHeight="1">
      <c r="A11" s="675"/>
      <c r="B11" s="499"/>
      <c r="C11" s="678"/>
      <c r="D11" s="678"/>
      <c r="E11" s="661"/>
      <c r="F11" s="661"/>
      <c r="G11" s="661"/>
      <c r="H11" s="664"/>
      <c r="I11" s="667"/>
      <c r="J11" s="670"/>
      <c r="K11" s="647"/>
      <c r="L11" s="647"/>
      <c r="M11" s="652"/>
      <c r="N11" s="686"/>
      <c r="O11" s="702"/>
      <c r="P11" s="704"/>
      <c r="Q11" s="704"/>
      <c r="R11" s="703"/>
      <c r="S11" s="703"/>
      <c r="T11" s="306"/>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row>
    <row r="12" spans="1:278" s="192" customFormat="1" ht="62.25" customHeight="1">
      <c r="A12" s="675"/>
      <c r="B12" s="499"/>
      <c r="C12" s="678"/>
      <c r="D12" s="678"/>
      <c r="E12" s="661"/>
      <c r="F12" s="661"/>
      <c r="G12" s="661"/>
      <c r="H12" s="664"/>
      <c r="I12" s="667"/>
      <c r="J12" s="670"/>
      <c r="K12" s="647"/>
      <c r="L12" s="647"/>
      <c r="M12" s="652"/>
      <c r="N12" s="686"/>
      <c r="O12" s="702"/>
      <c r="P12" s="704"/>
      <c r="Q12" s="704"/>
      <c r="R12" s="703"/>
      <c r="S12" s="703"/>
      <c r="T12" s="306"/>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row>
    <row r="13" spans="1:278" s="192" customFormat="1" ht="62.25" customHeight="1">
      <c r="A13" s="675"/>
      <c r="B13" s="499"/>
      <c r="C13" s="678"/>
      <c r="D13" s="678"/>
      <c r="E13" s="661"/>
      <c r="F13" s="661"/>
      <c r="G13" s="661"/>
      <c r="H13" s="664"/>
      <c r="I13" s="667"/>
      <c r="J13" s="670"/>
      <c r="K13" s="647"/>
      <c r="L13" s="647"/>
      <c r="M13" s="652"/>
      <c r="N13" s="686"/>
      <c r="O13" s="307"/>
      <c r="P13" s="245"/>
      <c r="Q13" s="245"/>
      <c r="R13" s="245"/>
      <c r="S13" s="245"/>
      <c r="T13" s="308"/>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row>
    <row r="14" spans="1:278" s="192" customFormat="1" ht="62.25" customHeight="1" thickBot="1">
      <c r="A14" s="676"/>
      <c r="B14" s="650"/>
      <c r="C14" s="679"/>
      <c r="D14" s="679"/>
      <c r="E14" s="662"/>
      <c r="F14" s="662"/>
      <c r="G14" s="662"/>
      <c r="H14" s="665"/>
      <c r="I14" s="668"/>
      <c r="J14" s="671"/>
      <c r="K14" s="648"/>
      <c r="L14" s="648"/>
      <c r="M14" s="653"/>
      <c r="N14" s="687"/>
      <c r="O14" s="309"/>
      <c r="P14" s="246"/>
      <c r="Q14" s="246"/>
      <c r="R14" s="246"/>
      <c r="S14" s="246"/>
      <c r="T14" s="310"/>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row>
    <row r="15" spans="1:278" s="192" customFormat="1" ht="66" customHeight="1">
      <c r="A15" s="674">
        <f>'Mapa Final'!A10</f>
        <v>1</v>
      </c>
      <c r="B15" s="649" t="str">
        <f>'Mapa Final'!B10</f>
        <v xml:space="preserve">Incumplimiento de los requisitos legales del SG-SST </v>
      </c>
      <c r="C15" s="677" t="str">
        <f>'Mapa Final'!C10</f>
        <v>Afectación Económica</v>
      </c>
      <c r="D15" s="677" t="str">
        <f>'Mapa Final'!D10</f>
        <v>* Falta de recursos técnicos, humanos y financieros para la implementación del SG-SST</v>
      </c>
      <c r="E15" s="660" t="str">
        <f>'Mapa Final'!E10</f>
        <v>Dificultad en implementación de requisitos legales en SG-SST</v>
      </c>
      <c r="F15" s="660" t="str">
        <f>'Mapa Final'!F10</f>
        <v>La posibilidad de afectación económica y reputación de la entidad  debido a la  Dificultad en implementación de requisitos legales en SG-SST</v>
      </c>
      <c r="G15" s="660" t="str">
        <f>'Mapa Final'!G10</f>
        <v>Ejecución y Administración de Procesos</v>
      </c>
      <c r="H15" s="663" t="str">
        <f>'Mapa Final'!I10</f>
        <v>Alta</v>
      </c>
      <c r="I15" s="666" t="str">
        <f>'Mapa Final'!L10</f>
        <v>Moderado</v>
      </c>
      <c r="J15" s="669" t="str">
        <f>'Mapa Final'!N10</f>
        <v xml:space="preserve">Alto </v>
      </c>
      <c r="K15" s="646" t="str">
        <f>'Mapa Final'!AA10</f>
        <v>Baja</v>
      </c>
      <c r="L15" s="646" t="str">
        <f>'Mapa Final'!AE10</f>
        <v>Moderado</v>
      </c>
      <c r="M15" s="651" t="str">
        <f>'Mapa Final'!AG10</f>
        <v>Moderado</v>
      </c>
      <c r="N15" s="685" t="str">
        <f>'Mapa Final'!AH10</f>
        <v>Aceptar</v>
      </c>
      <c r="O15" s="311"/>
      <c r="P15" s="323"/>
      <c r="Q15" s="323"/>
      <c r="R15" s="250"/>
      <c r="S15" s="250"/>
      <c r="T15" s="326"/>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row>
    <row r="16" spans="1:278" s="192" customFormat="1" ht="66" customHeight="1">
      <c r="A16" s="675"/>
      <c r="B16" s="499"/>
      <c r="C16" s="678"/>
      <c r="D16" s="678"/>
      <c r="E16" s="661"/>
      <c r="F16" s="661"/>
      <c r="G16" s="661"/>
      <c r="H16" s="664"/>
      <c r="I16" s="667"/>
      <c r="J16" s="670"/>
      <c r="K16" s="647"/>
      <c r="L16" s="647"/>
      <c r="M16" s="652"/>
      <c r="N16" s="686"/>
      <c r="O16" s="313"/>
      <c r="P16" s="325"/>
      <c r="Q16" s="325"/>
      <c r="R16" s="250"/>
      <c r="S16" s="250"/>
      <c r="T16" s="306"/>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row>
    <row r="17" spans="1:176" s="192" customFormat="1" ht="66" customHeight="1">
      <c r="A17" s="675"/>
      <c r="B17" s="499"/>
      <c r="C17" s="678"/>
      <c r="D17" s="678"/>
      <c r="E17" s="661"/>
      <c r="F17" s="661"/>
      <c r="G17" s="661"/>
      <c r="H17" s="664"/>
      <c r="I17" s="667"/>
      <c r="J17" s="670"/>
      <c r="K17" s="647"/>
      <c r="L17" s="647"/>
      <c r="M17" s="652"/>
      <c r="N17" s="686"/>
      <c r="O17" s="280"/>
      <c r="P17" s="325"/>
      <c r="Q17" s="325"/>
      <c r="R17" s="250"/>
      <c r="S17" s="250"/>
      <c r="T17" s="281"/>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row>
    <row r="18" spans="1:176" s="192" customFormat="1" ht="66" customHeight="1">
      <c r="A18" s="675"/>
      <c r="B18" s="499"/>
      <c r="C18" s="678"/>
      <c r="D18" s="678"/>
      <c r="E18" s="661"/>
      <c r="F18" s="661"/>
      <c r="G18" s="661"/>
      <c r="H18" s="664"/>
      <c r="I18" s="667"/>
      <c r="J18" s="670"/>
      <c r="K18" s="647"/>
      <c r="L18" s="647"/>
      <c r="M18" s="652"/>
      <c r="N18" s="686"/>
      <c r="O18" s="293"/>
      <c r="P18" s="325"/>
      <c r="Q18" s="325"/>
      <c r="R18" s="250"/>
      <c r="S18" s="250"/>
      <c r="T18" s="318"/>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row>
    <row r="19" spans="1:176" s="192" customFormat="1" ht="28.5" customHeight="1" thickBot="1">
      <c r="A19" s="676"/>
      <c r="B19" s="650"/>
      <c r="C19" s="679"/>
      <c r="D19" s="679"/>
      <c r="E19" s="662"/>
      <c r="F19" s="662"/>
      <c r="G19" s="662"/>
      <c r="H19" s="665"/>
      <c r="I19" s="668"/>
      <c r="J19" s="671"/>
      <c r="K19" s="648"/>
      <c r="L19" s="648"/>
      <c r="M19" s="653"/>
      <c r="N19" s="687"/>
      <c r="O19" s="309"/>
      <c r="P19" s="246"/>
      <c r="Q19" s="246"/>
      <c r="R19" s="246"/>
      <c r="S19" s="246"/>
      <c r="T19" s="310"/>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row>
    <row r="20" spans="1:176" ht="79.5" customHeight="1">
      <c r="A20" s="674">
        <f>'Mapa Final'!A20</f>
        <v>3</v>
      </c>
      <c r="B20" s="649" t="str">
        <f>'Mapa Final'!B20</f>
        <v>Ocurerncia de accidentes viales</v>
      </c>
      <c r="C20" s="677" t="str">
        <f>'Mapa Final'!C20</f>
        <v>Afectación Económica</v>
      </c>
      <c r="D20" s="677" t="str">
        <f>'Mapa Final'!D20</f>
        <v>* Desconocimiento del PESV  por parte de los roles en la vía: Conductor de carro, motociclistas, ciclistas y peatones 
* Falta de control y seguimiento en la implementación del Plan Estratégico de Seguridad Vial (PESV)</v>
      </c>
      <c r="E20" s="660" t="str">
        <f>'Mapa Final'!E20</f>
        <v>Ocurrencia de accidentes de tránsito que puede presentar  accidentes de trabajo  leves, graves y mortales de los actores en la vía y daños de vehículos</v>
      </c>
      <c r="F20" s="660"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60" t="str">
        <f>'Mapa Final'!G20</f>
        <v>Usuarios, productos y prácticas organizacionales</v>
      </c>
      <c r="H20" s="663" t="str">
        <f>'Mapa Final'!I20</f>
        <v>Alta</v>
      </c>
      <c r="I20" s="666" t="str">
        <f>'Mapa Final'!L20</f>
        <v>Moderado</v>
      </c>
      <c r="J20" s="669" t="str">
        <f>'Mapa Final'!N20</f>
        <v xml:space="preserve">Alto </v>
      </c>
      <c r="K20" s="646" t="str">
        <f>'Mapa Final'!AA20</f>
        <v>Media</v>
      </c>
      <c r="L20" s="646" t="str">
        <f>'Mapa Final'!AE20</f>
        <v>Moderado</v>
      </c>
      <c r="M20" s="651" t="str">
        <f>'Mapa Final'!AG20</f>
        <v>Moderado</v>
      </c>
      <c r="N20" s="685" t="str">
        <f>'Mapa Final'!AH20</f>
        <v>Aceptar</v>
      </c>
      <c r="O20" s="277"/>
      <c r="P20" s="278"/>
      <c r="Q20" s="278"/>
      <c r="R20" s="250"/>
      <c r="S20" s="250"/>
      <c r="T20" s="320"/>
      <c r="U20" s="205"/>
      <c r="V20" s="205"/>
    </row>
    <row r="21" spans="1:176" ht="69" customHeight="1">
      <c r="A21" s="675"/>
      <c r="B21" s="499"/>
      <c r="C21" s="678"/>
      <c r="D21" s="678"/>
      <c r="E21" s="661"/>
      <c r="F21" s="661"/>
      <c r="G21" s="661"/>
      <c r="H21" s="664"/>
      <c r="I21" s="667"/>
      <c r="J21" s="670"/>
      <c r="K21" s="647"/>
      <c r="L21" s="647"/>
      <c r="M21" s="652"/>
      <c r="N21" s="686"/>
      <c r="O21" s="280"/>
      <c r="P21" s="325"/>
      <c r="Q21" s="325"/>
      <c r="R21" s="250"/>
      <c r="S21" s="250"/>
      <c r="T21" s="281"/>
      <c r="U21" s="205"/>
      <c r="V21" s="205"/>
    </row>
    <row r="22" spans="1:176" ht="75" customHeight="1">
      <c r="A22" s="675"/>
      <c r="B22" s="499"/>
      <c r="C22" s="678"/>
      <c r="D22" s="678"/>
      <c r="E22" s="661"/>
      <c r="F22" s="661"/>
      <c r="G22" s="661"/>
      <c r="H22" s="664"/>
      <c r="I22" s="667"/>
      <c r="J22" s="670"/>
      <c r="K22" s="647"/>
      <c r="L22" s="647"/>
      <c r="M22" s="652"/>
      <c r="N22" s="686"/>
      <c r="O22" s="280"/>
      <c r="P22" s="325"/>
      <c r="Q22" s="325"/>
      <c r="R22" s="322"/>
      <c r="S22" s="322"/>
      <c r="T22" s="281"/>
      <c r="U22" s="205"/>
      <c r="V22" s="205"/>
    </row>
    <row r="23" spans="1:176" ht="47.25" customHeight="1">
      <c r="A23" s="675"/>
      <c r="B23" s="499"/>
      <c r="C23" s="678"/>
      <c r="D23" s="678"/>
      <c r="E23" s="661"/>
      <c r="F23" s="661"/>
      <c r="G23" s="661"/>
      <c r="H23" s="664"/>
      <c r="I23" s="667"/>
      <c r="J23" s="670"/>
      <c r="K23" s="647"/>
      <c r="L23" s="647"/>
      <c r="M23" s="652"/>
      <c r="N23" s="686"/>
      <c r="O23" s="293"/>
      <c r="P23" s="325"/>
      <c r="Q23" s="325"/>
      <c r="R23" s="322"/>
      <c r="S23" s="322"/>
      <c r="T23" s="281"/>
      <c r="U23" s="205"/>
      <c r="V23" s="205"/>
    </row>
    <row r="24" spans="1:176" ht="47.25" customHeight="1" thickBot="1">
      <c r="A24" s="676"/>
      <c r="B24" s="650"/>
      <c r="C24" s="679"/>
      <c r="D24" s="679"/>
      <c r="E24" s="662"/>
      <c r="F24" s="662"/>
      <c r="G24" s="662"/>
      <c r="H24" s="665"/>
      <c r="I24" s="668"/>
      <c r="J24" s="671"/>
      <c r="K24" s="648"/>
      <c r="L24" s="648"/>
      <c r="M24" s="653"/>
      <c r="N24" s="687"/>
      <c r="O24" s="309"/>
      <c r="P24" s="246"/>
      <c r="Q24" s="246"/>
      <c r="R24" s="246"/>
      <c r="S24" s="246"/>
      <c r="T24" s="310"/>
      <c r="U24" s="205"/>
      <c r="V24" s="205"/>
    </row>
    <row r="25" spans="1:176" ht="46.5" customHeight="1">
      <c r="A25" s="674">
        <f>'Mapa Final'!A25</f>
        <v>4</v>
      </c>
      <c r="B25" s="649" t="str">
        <f>'Mapa Final'!B25</f>
        <v>Ocurrencia de accidentes por riesgo público</v>
      </c>
      <c r="C25" s="677" t="str">
        <f>'Mapa Final'!C25</f>
        <v>Vulneración de los derechos fundamentales de los ciudadanos</v>
      </c>
      <c r="D25" s="677"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60" t="str">
        <f>'Mapa Final'!E25</f>
        <v>Violencia social generalizada en el país que puede presentar  accidentes de trabajo leves, graves y mortales y afectaciones a la infraestructura</v>
      </c>
      <c r="F25" s="660"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60" t="str">
        <f>'Mapa Final'!G25</f>
        <v>Daños Activos Fijos/Eventos Externos</v>
      </c>
      <c r="H25" s="663" t="str">
        <f>'Mapa Final'!I25</f>
        <v>Alta</v>
      </c>
      <c r="I25" s="666" t="str">
        <f>'Mapa Final'!L25</f>
        <v>Moderado</v>
      </c>
      <c r="J25" s="669" t="str">
        <f>'Mapa Final'!N25</f>
        <v xml:space="preserve">Alto </v>
      </c>
      <c r="K25" s="646" t="str">
        <f>'Mapa Final'!AA25</f>
        <v>Media</v>
      </c>
      <c r="L25" s="646" t="str">
        <f>'Mapa Final'!AE25</f>
        <v>Moderado</v>
      </c>
      <c r="M25" s="651" t="str">
        <f>'Mapa Final'!AG25</f>
        <v>Moderado</v>
      </c>
      <c r="N25" s="685" t="str">
        <f>'Mapa Final'!AH25</f>
        <v>Aceptar</v>
      </c>
      <c r="O25" s="680"/>
      <c r="P25" s="658"/>
      <c r="Q25" s="658"/>
      <c r="R25" s="700"/>
      <c r="S25" s="700"/>
      <c r="T25" s="690"/>
    </row>
    <row r="26" spans="1:176" ht="76.5" customHeight="1">
      <c r="A26" s="675"/>
      <c r="B26" s="499"/>
      <c r="C26" s="678"/>
      <c r="D26" s="678"/>
      <c r="E26" s="661"/>
      <c r="F26" s="661"/>
      <c r="G26" s="661"/>
      <c r="H26" s="664"/>
      <c r="I26" s="667"/>
      <c r="J26" s="670"/>
      <c r="K26" s="647"/>
      <c r="L26" s="647"/>
      <c r="M26" s="652"/>
      <c r="N26" s="686"/>
      <c r="O26" s="681"/>
      <c r="P26" s="659"/>
      <c r="Q26" s="659"/>
      <c r="R26" s="701"/>
      <c r="S26" s="701"/>
      <c r="T26" s="691"/>
    </row>
    <row r="27" spans="1:176" ht="69.75" customHeight="1">
      <c r="A27" s="675"/>
      <c r="B27" s="499"/>
      <c r="C27" s="678"/>
      <c r="D27" s="678"/>
      <c r="E27" s="661"/>
      <c r="F27" s="661"/>
      <c r="G27" s="661"/>
      <c r="H27" s="664"/>
      <c r="I27" s="667"/>
      <c r="J27" s="670"/>
      <c r="K27" s="647"/>
      <c r="L27" s="647"/>
      <c r="M27" s="652"/>
      <c r="N27" s="686"/>
      <c r="O27" s="280"/>
      <c r="P27" s="325"/>
      <c r="Q27" s="325"/>
      <c r="R27" s="250"/>
      <c r="S27" s="250"/>
      <c r="T27" s="321"/>
    </row>
    <row r="28" spans="1:176" ht="46.5" customHeight="1">
      <c r="A28" s="675"/>
      <c r="B28" s="499"/>
      <c r="C28" s="678"/>
      <c r="D28" s="678"/>
      <c r="E28" s="661"/>
      <c r="F28" s="661"/>
      <c r="G28" s="661"/>
      <c r="H28" s="664"/>
      <c r="I28" s="667"/>
      <c r="J28" s="670"/>
      <c r="K28" s="647"/>
      <c r="L28" s="647"/>
      <c r="M28" s="652"/>
      <c r="N28" s="686"/>
      <c r="O28" s="307"/>
      <c r="P28" s="245"/>
      <c r="Q28" s="245"/>
      <c r="R28" s="245"/>
      <c r="S28" s="245"/>
      <c r="T28" s="308"/>
    </row>
    <row r="29" spans="1:176" ht="46.5" customHeight="1" thickBot="1">
      <c r="A29" s="676"/>
      <c r="B29" s="650"/>
      <c r="C29" s="679"/>
      <c r="D29" s="679"/>
      <c r="E29" s="662"/>
      <c r="F29" s="662"/>
      <c r="G29" s="662"/>
      <c r="H29" s="665"/>
      <c r="I29" s="668"/>
      <c r="J29" s="671"/>
      <c r="K29" s="648"/>
      <c r="L29" s="648"/>
      <c r="M29" s="653"/>
      <c r="N29" s="687"/>
      <c r="O29" s="309"/>
      <c r="P29" s="246"/>
      <c r="Q29" s="246"/>
      <c r="R29" s="246"/>
      <c r="S29" s="246"/>
      <c r="T29" s="310"/>
    </row>
    <row r="30" spans="1:176" ht="87.75" customHeight="1">
      <c r="A30" s="674">
        <f>'Mapa Final'!A35</f>
        <v>6</v>
      </c>
      <c r="B30" s="649" t="str">
        <f>'Mapa Final'!B35</f>
        <v xml:space="preserve">Afectación de los servidores judiciales por riesgo en salud publica </v>
      </c>
      <c r="C30" s="677" t="str">
        <f>'Mapa Final'!C35</f>
        <v>Afectación en la Prestación del Servicio de Justicia</v>
      </c>
      <c r="D30" s="677" t="str">
        <f>'Mapa Final'!D35</f>
        <v>Propagación a nivel mundial del virus Sars COV2 - COVID 19</v>
      </c>
      <c r="E30" s="660" t="str">
        <f>'Mapa Final'!E35</f>
        <v>Afectación en la salud de la población judicial</v>
      </c>
      <c r="F30" s="660" t="str">
        <f>'Mapa Final'!F35</f>
        <v xml:space="preserve">La posibilidad de afectación en la Prestación del Servicio de Justicia, económica, salud de la población judicial y ambiental de la entidad  debido al Contagio por el virus Sars COV2 - COVID 19 </v>
      </c>
      <c r="G30" s="660" t="str">
        <f>'Mapa Final'!G35</f>
        <v>Daños Activos Fijos/Eventos Externos</v>
      </c>
      <c r="H30" s="663" t="str">
        <f>'Mapa Final'!I35</f>
        <v>Muy Alta</v>
      </c>
      <c r="I30" s="666" t="str">
        <f>'Mapa Final'!L35</f>
        <v>Moderado</v>
      </c>
      <c r="J30" s="669" t="str">
        <f>'Mapa Final'!N35</f>
        <v xml:space="preserve">Alto </v>
      </c>
      <c r="K30" s="646" t="str">
        <f>'Mapa Final'!AA35</f>
        <v>Media</v>
      </c>
      <c r="L30" s="646" t="str">
        <f>'Mapa Final'!AE35</f>
        <v>Moderado</v>
      </c>
      <c r="M30" s="651" t="str">
        <f>'Mapa Final'!AG35</f>
        <v>Moderado</v>
      </c>
      <c r="N30" s="685" t="str">
        <f>'Mapa Final'!AH35</f>
        <v>Aceptar</v>
      </c>
      <c r="O30" s="290"/>
      <c r="P30" s="278"/>
      <c r="Q30" s="278"/>
      <c r="R30" s="250"/>
      <c r="S30" s="250"/>
      <c r="T30" s="292"/>
    </row>
    <row r="31" spans="1:176" ht="60" customHeight="1">
      <c r="A31" s="675"/>
      <c r="B31" s="499"/>
      <c r="C31" s="678"/>
      <c r="D31" s="678"/>
      <c r="E31" s="661"/>
      <c r="F31" s="661"/>
      <c r="G31" s="661"/>
      <c r="H31" s="664"/>
      <c r="I31" s="667"/>
      <c r="J31" s="670"/>
      <c r="K31" s="647"/>
      <c r="L31" s="647"/>
      <c r="M31" s="652"/>
      <c r="N31" s="686"/>
      <c r="O31" s="293"/>
      <c r="P31" s="325"/>
      <c r="Q31" s="325"/>
      <c r="R31" s="250"/>
      <c r="S31" s="250"/>
      <c r="T31" s="318"/>
    </row>
    <row r="32" spans="1:176" ht="60" customHeight="1">
      <c r="A32" s="675"/>
      <c r="B32" s="499"/>
      <c r="C32" s="678"/>
      <c r="D32" s="678"/>
      <c r="E32" s="661"/>
      <c r="F32" s="661"/>
      <c r="G32" s="661"/>
      <c r="H32" s="664"/>
      <c r="I32" s="667"/>
      <c r="J32" s="670"/>
      <c r="K32" s="647"/>
      <c r="L32" s="647"/>
      <c r="M32" s="652"/>
      <c r="N32" s="686"/>
      <c r="O32" s="295"/>
      <c r="P32" s="325"/>
      <c r="Q32" s="325"/>
      <c r="R32" s="250"/>
      <c r="S32" s="250"/>
      <c r="T32" s="318"/>
    </row>
    <row r="33" spans="1:20" ht="78" customHeight="1">
      <c r="A33" s="675"/>
      <c r="B33" s="499"/>
      <c r="C33" s="678"/>
      <c r="D33" s="678"/>
      <c r="E33" s="661"/>
      <c r="F33" s="661"/>
      <c r="G33" s="661"/>
      <c r="H33" s="664"/>
      <c r="I33" s="667"/>
      <c r="J33" s="670"/>
      <c r="K33" s="647"/>
      <c r="L33" s="647"/>
      <c r="M33" s="652"/>
      <c r="N33" s="686"/>
      <c r="O33" s="295"/>
      <c r="P33" s="325"/>
      <c r="Q33" s="325"/>
      <c r="R33" s="250"/>
      <c r="S33" s="250"/>
      <c r="T33" s="319"/>
    </row>
    <row r="34" spans="1:20" ht="60" customHeight="1" thickBot="1">
      <c r="A34" s="676"/>
      <c r="B34" s="650"/>
      <c r="C34" s="679"/>
      <c r="D34" s="679"/>
      <c r="E34" s="662"/>
      <c r="F34" s="662"/>
      <c r="G34" s="662"/>
      <c r="H34" s="665"/>
      <c r="I34" s="668"/>
      <c r="J34" s="671"/>
      <c r="K34" s="648"/>
      <c r="L34" s="648"/>
      <c r="M34" s="653"/>
      <c r="N34" s="687"/>
      <c r="O34" s="296"/>
      <c r="P34" s="271"/>
      <c r="Q34" s="271"/>
      <c r="R34" s="297"/>
      <c r="S34" s="297"/>
      <c r="T34" s="298"/>
    </row>
    <row r="35" spans="1:20" ht="56.25" customHeight="1">
      <c r="A35" s="674">
        <f>'Mapa Final'!A40</f>
        <v>7</v>
      </c>
      <c r="B35" s="649" t="str">
        <f>'Mapa Final'!B40</f>
        <v>Corrupción</v>
      </c>
      <c r="C35" s="677" t="str">
        <f>'Mapa Final'!C40</f>
        <v>Reputacional(Corrupción)</v>
      </c>
      <c r="D35" s="677"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60" t="str">
        <f>'Mapa Final'!E40</f>
        <v xml:space="preserve">Carencia de transparencia, ética y valores . </v>
      </c>
      <c r="F35" s="660" t="str">
        <f>'Mapa Final'!F40</f>
        <v xml:space="preserve">Posibilidad de actos indebidos de  los servidores judiciales debido a  la carencia en transparencia, ética y valores </v>
      </c>
      <c r="G35" s="660" t="str">
        <f>'Mapa Final'!G40</f>
        <v>Fraude Interno</v>
      </c>
      <c r="H35" s="663" t="str">
        <f>'Mapa Final'!I40</f>
        <v>Alta</v>
      </c>
      <c r="I35" s="666" t="str">
        <f>'Mapa Final'!L40</f>
        <v>Mayor</v>
      </c>
      <c r="J35" s="669" t="str">
        <f>'Mapa Final'!N40</f>
        <v xml:space="preserve">Alto </v>
      </c>
      <c r="K35" s="646" t="str">
        <f>'Mapa Final'!AA40</f>
        <v>Media</v>
      </c>
      <c r="L35" s="646" t="str">
        <f>'Mapa Final'!AE40</f>
        <v>Mayor</v>
      </c>
      <c r="M35" s="651" t="str">
        <f>'Mapa Final'!AG40</f>
        <v xml:space="preserve">Alto </v>
      </c>
      <c r="N35" s="685" t="str">
        <f>'Mapa Final'!AH40</f>
        <v>Reducir(mitigar)</v>
      </c>
      <c r="O35" s="300"/>
      <c r="P35" s="278"/>
      <c r="Q35" s="278"/>
      <c r="R35" s="289"/>
      <c r="S35" s="289"/>
      <c r="T35" s="301"/>
    </row>
    <row r="36" spans="1:20" ht="56.25" customHeight="1">
      <c r="A36" s="675"/>
      <c r="B36" s="499"/>
      <c r="C36" s="678"/>
      <c r="D36" s="678"/>
      <c r="E36" s="661"/>
      <c r="F36" s="661"/>
      <c r="G36" s="661"/>
      <c r="H36" s="664"/>
      <c r="I36" s="667"/>
      <c r="J36" s="670"/>
      <c r="K36" s="647"/>
      <c r="L36" s="647"/>
      <c r="M36" s="652"/>
      <c r="N36" s="686"/>
      <c r="O36" s="307"/>
      <c r="P36" s="245"/>
      <c r="Q36" s="245"/>
      <c r="R36" s="245"/>
      <c r="S36" s="245"/>
      <c r="T36" s="308"/>
    </row>
    <row r="37" spans="1:20" ht="56.25" customHeight="1">
      <c r="A37" s="675"/>
      <c r="B37" s="499"/>
      <c r="C37" s="678"/>
      <c r="D37" s="678"/>
      <c r="E37" s="661"/>
      <c r="F37" s="661"/>
      <c r="G37" s="661"/>
      <c r="H37" s="664"/>
      <c r="I37" s="667"/>
      <c r="J37" s="670"/>
      <c r="K37" s="647"/>
      <c r="L37" s="647"/>
      <c r="M37" s="652"/>
      <c r="N37" s="686"/>
      <c r="O37" s="307"/>
      <c r="P37" s="245"/>
      <c r="Q37" s="245"/>
      <c r="R37" s="245"/>
      <c r="S37" s="245"/>
      <c r="T37" s="308"/>
    </row>
    <row r="38" spans="1:20" ht="56.25" customHeight="1">
      <c r="A38" s="675"/>
      <c r="B38" s="499"/>
      <c r="C38" s="678"/>
      <c r="D38" s="678"/>
      <c r="E38" s="661"/>
      <c r="F38" s="661"/>
      <c r="G38" s="661"/>
      <c r="H38" s="664"/>
      <c r="I38" s="667"/>
      <c r="J38" s="670"/>
      <c r="K38" s="647"/>
      <c r="L38" s="647"/>
      <c r="M38" s="652"/>
      <c r="N38" s="686"/>
      <c r="O38" s="307"/>
      <c r="P38" s="245"/>
      <c r="Q38" s="245"/>
      <c r="R38" s="245"/>
      <c r="S38" s="245"/>
      <c r="T38" s="308"/>
    </row>
    <row r="39" spans="1:20" ht="56.25" customHeight="1" thickBot="1">
      <c r="A39" s="676"/>
      <c r="B39" s="650"/>
      <c r="C39" s="679"/>
      <c r="D39" s="679"/>
      <c r="E39" s="662"/>
      <c r="F39" s="662"/>
      <c r="G39" s="662"/>
      <c r="H39" s="665"/>
      <c r="I39" s="668"/>
      <c r="J39" s="671"/>
      <c r="K39" s="648"/>
      <c r="L39" s="648"/>
      <c r="M39" s="653"/>
      <c r="N39" s="687"/>
      <c r="O39" s="309"/>
      <c r="P39" s="246"/>
      <c r="Q39" s="246"/>
      <c r="R39" s="246"/>
      <c r="S39" s="246"/>
      <c r="T39" s="310"/>
    </row>
    <row r="40" spans="1:20" ht="37.5" customHeight="1">
      <c r="A40" s="674">
        <f>'Mapa Final'!A30</f>
        <v>5</v>
      </c>
      <c r="B40" s="649" t="str">
        <f>'Mapa Final'!B30</f>
        <v>Afectación a las personas e  infraestructura por fenómenos naturales</v>
      </c>
      <c r="C40" s="677" t="str">
        <f>'Mapa Final'!C30</f>
        <v>Afectación en la Prestación del Servicio de Justicia</v>
      </c>
      <c r="D40" s="677"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60" t="str">
        <f>'Mapa Final'!E30</f>
        <v>Ocurrencia de amenazas o desastres que pueden poner en peligro la seguridad y salud de la población judicial  y visitantes en las instalaciones</v>
      </c>
      <c r="F40" s="660"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60" t="str">
        <f>'Mapa Final'!G30</f>
        <v>Daños Activos Fijos/Eventos Externos</v>
      </c>
      <c r="H40" s="663" t="str">
        <f>'Mapa Final'!I30</f>
        <v>Alta</v>
      </c>
      <c r="I40" s="666" t="str">
        <f>'Mapa Final'!L30</f>
        <v>Moderado</v>
      </c>
      <c r="J40" s="669" t="str">
        <f>'Mapa Final'!N30</f>
        <v xml:space="preserve">Alto </v>
      </c>
      <c r="K40" s="646" t="str">
        <f>'Mapa Final'!AA30</f>
        <v>Media</v>
      </c>
      <c r="L40" s="646" t="str">
        <f>'Mapa Final'!AE30</f>
        <v>Moderado</v>
      </c>
      <c r="M40" s="651" t="str">
        <f>'Mapa Final'!AG30</f>
        <v>Moderado</v>
      </c>
      <c r="N40" s="685" t="str">
        <f>'Mapa Final'!AH30</f>
        <v>Aceptar</v>
      </c>
      <c r="O40" s="680"/>
      <c r="P40" s="658"/>
      <c r="Q40" s="658"/>
      <c r="R40" s="656"/>
      <c r="S40" s="656"/>
      <c r="T40" s="690"/>
    </row>
    <row r="41" spans="1:20" ht="45" customHeight="1">
      <c r="A41" s="675"/>
      <c r="B41" s="499"/>
      <c r="C41" s="678"/>
      <c r="D41" s="678"/>
      <c r="E41" s="661"/>
      <c r="F41" s="661"/>
      <c r="G41" s="661"/>
      <c r="H41" s="664"/>
      <c r="I41" s="667"/>
      <c r="J41" s="670"/>
      <c r="K41" s="647"/>
      <c r="L41" s="647"/>
      <c r="M41" s="652"/>
      <c r="N41" s="686"/>
      <c r="O41" s="681"/>
      <c r="P41" s="659"/>
      <c r="Q41" s="659"/>
      <c r="R41" s="682"/>
      <c r="S41" s="682"/>
      <c r="T41" s="691"/>
    </row>
    <row r="42" spans="1:20" ht="79.5" customHeight="1">
      <c r="A42" s="675"/>
      <c r="B42" s="499"/>
      <c r="C42" s="678"/>
      <c r="D42" s="678"/>
      <c r="E42" s="661"/>
      <c r="F42" s="661"/>
      <c r="G42" s="661"/>
      <c r="H42" s="664"/>
      <c r="I42" s="667"/>
      <c r="J42" s="670"/>
      <c r="K42" s="647"/>
      <c r="L42" s="647"/>
      <c r="M42" s="652"/>
      <c r="N42" s="686"/>
      <c r="O42" s="302"/>
      <c r="P42" s="325"/>
      <c r="Q42" s="325"/>
      <c r="R42" s="324"/>
      <c r="S42" s="324"/>
      <c r="T42" s="319"/>
    </row>
    <row r="43" spans="1:20" ht="35.25" customHeight="1">
      <c r="A43" s="675"/>
      <c r="B43" s="499"/>
      <c r="C43" s="678"/>
      <c r="D43" s="678"/>
      <c r="E43" s="661"/>
      <c r="F43" s="661"/>
      <c r="G43" s="661"/>
      <c r="H43" s="664"/>
      <c r="I43" s="667"/>
      <c r="J43" s="670"/>
      <c r="K43" s="647"/>
      <c r="L43" s="647"/>
      <c r="M43" s="652"/>
      <c r="N43" s="686"/>
      <c r="O43" s="307"/>
      <c r="P43" s="245"/>
      <c r="Q43" s="245"/>
      <c r="R43" s="245"/>
      <c r="S43" s="245"/>
      <c r="T43" s="308"/>
    </row>
    <row r="44" spans="1:20" ht="53.25" customHeight="1" thickBot="1">
      <c r="A44" s="676"/>
      <c r="B44" s="650"/>
      <c r="C44" s="679"/>
      <c r="D44" s="679"/>
      <c r="E44" s="662"/>
      <c r="F44" s="662"/>
      <c r="G44" s="662"/>
      <c r="H44" s="665"/>
      <c r="I44" s="668"/>
      <c r="J44" s="671"/>
      <c r="K44" s="648"/>
      <c r="L44" s="648"/>
      <c r="M44" s="653"/>
      <c r="N44" s="687"/>
      <c r="O44" s="309"/>
      <c r="P44" s="246"/>
      <c r="Q44" s="246"/>
      <c r="R44" s="246"/>
      <c r="S44" s="246"/>
      <c r="T44" s="310"/>
    </row>
    <row r="45" spans="1:20">
      <c r="A45" s="674">
        <f>'Mapa Final'!A45</f>
        <v>0</v>
      </c>
      <c r="B45" s="649">
        <f>'Mapa Final'!B45</f>
        <v>0</v>
      </c>
      <c r="C45" s="677">
        <f>'Mapa Final'!C45</f>
        <v>0</v>
      </c>
      <c r="D45" s="677">
        <f>'Mapa Final'!D45</f>
        <v>0</v>
      </c>
      <c r="E45" s="660">
        <f>'Mapa Final'!E45</f>
        <v>0</v>
      </c>
      <c r="F45" s="660">
        <f>'Mapa Final'!F45</f>
        <v>0</v>
      </c>
      <c r="G45" s="660">
        <f>'Mapa Final'!G45</f>
        <v>0</v>
      </c>
      <c r="H45" s="663" t="str">
        <f>'Mapa Final'!I45</f>
        <v>Muy Baja</v>
      </c>
      <c r="I45" s="666" t="b">
        <f>'Mapa Final'!L45</f>
        <v>0</v>
      </c>
      <c r="J45" s="669" t="e">
        <f>'Mapa Final'!N45</f>
        <v>#N/A</v>
      </c>
      <c r="K45" s="646" t="e">
        <f>'Mapa Final'!AA45</f>
        <v>#DIV/0!</v>
      </c>
      <c r="L45" s="646" t="e">
        <f>'Mapa Final'!AE45</f>
        <v>#DIV/0!</v>
      </c>
      <c r="M45" s="651" t="e">
        <f>'Mapa Final'!AG45</f>
        <v>#DIV/0!</v>
      </c>
      <c r="N45" s="685">
        <f>'Mapa Final'!AH45</f>
        <v>0</v>
      </c>
      <c r="O45" s="695"/>
      <c r="P45" s="698"/>
      <c r="Q45" s="698"/>
      <c r="R45" s="698"/>
      <c r="S45" s="698"/>
      <c r="T45" s="692"/>
    </row>
    <row r="46" spans="1:20">
      <c r="A46" s="675"/>
      <c r="B46" s="499"/>
      <c r="C46" s="678"/>
      <c r="D46" s="678"/>
      <c r="E46" s="661"/>
      <c r="F46" s="661"/>
      <c r="G46" s="661"/>
      <c r="H46" s="664"/>
      <c r="I46" s="667"/>
      <c r="J46" s="670"/>
      <c r="K46" s="647"/>
      <c r="L46" s="647"/>
      <c r="M46" s="652"/>
      <c r="N46" s="686"/>
      <c r="O46" s="696"/>
      <c r="P46" s="553"/>
      <c r="Q46" s="553"/>
      <c r="R46" s="553"/>
      <c r="S46" s="553"/>
      <c r="T46" s="693"/>
    </row>
    <row r="47" spans="1:20">
      <c r="A47" s="675"/>
      <c r="B47" s="499"/>
      <c r="C47" s="678"/>
      <c r="D47" s="678"/>
      <c r="E47" s="661"/>
      <c r="F47" s="661"/>
      <c r="G47" s="661"/>
      <c r="H47" s="664"/>
      <c r="I47" s="667"/>
      <c r="J47" s="670"/>
      <c r="K47" s="647"/>
      <c r="L47" s="647"/>
      <c r="M47" s="652"/>
      <c r="N47" s="686"/>
      <c r="O47" s="696"/>
      <c r="P47" s="553"/>
      <c r="Q47" s="553"/>
      <c r="R47" s="553"/>
      <c r="S47" s="553"/>
      <c r="T47" s="693"/>
    </row>
    <row r="48" spans="1:20">
      <c r="A48" s="675"/>
      <c r="B48" s="499"/>
      <c r="C48" s="678"/>
      <c r="D48" s="678"/>
      <c r="E48" s="661"/>
      <c r="F48" s="661"/>
      <c r="G48" s="661"/>
      <c r="H48" s="664"/>
      <c r="I48" s="667"/>
      <c r="J48" s="670"/>
      <c r="K48" s="647"/>
      <c r="L48" s="647"/>
      <c r="M48" s="652"/>
      <c r="N48" s="686"/>
      <c r="O48" s="696"/>
      <c r="P48" s="553"/>
      <c r="Q48" s="553"/>
      <c r="R48" s="553"/>
      <c r="S48" s="553"/>
      <c r="T48" s="693"/>
    </row>
    <row r="49" spans="1:20" ht="15.75" thickBot="1">
      <c r="A49" s="676"/>
      <c r="B49" s="650"/>
      <c r="C49" s="679"/>
      <c r="D49" s="679"/>
      <c r="E49" s="662"/>
      <c r="F49" s="662"/>
      <c r="G49" s="662"/>
      <c r="H49" s="665"/>
      <c r="I49" s="668"/>
      <c r="J49" s="671"/>
      <c r="K49" s="648"/>
      <c r="L49" s="648"/>
      <c r="M49" s="653"/>
      <c r="N49" s="687"/>
      <c r="O49" s="697"/>
      <c r="P49" s="699"/>
      <c r="Q49" s="699"/>
      <c r="R49" s="699"/>
      <c r="S49" s="699"/>
      <c r="T49" s="694"/>
    </row>
    <row r="50" spans="1:20">
      <c r="A50" s="674">
        <f>'Mapa Final'!A50</f>
        <v>0</v>
      </c>
      <c r="B50" s="649">
        <f>'Mapa Final'!B50</f>
        <v>0</v>
      </c>
      <c r="C50" s="677">
        <f>'Mapa Final'!C50</f>
        <v>0</v>
      </c>
      <c r="D50" s="677">
        <f>'Mapa Final'!D50</f>
        <v>0</v>
      </c>
      <c r="E50" s="660">
        <f>'Mapa Final'!E50</f>
        <v>0</v>
      </c>
      <c r="F50" s="660">
        <f>'Mapa Final'!F50</f>
        <v>0</v>
      </c>
      <c r="G50" s="660">
        <f>'Mapa Final'!G50</f>
        <v>0</v>
      </c>
      <c r="H50" s="663" t="str">
        <f>'Mapa Final'!I50</f>
        <v>Muy Baja</v>
      </c>
      <c r="I50" s="666" t="b">
        <f>'Mapa Final'!L50</f>
        <v>0</v>
      </c>
      <c r="J50" s="669" t="e">
        <f>'Mapa Final'!N50</f>
        <v>#N/A</v>
      </c>
      <c r="K50" s="646" t="e">
        <f>'Mapa Final'!AA50</f>
        <v>#DIV/0!</v>
      </c>
      <c r="L50" s="646" t="e">
        <f>'Mapa Final'!AE50</f>
        <v>#DIV/0!</v>
      </c>
      <c r="M50" s="651" t="e">
        <f>'Mapa Final'!AG50</f>
        <v>#DIV/0!</v>
      </c>
      <c r="N50" s="685">
        <f>'Mapa Final'!AH50</f>
        <v>0</v>
      </c>
      <c r="O50" s="695"/>
      <c r="P50" s="698"/>
      <c r="Q50" s="698"/>
      <c r="R50" s="698"/>
      <c r="S50" s="698"/>
      <c r="T50" s="692"/>
    </row>
    <row r="51" spans="1:20">
      <c r="A51" s="675"/>
      <c r="B51" s="499"/>
      <c r="C51" s="678"/>
      <c r="D51" s="678"/>
      <c r="E51" s="661"/>
      <c r="F51" s="661"/>
      <c r="G51" s="661"/>
      <c r="H51" s="664"/>
      <c r="I51" s="667"/>
      <c r="J51" s="670"/>
      <c r="K51" s="647"/>
      <c r="L51" s="647"/>
      <c r="M51" s="652"/>
      <c r="N51" s="686"/>
      <c r="O51" s="696"/>
      <c r="P51" s="553"/>
      <c r="Q51" s="553"/>
      <c r="R51" s="553"/>
      <c r="S51" s="553"/>
      <c r="T51" s="693"/>
    </row>
    <row r="52" spans="1:20">
      <c r="A52" s="675"/>
      <c r="B52" s="499"/>
      <c r="C52" s="678"/>
      <c r="D52" s="678"/>
      <c r="E52" s="661"/>
      <c r="F52" s="661"/>
      <c r="G52" s="661"/>
      <c r="H52" s="664"/>
      <c r="I52" s="667"/>
      <c r="J52" s="670"/>
      <c r="K52" s="647"/>
      <c r="L52" s="647"/>
      <c r="M52" s="652"/>
      <c r="N52" s="686"/>
      <c r="O52" s="696"/>
      <c r="P52" s="553"/>
      <c r="Q52" s="553"/>
      <c r="R52" s="553"/>
      <c r="S52" s="553"/>
      <c r="T52" s="693"/>
    </row>
    <row r="53" spans="1:20">
      <c r="A53" s="675"/>
      <c r="B53" s="499"/>
      <c r="C53" s="678"/>
      <c r="D53" s="678"/>
      <c r="E53" s="661"/>
      <c r="F53" s="661"/>
      <c r="G53" s="661"/>
      <c r="H53" s="664"/>
      <c r="I53" s="667"/>
      <c r="J53" s="670"/>
      <c r="K53" s="647"/>
      <c r="L53" s="647"/>
      <c r="M53" s="652"/>
      <c r="N53" s="686"/>
      <c r="O53" s="696"/>
      <c r="P53" s="553"/>
      <c r="Q53" s="553"/>
      <c r="R53" s="553"/>
      <c r="S53" s="553"/>
      <c r="T53" s="693"/>
    </row>
    <row r="54" spans="1:20" ht="15.75" thickBot="1">
      <c r="A54" s="676"/>
      <c r="B54" s="650"/>
      <c r="C54" s="679"/>
      <c r="D54" s="679"/>
      <c r="E54" s="662"/>
      <c r="F54" s="662"/>
      <c r="G54" s="662"/>
      <c r="H54" s="665"/>
      <c r="I54" s="668"/>
      <c r="J54" s="671"/>
      <c r="K54" s="648"/>
      <c r="L54" s="648"/>
      <c r="M54" s="653"/>
      <c r="N54" s="687"/>
      <c r="O54" s="697"/>
      <c r="P54" s="699"/>
      <c r="Q54" s="699"/>
      <c r="R54" s="699"/>
      <c r="S54" s="699"/>
      <c r="T54" s="694"/>
    </row>
    <row r="55" spans="1:20">
      <c r="A55" s="674">
        <f>'Mapa Final'!A55</f>
        <v>0</v>
      </c>
      <c r="B55" s="649">
        <f>'Mapa Final'!B55</f>
        <v>0</v>
      </c>
      <c r="C55" s="677">
        <f>'Mapa Final'!C55</f>
        <v>0</v>
      </c>
      <c r="D55" s="677">
        <f>'Mapa Final'!D55</f>
        <v>0</v>
      </c>
      <c r="E55" s="660">
        <f>'Mapa Final'!E55</f>
        <v>0</v>
      </c>
      <c r="F55" s="660">
        <f>'Mapa Final'!F55</f>
        <v>0</v>
      </c>
      <c r="G55" s="660">
        <f>'Mapa Final'!G55</f>
        <v>0</v>
      </c>
      <c r="H55" s="663" t="str">
        <f>'Mapa Final'!I55</f>
        <v>Muy Baja</v>
      </c>
      <c r="I55" s="666" t="b">
        <f>'Mapa Final'!L55</f>
        <v>0</v>
      </c>
      <c r="J55" s="669" t="e">
        <f>'Mapa Final'!N55</f>
        <v>#N/A</v>
      </c>
      <c r="K55" s="646" t="e">
        <f>'Mapa Final'!AA55</f>
        <v>#DIV/0!</v>
      </c>
      <c r="L55" s="646" t="e">
        <f>'Mapa Final'!AE55</f>
        <v>#DIV/0!</v>
      </c>
      <c r="M55" s="651" t="e">
        <f>'Mapa Final'!AG55</f>
        <v>#DIV/0!</v>
      </c>
      <c r="N55" s="685">
        <f>'Mapa Final'!AH55</f>
        <v>0</v>
      </c>
      <c r="O55" s="695"/>
      <c r="P55" s="698"/>
      <c r="Q55" s="698"/>
      <c r="R55" s="698"/>
      <c r="S55" s="698"/>
      <c r="T55" s="692"/>
    </row>
    <row r="56" spans="1:20">
      <c r="A56" s="675"/>
      <c r="B56" s="499"/>
      <c r="C56" s="678"/>
      <c r="D56" s="678"/>
      <c r="E56" s="661"/>
      <c r="F56" s="661"/>
      <c r="G56" s="661"/>
      <c r="H56" s="664"/>
      <c r="I56" s="667"/>
      <c r="J56" s="670"/>
      <c r="K56" s="647"/>
      <c r="L56" s="647"/>
      <c r="M56" s="652"/>
      <c r="N56" s="686"/>
      <c r="O56" s="696"/>
      <c r="P56" s="553"/>
      <c r="Q56" s="553"/>
      <c r="R56" s="553"/>
      <c r="S56" s="553"/>
      <c r="T56" s="693"/>
    </row>
    <row r="57" spans="1:20">
      <c r="A57" s="675"/>
      <c r="B57" s="499"/>
      <c r="C57" s="678"/>
      <c r="D57" s="678"/>
      <c r="E57" s="661"/>
      <c r="F57" s="661"/>
      <c r="G57" s="661"/>
      <c r="H57" s="664"/>
      <c r="I57" s="667"/>
      <c r="J57" s="670"/>
      <c r="K57" s="647"/>
      <c r="L57" s="647"/>
      <c r="M57" s="652"/>
      <c r="N57" s="686"/>
      <c r="O57" s="696"/>
      <c r="P57" s="553"/>
      <c r="Q57" s="553"/>
      <c r="R57" s="553"/>
      <c r="S57" s="553"/>
      <c r="T57" s="693"/>
    </row>
    <row r="58" spans="1:20">
      <c r="A58" s="675"/>
      <c r="B58" s="499"/>
      <c r="C58" s="678"/>
      <c r="D58" s="678"/>
      <c r="E58" s="661"/>
      <c r="F58" s="661"/>
      <c r="G58" s="661"/>
      <c r="H58" s="664"/>
      <c r="I58" s="667"/>
      <c r="J58" s="670"/>
      <c r="K58" s="647"/>
      <c r="L58" s="647"/>
      <c r="M58" s="652"/>
      <c r="N58" s="686"/>
      <c r="O58" s="696"/>
      <c r="P58" s="553"/>
      <c r="Q58" s="553"/>
      <c r="R58" s="553"/>
      <c r="S58" s="553"/>
      <c r="T58" s="693"/>
    </row>
    <row r="59" spans="1:20" ht="15.75" thickBot="1">
      <c r="A59" s="676"/>
      <c r="B59" s="650"/>
      <c r="C59" s="679"/>
      <c r="D59" s="679"/>
      <c r="E59" s="662"/>
      <c r="F59" s="662"/>
      <c r="G59" s="662"/>
      <c r="H59" s="665"/>
      <c r="I59" s="668"/>
      <c r="J59" s="671"/>
      <c r="K59" s="648"/>
      <c r="L59" s="648"/>
      <c r="M59" s="653"/>
      <c r="N59" s="687"/>
      <c r="O59" s="697"/>
      <c r="P59" s="699"/>
      <c r="Q59" s="699"/>
      <c r="R59" s="699"/>
      <c r="S59" s="699"/>
      <c r="T59" s="694"/>
    </row>
  </sheetData>
  <mergeCells count="194">
    <mergeCell ref="R25:R26"/>
    <mergeCell ref="S25:S26"/>
    <mergeCell ref="T25:T26"/>
    <mergeCell ref="O11:O12"/>
    <mergeCell ref="S11:S12"/>
    <mergeCell ref="R11:R12"/>
    <mergeCell ref="Q11:Q12"/>
    <mergeCell ref="P11:P12"/>
    <mergeCell ref="B10:B14"/>
    <mergeCell ref="B15:B19"/>
    <mergeCell ref="B20:B24"/>
    <mergeCell ref="B25:B29"/>
    <mergeCell ref="J25:J29"/>
    <mergeCell ref="K25:K29"/>
    <mergeCell ref="L25:L29"/>
    <mergeCell ref="M25:M29"/>
    <mergeCell ref="N25:N29"/>
    <mergeCell ref="M20:M24"/>
    <mergeCell ref="N20:N24"/>
    <mergeCell ref="G20:G24"/>
    <mergeCell ref="H20:H24"/>
    <mergeCell ref="I20:I24"/>
    <mergeCell ref="J20:J24"/>
    <mergeCell ref="K20:K24"/>
    <mergeCell ref="B30:B34"/>
    <mergeCell ref="B35:B39"/>
    <mergeCell ref="B40:B44"/>
    <mergeCell ref="B45:B49"/>
    <mergeCell ref="B50:B54"/>
    <mergeCell ref="P55:P59"/>
    <mergeCell ref="Q55:Q59"/>
    <mergeCell ref="R55:R59"/>
    <mergeCell ref="S55:S59"/>
    <mergeCell ref="M50:M54"/>
    <mergeCell ref="G50:G54"/>
    <mergeCell ref="H50:H54"/>
    <mergeCell ref="I50:I54"/>
    <mergeCell ref="J50:J54"/>
    <mergeCell ref="K50:K54"/>
    <mergeCell ref="L50:L54"/>
    <mergeCell ref="P45:P49"/>
    <mergeCell ref="Q45:Q49"/>
    <mergeCell ref="R45:R49"/>
    <mergeCell ref="S45:S49"/>
    <mergeCell ref="G45:G49"/>
    <mergeCell ref="H45:H49"/>
    <mergeCell ref="I45:I49"/>
    <mergeCell ref="M40:M44"/>
    <mergeCell ref="F45:F4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B55:B59"/>
    <mergeCell ref="F40:F44"/>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J35:J39"/>
    <mergeCell ref="K35:K39"/>
    <mergeCell ref="L35:L39"/>
    <mergeCell ref="M35:M39"/>
    <mergeCell ref="N35:N39"/>
    <mergeCell ref="N40:N44"/>
    <mergeCell ref="A35:A39"/>
    <mergeCell ref="C35:C39"/>
    <mergeCell ref="D35:D39"/>
    <mergeCell ref="E35:E39"/>
    <mergeCell ref="F35:F39"/>
    <mergeCell ref="G35:G39"/>
    <mergeCell ref="H35:H39"/>
    <mergeCell ref="I35:I39"/>
    <mergeCell ref="G40:G44"/>
    <mergeCell ref="H40:H44"/>
    <mergeCell ref="I40:I44"/>
    <mergeCell ref="J40:J44"/>
    <mergeCell ref="K40:K44"/>
    <mergeCell ref="L40:L44"/>
    <mergeCell ref="A40:A44"/>
    <mergeCell ref="C40:C44"/>
    <mergeCell ref="D40:D44"/>
    <mergeCell ref="E40:E44"/>
    <mergeCell ref="N30:N34"/>
    <mergeCell ref="O25:O26"/>
    <mergeCell ref="P25:P26"/>
    <mergeCell ref="Q25:Q26"/>
    <mergeCell ref="A25:A29"/>
    <mergeCell ref="C25:C29"/>
    <mergeCell ref="D25:D29"/>
    <mergeCell ref="E25:E29"/>
    <mergeCell ref="F25:F29"/>
    <mergeCell ref="G25:G29"/>
    <mergeCell ref="H25:H29"/>
    <mergeCell ref="I25:I29"/>
    <mergeCell ref="M30:M34"/>
    <mergeCell ref="G30:G34"/>
    <mergeCell ref="H30:H34"/>
    <mergeCell ref="I30:I34"/>
    <mergeCell ref="J30:J34"/>
    <mergeCell ref="K30:K34"/>
    <mergeCell ref="L30:L34"/>
    <mergeCell ref="A30:A34"/>
    <mergeCell ref="C30:C34"/>
    <mergeCell ref="D30:D34"/>
    <mergeCell ref="E30:E34"/>
    <mergeCell ref="F30:F34"/>
    <mergeCell ref="L20:L24"/>
    <mergeCell ref="A20:A24"/>
    <mergeCell ref="C20:C24"/>
    <mergeCell ref="D20:D24"/>
    <mergeCell ref="E20:E24"/>
    <mergeCell ref="F20:F24"/>
    <mergeCell ref="J15:J19"/>
    <mergeCell ref="K15:K19"/>
    <mergeCell ref="L15:L19"/>
    <mergeCell ref="M15:M19"/>
    <mergeCell ref="I10:I14"/>
    <mergeCell ref="J10:J14"/>
    <mergeCell ref="K10:K14"/>
    <mergeCell ref="L10:L14"/>
    <mergeCell ref="N15:N19"/>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O40:O41"/>
    <mergeCell ref="P40:P41"/>
    <mergeCell ref="Q40:Q41"/>
    <mergeCell ref="R40:R41"/>
    <mergeCell ref="S40:S41"/>
    <mergeCell ref="T40:T41"/>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xWindow="520" yWindow="408" count="8">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 allowBlank="1" showInputMessage="1" showErrorMessage="1" prompt="Enunciar cuál es el control" sqref="O10 O23 O18 O20 O25 O31:O32 O40"/>
  </dataValidation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R59"/>
  <sheetViews>
    <sheetView topLeftCell="I1" zoomScale="85" zoomScaleNormal="85" workbookViewId="0">
      <selection activeCell="D4" sqref="D4:N4"/>
    </sheetView>
  </sheetViews>
  <sheetFormatPr baseColWidth="10" defaultColWidth="11.42578125" defaultRowHeight="15"/>
  <cols>
    <col min="1" max="2" width="18.42578125" style="82" customWidth="1"/>
    <col min="3" max="3" width="15.5703125" customWidth="1"/>
    <col min="4" max="4" width="27.5703125" style="82" customWidth="1"/>
    <col min="5" max="5" width="18" style="193" customWidth="1"/>
    <col min="6" max="6" width="40.140625" customWidth="1"/>
    <col min="7" max="7" width="20.42578125" customWidth="1"/>
    <col min="8" max="8" width="10.42578125" style="194" customWidth="1"/>
    <col min="9" max="9" width="11.42578125" style="194" customWidth="1"/>
    <col min="10" max="10" width="10.140625" style="195" customWidth="1"/>
    <col min="11" max="11" width="11.42578125" style="194" customWidth="1"/>
    <col min="12" max="12" width="10.85546875" style="194" customWidth="1"/>
    <col min="13" max="13" width="18.28515625" style="194"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0"/>
  </cols>
  <sheetData>
    <row r="1" spans="1:278" s="161" customFormat="1" ht="16.5" customHeight="1">
      <c r="A1" s="517"/>
      <c r="B1" s="518"/>
      <c r="C1" s="518"/>
      <c r="D1" s="635" t="s">
        <v>367</v>
      </c>
      <c r="E1" s="635"/>
      <c r="F1" s="635"/>
      <c r="G1" s="635"/>
      <c r="H1" s="635"/>
      <c r="I1" s="635"/>
      <c r="J1" s="635"/>
      <c r="K1" s="635"/>
      <c r="L1" s="635"/>
      <c r="M1" s="635"/>
      <c r="N1" s="635"/>
      <c r="O1" s="635"/>
      <c r="P1" s="635"/>
      <c r="Q1" s="636"/>
      <c r="R1" s="509" t="s">
        <v>67</v>
      </c>
      <c r="S1" s="509"/>
      <c r="T1" s="509"/>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519"/>
      <c r="B2" s="520"/>
      <c r="C2" s="520"/>
      <c r="D2" s="637"/>
      <c r="E2" s="637"/>
      <c r="F2" s="637"/>
      <c r="G2" s="637"/>
      <c r="H2" s="637"/>
      <c r="I2" s="637"/>
      <c r="J2" s="637"/>
      <c r="K2" s="637"/>
      <c r="L2" s="637"/>
      <c r="M2" s="637"/>
      <c r="N2" s="637"/>
      <c r="O2" s="637"/>
      <c r="P2" s="637"/>
      <c r="Q2" s="638"/>
      <c r="R2" s="509"/>
      <c r="S2" s="509"/>
      <c r="T2" s="509"/>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208"/>
      <c r="D3" s="637"/>
      <c r="E3" s="637"/>
      <c r="F3" s="637"/>
      <c r="G3" s="637"/>
      <c r="H3" s="637"/>
      <c r="I3" s="637"/>
      <c r="J3" s="637"/>
      <c r="K3" s="637"/>
      <c r="L3" s="637"/>
      <c r="M3" s="637"/>
      <c r="N3" s="637"/>
      <c r="O3" s="637"/>
      <c r="P3" s="637"/>
      <c r="Q3" s="638"/>
      <c r="R3" s="509"/>
      <c r="S3" s="509"/>
      <c r="T3" s="509"/>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510" t="s">
        <v>0</v>
      </c>
      <c r="B4" s="511"/>
      <c r="C4" s="512"/>
      <c r="D4" s="513" t="str">
        <f>'Mapa Final'!D4</f>
        <v>Sistema de Gestión de Seguridad y Salud en el Trabajo</v>
      </c>
      <c r="E4" s="514"/>
      <c r="F4" s="514"/>
      <c r="G4" s="514"/>
      <c r="H4" s="514"/>
      <c r="I4" s="514"/>
      <c r="J4" s="514"/>
      <c r="K4" s="514"/>
      <c r="L4" s="514"/>
      <c r="M4" s="514"/>
      <c r="N4" s="515"/>
      <c r="O4" s="516"/>
      <c r="P4" s="516"/>
      <c r="Q4" s="516"/>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510" t="s">
        <v>1</v>
      </c>
      <c r="B5" s="511"/>
      <c r="C5" s="512"/>
      <c r="D5" s="521" t="str">
        <f>'Mapa Final'!D5</f>
        <v>Velar por la seguridad y la salud en el trabajo de los servidores judiciales, contratistas, judicantes y practicantes, articulados con el Sistema de Gestión de la Calidad y el Medio Ambiente de la Rama Judicial.</v>
      </c>
      <c r="E5" s="522"/>
      <c r="F5" s="522"/>
      <c r="G5" s="522"/>
      <c r="H5" s="522"/>
      <c r="I5" s="522"/>
      <c r="J5" s="522"/>
      <c r="K5" s="522"/>
      <c r="L5" s="522"/>
      <c r="M5" s="522"/>
      <c r="N5" s="523"/>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510" t="s">
        <v>2</v>
      </c>
      <c r="B6" s="511"/>
      <c r="C6" s="512"/>
      <c r="D6" s="521" t="str">
        <f>'Mapa Final'!D6</f>
        <v>Nacional</v>
      </c>
      <c r="E6" s="522"/>
      <c r="F6" s="522"/>
      <c r="G6" s="522"/>
      <c r="H6" s="522"/>
      <c r="I6" s="522"/>
      <c r="J6" s="522"/>
      <c r="K6" s="522"/>
      <c r="L6" s="522"/>
      <c r="M6" s="522"/>
      <c r="N6" s="523"/>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89" customFormat="1" ht="38.25" customHeight="1" thickTop="1" thickBot="1">
      <c r="A7" s="630" t="s">
        <v>343</v>
      </c>
      <c r="B7" s="631"/>
      <c r="C7" s="631"/>
      <c r="D7" s="631"/>
      <c r="E7" s="631"/>
      <c r="F7" s="632"/>
      <c r="G7" s="196"/>
      <c r="H7" s="633" t="s">
        <v>344</v>
      </c>
      <c r="I7" s="633"/>
      <c r="J7" s="633"/>
      <c r="K7" s="633" t="s">
        <v>345</v>
      </c>
      <c r="L7" s="633"/>
      <c r="M7" s="633"/>
      <c r="N7" s="634" t="s">
        <v>346</v>
      </c>
      <c r="O7" s="639" t="s">
        <v>347</v>
      </c>
      <c r="P7" s="641" t="s">
        <v>348</v>
      </c>
      <c r="Q7" s="642"/>
      <c r="R7" s="641" t="s">
        <v>349</v>
      </c>
      <c r="S7" s="642"/>
      <c r="T7" s="643" t="s">
        <v>370</v>
      </c>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row>
    <row r="8" spans="1:278" s="190" customFormat="1" ht="60.95" customHeight="1" thickTop="1" thickBot="1">
      <c r="A8" s="206" t="s">
        <v>202</v>
      </c>
      <c r="B8" s="206" t="s">
        <v>374</v>
      </c>
      <c r="C8" s="207" t="s">
        <v>8</v>
      </c>
      <c r="D8" s="197" t="s">
        <v>358</v>
      </c>
      <c r="E8" s="209" t="s">
        <v>10</v>
      </c>
      <c r="F8" s="209" t="s">
        <v>11</v>
      </c>
      <c r="G8" s="209" t="s">
        <v>12</v>
      </c>
      <c r="H8" s="199" t="s">
        <v>351</v>
      </c>
      <c r="I8" s="199" t="s">
        <v>38</v>
      </c>
      <c r="J8" s="199" t="s">
        <v>352</v>
      </c>
      <c r="K8" s="199" t="s">
        <v>351</v>
      </c>
      <c r="L8" s="199" t="s">
        <v>353</v>
      </c>
      <c r="M8" s="199" t="s">
        <v>352</v>
      </c>
      <c r="N8" s="634"/>
      <c r="O8" s="640"/>
      <c r="P8" s="200" t="s">
        <v>354</v>
      </c>
      <c r="Q8" s="200" t="s">
        <v>355</v>
      </c>
      <c r="R8" s="200" t="s">
        <v>356</v>
      </c>
      <c r="S8" s="200" t="s">
        <v>357</v>
      </c>
      <c r="T8" s="64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row>
    <row r="9" spans="1:278" s="191" customFormat="1" ht="10.5" customHeight="1" thickTop="1" thickBot="1">
      <c r="A9" s="672"/>
      <c r="B9" s="673"/>
      <c r="C9" s="673"/>
      <c r="D9" s="673"/>
      <c r="E9" s="673"/>
      <c r="F9" s="673"/>
      <c r="G9" s="673"/>
      <c r="H9" s="673"/>
      <c r="I9" s="673"/>
      <c r="J9" s="673"/>
      <c r="K9" s="673"/>
      <c r="L9" s="673"/>
      <c r="M9" s="673"/>
      <c r="N9" s="673"/>
      <c r="T9" s="201"/>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row>
    <row r="10" spans="1:278" s="192" customFormat="1" ht="77.25" customHeight="1">
      <c r="A10" s="674">
        <f>'Mapa Final'!A15</f>
        <v>2</v>
      </c>
      <c r="B10" s="649" t="str">
        <f>'Mapa Final'!B15</f>
        <v>Recurso humanos no competente e insuficiente</v>
      </c>
      <c r="C10" s="677" t="str">
        <f>'Mapa Final'!C15</f>
        <v>Incumplimiento de las metas establecidas</v>
      </c>
      <c r="D10" s="677" t="str">
        <f>'Mapa Final'!D15</f>
        <v xml:space="preserve">* Falta de recurso humano para la implementación del SG-SST
*No se cuenta con perfil del cargo para los Coordinadores Nacional y Coordinadores Seccionales del SG-SST 
* Desconocimiento en la implementación del SG-SST por los coordinadores del  SG-SST seccionales
* Rotación de Coordinadores de SG-SST de Seccionales y Coordinaciones Administrativas
</v>
      </c>
      <c r="E10" s="660" t="str">
        <f>'Mapa Final'!E15</f>
        <v>Carencias de recurso humano suficiente, capacitado y entrenado para la implementación del SG-SST en las Direcciones Seccionales y Coordinaciones Administrativas</v>
      </c>
      <c r="F10" s="660" t="str">
        <f>'Mapa Final'!F15</f>
        <v>La posibilidad de Incumplimiento de las metas establecidas en el plan de trabajo y los objetivos del  SG-SST debido a la carencias de recurso humano suficiente, capacitado y entrenado para la implementación del SG-SST en las Direcciones Seccionales y Coordinaciones Administrativas</v>
      </c>
      <c r="G10" s="660" t="str">
        <f>'Mapa Final'!G15</f>
        <v>Usuarios, productos y prácticas organizacionales</v>
      </c>
      <c r="H10" s="663" t="str">
        <f>'Mapa Final'!I15</f>
        <v>Muy Alta</v>
      </c>
      <c r="I10" s="666" t="str">
        <f>'Mapa Final'!L15</f>
        <v>Moderado</v>
      </c>
      <c r="J10" s="669" t="str">
        <f>'Mapa Final'!N15</f>
        <v xml:space="preserve">Alto </v>
      </c>
      <c r="K10" s="646" t="str">
        <f>'Mapa Final'!AA15</f>
        <v>Media</v>
      </c>
      <c r="L10" s="646" t="str">
        <f>'Mapa Final'!AE15</f>
        <v>Moderado</v>
      </c>
      <c r="M10" s="651" t="str">
        <f>'Mapa Final'!AG15</f>
        <v>Moderado</v>
      </c>
      <c r="N10" s="685" t="str">
        <f>'Mapa Final'!AH15</f>
        <v>Aceptar</v>
      </c>
      <c r="O10" s="304"/>
      <c r="P10" s="278"/>
      <c r="Q10" s="278"/>
      <c r="R10" s="279"/>
      <c r="S10" s="279"/>
      <c r="T10" s="3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row>
    <row r="11" spans="1:278" s="192" customFormat="1" ht="47.25" customHeight="1">
      <c r="A11" s="675"/>
      <c r="B11" s="688"/>
      <c r="C11" s="678"/>
      <c r="D11" s="678"/>
      <c r="E11" s="661"/>
      <c r="F11" s="661"/>
      <c r="G11" s="661"/>
      <c r="H11" s="664"/>
      <c r="I11" s="667"/>
      <c r="J11" s="670"/>
      <c r="K11" s="647"/>
      <c r="L11" s="647"/>
      <c r="M11" s="652"/>
      <c r="N11" s="686"/>
      <c r="O11" s="702"/>
      <c r="P11" s="704"/>
      <c r="Q11" s="704"/>
      <c r="R11" s="703"/>
      <c r="S11" s="703"/>
      <c r="T11" s="306"/>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row>
    <row r="12" spans="1:278" s="192" customFormat="1" ht="66" customHeight="1">
      <c r="A12" s="675"/>
      <c r="B12" s="688"/>
      <c r="C12" s="678"/>
      <c r="D12" s="678"/>
      <c r="E12" s="661"/>
      <c r="F12" s="661"/>
      <c r="G12" s="661"/>
      <c r="H12" s="664"/>
      <c r="I12" s="667"/>
      <c r="J12" s="670"/>
      <c r="K12" s="647"/>
      <c r="L12" s="647"/>
      <c r="M12" s="652"/>
      <c r="N12" s="686"/>
      <c r="O12" s="702"/>
      <c r="P12" s="704"/>
      <c r="Q12" s="704"/>
      <c r="R12" s="703"/>
      <c r="S12" s="703"/>
      <c r="T12" s="306"/>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row>
    <row r="13" spans="1:278" s="192" customFormat="1" ht="47.25" customHeight="1">
      <c r="A13" s="675"/>
      <c r="B13" s="688"/>
      <c r="C13" s="678"/>
      <c r="D13" s="678"/>
      <c r="E13" s="661"/>
      <c r="F13" s="661"/>
      <c r="G13" s="661"/>
      <c r="H13" s="664"/>
      <c r="I13" s="667"/>
      <c r="J13" s="670"/>
      <c r="K13" s="647"/>
      <c r="L13" s="647"/>
      <c r="M13" s="652"/>
      <c r="N13" s="686"/>
      <c r="O13" s="307"/>
      <c r="P13" s="245"/>
      <c r="Q13" s="245"/>
      <c r="R13" s="245"/>
      <c r="S13" s="245"/>
      <c r="T13" s="308"/>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row>
    <row r="14" spans="1:278" s="192" customFormat="1" ht="47.25" customHeight="1" thickBot="1">
      <c r="A14" s="676"/>
      <c r="B14" s="689"/>
      <c r="C14" s="679"/>
      <c r="D14" s="679"/>
      <c r="E14" s="662"/>
      <c r="F14" s="662"/>
      <c r="G14" s="662"/>
      <c r="H14" s="665"/>
      <c r="I14" s="668"/>
      <c r="J14" s="671"/>
      <c r="K14" s="648"/>
      <c r="L14" s="648"/>
      <c r="M14" s="653"/>
      <c r="N14" s="687"/>
      <c r="O14" s="309"/>
      <c r="P14" s="246"/>
      <c r="Q14" s="246"/>
      <c r="R14" s="246"/>
      <c r="S14" s="246"/>
      <c r="T14" s="310"/>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row>
    <row r="15" spans="1:278" s="192" customFormat="1" ht="51.75" customHeight="1">
      <c r="A15" s="674">
        <f>'Mapa Final'!A10</f>
        <v>1</v>
      </c>
      <c r="B15" s="649" t="str">
        <f>'Mapa Final'!B10</f>
        <v xml:space="preserve">Incumplimiento de los requisitos legales del SG-SST </v>
      </c>
      <c r="C15" s="677" t="str">
        <f>'Mapa Final'!C10</f>
        <v>Afectación Económica</v>
      </c>
      <c r="D15" s="677" t="str">
        <f>'Mapa Final'!D10</f>
        <v>* Falta de recursos técnicos, humanos y financieros para la implementación del SG-SST</v>
      </c>
      <c r="E15" s="660" t="str">
        <f>'Mapa Final'!E10</f>
        <v>Dificultad en implementación de requisitos legales en SG-SST</v>
      </c>
      <c r="F15" s="660" t="str">
        <f>'Mapa Final'!F10</f>
        <v>La posibilidad de afectación económica y reputación de la entidad  debido a la  Dificultad en implementación de requisitos legales en SG-SST</v>
      </c>
      <c r="G15" s="660" t="str">
        <f>'Mapa Final'!G10</f>
        <v>Ejecución y Administración de Procesos</v>
      </c>
      <c r="H15" s="663" t="str">
        <f>'Mapa Final'!I10</f>
        <v>Alta</v>
      </c>
      <c r="I15" s="666" t="str">
        <f>'Mapa Final'!L10</f>
        <v>Moderado</v>
      </c>
      <c r="J15" s="669" t="str">
        <f>'Mapa Final'!N10</f>
        <v xml:space="preserve">Alto </v>
      </c>
      <c r="K15" s="646" t="str">
        <f>'Mapa Final'!AA10</f>
        <v>Baja</v>
      </c>
      <c r="L15" s="646" t="str">
        <f>'Mapa Final'!AE10</f>
        <v>Moderado</v>
      </c>
      <c r="M15" s="651" t="str">
        <f>'Mapa Final'!AG10</f>
        <v>Moderado</v>
      </c>
      <c r="N15" s="685" t="str">
        <f>'Mapa Final'!AH10</f>
        <v>Aceptar</v>
      </c>
      <c r="O15" s="333"/>
      <c r="P15" s="278"/>
      <c r="Q15" s="278"/>
      <c r="R15" s="279"/>
      <c r="S15" s="279"/>
      <c r="T15" s="334"/>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row>
    <row r="16" spans="1:278" s="192" customFormat="1" ht="58.5" customHeight="1">
      <c r="A16" s="675"/>
      <c r="B16" s="688"/>
      <c r="C16" s="678"/>
      <c r="D16" s="678"/>
      <c r="E16" s="661"/>
      <c r="F16" s="661"/>
      <c r="G16" s="661"/>
      <c r="H16" s="664"/>
      <c r="I16" s="667"/>
      <c r="J16" s="670"/>
      <c r="K16" s="647"/>
      <c r="L16" s="647"/>
      <c r="M16" s="652"/>
      <c r="N16" s="686"/>
      <c r="O16" s="329"/>
      <c r="P16" s="331"/>
      <c r="Q16" s="331"/>
      <c r="R16" s="330"/>
      <c r="S16" s="330"/>
      <c r="T16" s="306"/>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row>
    <row r="17" spans="1:176" s="192" customFormat="1" ht="44.25" customHeight="1">
      <c r="A17" s="675"/>
      <c r="B17" s="688"/>
      <c r="C17" s="678"/>
      <c r="D17" s="678"/>
      <c r="E17" s="661"/>
      <c r="F17" s="661"/>
      <c r="G17" s="661"/>
      <c r="H17" s="664"/>
      <c r="I17" s="667"/>
      <c r="J17" s="670"/>
      <c r="K17" s="647"/>
      <c r="L17" s="647"/>
      <c r="M17" s="652"/>
      <c r="N17" s="686"/>
      <c r="O17" s="293"/>
      <c r="P17" s="331"/>
      <c r="Q17" s="331"/>
      <c r="R17" s="330"/>
      <c r="S17" s="330"/>
      <c r="T17" s="318"/>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row>
    <row r="18" spans="1:176" s="192" customFormat="1" ht="44.25" customHeight="1">
      <c r="A18" s="675"/>
      <c r="B18" s="688"/>
      <c r="C18" s="678"/>
      <c r="D18" s="678"/>
      <c r="E18" s="661"/>
      <c r="F18" s="661"/>
      <c r="G18" s="661"/>
      <c r="H18" s="664"/>
      <c r="I18" s="667"/>
      <c r="J18" s="670"/>
      <c r="K18" s="647"/>
      <c r="L18" s="647"/>
      <c r="M18" s="652"/>
      <c r="N18" s="686"/>
      <c r="O18" s="335"/>
      <c r="P18" s="332"/>
      <c r="Q18" s="332"/>
      <c r="R18" s="332"/>
      <c r="S18" s="332"/>
      <c r="T18" s="336"/>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row>
    <row r="19" spans="1:176" s="192" customFormat="1" ht="44.25" customHeight="1" thickBot="1">
      <c r="A19" s="676"/>
      <c r="B19" s="689"/>
      <c r="C19" s="679"/>
      <c r="D19" s="679"/>
      <c r="E19" s="662"/>
      <c r="F19" s="662"/>
      <c r="G19" s="662"/>
      <c r="H19" s="665"/>
      <c r="I19" s="668"/>
      <c r="J19" s="671"/>
      <c r="K19" s="648"/>
      <c r="L19" s="648"/>
      <c r="M19" s="653"/>
      <c r="N19" s="687"/>
      <c r="O19" s="309"/>
      <c r="P19" s="246"/>
      <c r="Q19" s="246"/>
      <c r="R19" s="246"/>
      <c r="S19" s="246"/>
      <c r="T19" s="310"/>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row>
    <row r="20" spans="1:176" ht="75.75" customHeight="1">
      <c r="A20" s="674">
        <f>'Mapa Final'!A20</f>
        <v>3</v>
      </c>
      <c r="B20" s="649" t="str">
        <f>'Mapa Final'!B20</f>
        <v>Ocurerncia de accidentes viales</v>
      </c>
      <c r="C20" s="677" t="str">
        <f>'Mapa Final'!C20</f>
        <v>Afectación Económica</v>
      </c>
      <c r="D20" s="677" t="str">
        <f>'Mapa Final'!D20</f>
        <v>* Desconocimiento del PESV  por parte de los roles en la vía: Conductor de carro, motociclistas, ciclistas y peatones 
* Falta de control y seguimiento en la implementación del Plan Estratégico de Seguridad Vial (PESV)</v>
      </c>
      <c r="E20" s="660" t="str">
        <f>'Mapa Final'!E20</f>
        <v>Ocurrencia de accidentes de tránsito que puede presentar  accidentes de trabajo  leves, graves y mortales de los actores en la vía y daños de vehículos</v>
      </c>
      <c r="F20" s="660" t="str">
        <f>'Mapa Final'!F20</f>
        <v xml:space="preserve">La posibilidad de afectación económica, reputación y salud de la población judicial de la entidad,  debido a la ocurrencia de accidentes de tránsito que puede presentar  accidentes de trabajo  leves, graves y mortales de los actores en la vía  y daños de vehículos </v>
      </c>
      <c r="G20" s="660" t="str">
        <f>'Mapa Final'!G20</f>
        <v>Usuarios, productos y prácticas organizacionales</v>
      </c>
      <c r="H20" s="663" t="str">
        <f>'Mapa Final'!I20</f>
        <v>Alta</v>
      </c>
      <c r="I20" s="666" t="str">
        <f>'Mapa Final'!L20</f>
        <v>Moderado</v>
      </c>
      <c r="J20" s="669" t="str">
        <f>'Mapa Final'!N20</f>
        <v xml:space="preserve">Alto </v>
      </c>
      <c r="K20" s="646" t="str">
        <f>'Mapa Final'!AA20</f>
        <v>Media</v>
      </c>
      <c r="L20" s="646" t="str">
        <f>'Mapa Final'!AE20</f>
        <v>Moderado</v>
      </c>
      <c r="M20" s="651" t="str">
        <f>'Mapa Final'!AG20</f>
        <v>Moderado</v>
      </c>
      <c r="N20" s="685" t="str">
        <f>'Mapa Final'!AH20</f>
        <v>Aceptar</v>
      </c>
      <c r="O20" s="277"/>
      <c r="P20" s="278"/>
      <c r="Q20" s="278"/>
      <c r="R20" s="330"/>
      <c r="S20" s="330"/>
      <c r="T20" s="320"/>
      <c r="U20" s="205"/>
      <c r="V20" s="205"/>
    </row>
    <row r="21" spans="1:176" ht="46.5" customHeight="1">
      <c r="A21" s="675"/>
      <c r="B21" s="688"/>
      <c r="C21" s="678"/>
      <c r="D21" s="678"/>
      <c r="E21" s="661"/>
      <c r="F21" s="661"/>
      <c r="G21" s="661"/>
      <c r="H21" s="664"/>
      <c r="I21" s="667"/>
      <c r="J21" s="670"/>
      <c r="K21" s="647"/>
      <c r="L21" s="647"/>
      <c r="M21" s="652"/>
      <c r="N21" s="686"/>
      <c r="O21" s="280"/>
      <c r="P21" s="331"/>
      <c r="Q21" s="331"/>
      <c r="R21" s="330"/>
      <c r="S21" s="330"/>
      <c r="T21" s="294"/>
      <c r="U21" s="205"/>
      <c r="V21" s="205"/>
    </row>
    <row r="22" spans="1:176" ht="46.5" customHeight="1">
      <c r="A22" s="675"/>
      <c r="B22" s="688"/>
      <c r="C22" s="678"/>
      <c r="D22" s="678"/>
      <c r="E22" s="661"/>
      <c r="F22" s="661"/>
      <c r="G22" s="661"/>
      <c r="H22" s="664"/>
      <c r="I22" s="667"/>
      <c r="J22" s="670"/>
      <c r="K22" s="647"/>
      <c r="L22" s="647"/>
      <c r="M22" s="652"/>
      <c r="N22" s="686"/>
      <c r="O22" s="307"/>
      <c r="P22" s="245"/>
      <c r="Q22" s="245"/>
      <c r="R22" s="245"/>
      <c r="S22" s="245"/>
      <c r="T22" s="308"/>
      <c r="U22" s="205"/>
      <c r="V22" s="205"/>
    </row>
    <row r="23" spans="1:176" ht="46.5" customHeight="1">
      <c r="A23" s="675"/>
      <c r="B23" s="688"/>
      <c r="C23" s="678"/>
      <c r="D23" s="678"/>
      <c r="E23" s="661"/>
      <c r="F23" s="661"/>
      <c r="G23" s="661"/>
      <c r="H23" s="664"/>
      <c r="I23" s="667"/>
      <c r="J23" s="670"/>
      <c r="K23" s="647"/>
      <c r="L23" s="647"/>
      <c r="M23" s="652"/>
      <c r="N23" s="686"/>
      <c r="O23" s="307"/>
      <c r="P23" s="245"/>
      <c r="Q23" s="245"/>
      <c r="R23" s="245"/>
      <c r="S23" s="245"/>
      <c r="T23" s="308"/>
      <c r="U23" s="205"/>
      <c r="V23" s="205"/>
    </row>
    <row r="24" spans="1:176" ht="46.5" customHeight="1" thickBot="1">
      <c r="A24" s="676"/>
      <c r="B24" s="689"/>
      <c r="C24" s="679"/>
      <c r="D24" s="679"/>
      <c r="E24" s="662"/>
      <c r="F24" s="662"/>
      <c r="G24" s="662"/>
      <c r="H24" s="665"/>
      <c r="I24" s="668"/>
      <c r="J24" s="671"/>
      <c r="K24" s="648"/>
      <c r="L24" s="648"/>
      <c r="M24" s="653"/>
      <c r="N24" s="687"/>
      <c r="O24" s="309"/>
      <c r="P24" s="246"/>
      <c r="Q24" s="246"/>
      <c r="R24" s="246"/>
      <c r="S24" s="246"/>
      <c r="T24" s="310"/>
      <c r="U24" s="205"/>
      <c r="V24" s="205"/>
    </row>
    <row r="25" spans="1:176" ht="40.5" customHeight="1">
      <c r="A25" s="674">
        <f>'Mapa Final'!A25</f>
        <v>4</v>
      </c>
      <c r="B25" s="649" t="str">
        <f>'Mapa Final'!B25</f>
        <v>Ocurrencia de accidentes por riesgo público</v>
      </c>
      <c r="C25" s="677" t="str">
        <f>'Mapa Final'!C25</f>
        <v>Vulneración de los derechos fundamentales de los ciudadanos</v>
      </c>
      <c r="D25" s="677" t="str">
        <f>'Mapa Final'!D25</f>
        <v>Presencia de los siguientes peligros: 
* Huelga, motín, asonada, conmoción Civil
* Desórdenes civiles.
* Atentados terroristas
* Situación de atraco, asalto robo u otras situaciones de violencia.
* Incursión armada o guerrillera.
* Minas o elementos explosivos</v>
      </c>
      <c r="E25" s="660" t="str">
        <f>'Mapa Final'!E25</f>
        <v>Violencia social generalizada en el país que puede presentar  accidentes de trabajo leves, graves y mortales y afectaciones a la infraestructura</v>
      </c>
      <c r="F25" s="660" t="str">
        <f>'Mapa Final'!F25</f>
        <v>La posibilidad de afectación económica, reputación y salud de la población judicial de la entidad debido a la violencia social generalizada en el país que puede presentar  accidentes de trabajo leves, graves y mortales  y afectaciones a la infraestructura</v>
      </c>
      <c r="G25" s="660" t="str">
        <f>'Mapa Final'!G25</f>
        <v>Daños Activos Fijos/Eventos Externos</v>
      </c>
      <c r="H25" s="663" t="str">
        <f>'Mapa Final'!I25</f>
        <v>Alta</v>
      </c>
      <c r="I25" s="666" t="str">
        <f>'Mapa Final'!L25</f>
        <v>Moderado</v>
      </c>
      <c r="J25" s="669" t="str">
        <f>'Mapa Final'!N25</f>
        <v xml:space="preserve">Alto </v>
      </c>
      <c r="K25" s="646" t="str">
        <f>'Mapa Final'!AA25</f>
        <v>Media</v>
      </c>
      <c r="L25" s="646" t="str">
        <f>'Mapa Final'!AE25</f>
        <v>Moderado</v>
      </c>
      <c r="M25" s="651" t="str">
        <f>'Mapa Final'!AG25</f>
        <v>Moderado</v>
      </c>
      <c r="N25" s="685" t="str">
        <f>'Mapa Final'!AH25</f>
        <v>Aceptar</v>
      </c>
      <c r="O25" s="680"/>
      <c r="P25" s="658"/>
      <c r="Q25" s="658"/>
      <c r="R25" s="656"/>
      <c r="S25" s="656"/>
      <c r="T25" s="690"/>
    </row>
    <row r="26" spans="1:176" ht="40.5" customHeight="1">
      <c r="A26" s="675"/>
      <c r="B26" s="688"/>
      <c r="C26" s="678"/>
      <c r="D26" s="678"/>
      <c r="E26" s="661"/>
      <c r="F26" s="661"/>
      <c r="G26" s="661"/>
      <c r="H26" s="664"/>
      <c r="I26" s="667"/>
      <c r="J26" s="670"/>
      <c r="K26" s="647"/>
      <c r="L26" s="647"/>
      <c r="M26" s="652"/>
      <c r="N26" s="686"/>
      <c r="O26" s="681"/>
      <c r="P26" s="659"/>
      <c r="Q26" s="659"/>
      <c r="R26" s="657"/>
      <c r="S26" s="657"/>
      <c r="T26" s="691"/>
    </row>
    <row r="27" spans="1:176" ht="69.75" customHeight="1">
      <c r="A27" s="675"/>
      <c r="B27" s="688"/>
      <c r="C27" s="678"/>
      <c r="D27" s="678"/>
      <c r="E27" s="661"/>
      <c r="F27" s="661"/>
      <c r="G27" s="661"/>
      <c r="H27" s="664"/>
      <c r="I27" s="667"/>
      <c r="J27" s="670"/>
      <c r="K27" s="647"/>
      <c r="L27" s="647"/>
      <c r="M27" s="652"/>
      <c r="N27" s="686"/>
      <c r="O27" s="280"/>
      <c r="P27" s="331"/>
      <c r="Q27" s="331"/>
      <c r="R27" s="330"/>
      <c r="S27" s="330"/>
      <c r="T27" s="321"/>
    </row>
    <row r="28" spans="1:176" ht="40.5" customHeight="1">
      <c r="A28" s="675"/>
      <c r="B28" s="688"/>
      <c r="C28" s="678"/>
      <c r="D28" s="678"/>
      <c r="E28" s="661"/>
      <c r="F28" s="661"/>
      <c r="G28" s="661"/>
      <c r="H28" s="664"/>
      <c r="I28" s="667"/>
      <c r="J28" s="670"/>
      <c r="K28" s="647"/>
      <c r="L28" s="647"/>
      <c r="M28" s="652"/>
      <c r="N28" s="686"/>
      <c r="O28" s="307"/>
      <c r="P28" s="245"/>
      <c r="Q28" s="245"/>
      <c r="R28" s="245"/>
      <c r="S28" s="245"/>
      <c r="T28" s="308"/>
    </row>
    <row r="29" spans="1:176" ht="40.5" customHeight="1" thickBot="1">
      <c r="A29" s="676"/>
      <c r="B29" s="689"/>
      <c r="C29" s="679"/>
      <c r="D29" s="679"/>
      <c r="E29" s="662"/>
      <c r="F29" s="662"/>
      <c r="G29" s="662"/>
      <c r="H29" s="665"/>
      <c r="I29" s="668"/>
      <c r="J29" s="671"/>
      <c r="K29" s="648"/>
      <c r="L29" s="648"/>
      <c r="M29" s="653"/>
      <c r="N29" s="687"/>
      <c r="O29" s="309"/>
      <c r="P29" s="246"/>
      <c r="Q29" s="246"/>
      <c r="R29" s="246"/>
      <c r="S29" s="246"/>
      <c r="T29" s="310"/>
    </row>
    <row r="30" spans="1:176" ht="39.75" customHeight="1">
      <c r="A30" s="674">
        <f>'Mapa Final'!A35</f>
        <v>6</v>
      </c>
      <c r="B30" s="649" t="str">
        <f>'Mapa Final'!B35</f>
        <v xml:space="preserve">Afectación de los servidores judiciales por riesgo en salud publica </v>
      </c>
      <c r="C30" s="677" t="str">
        <f>'Mapa Final'!C35</f>
        <v>Afectación en la Prestación del Servicio de Justicia</v>
      </c>
      <c r="D30" s="677" t="str">
        <f>'Mapa Final'!D35</f>
        <v>Propagación a nivel mundial del virus Sars COV2 - COVID 19</v>
      </c>
      <c r="E30" s="660" t="str">
        <f>'Mapa Final'!E35</f>
        <v>Afectación en la salud de la población judicial</v>
      </c>
      <c r="F30" s="660" t="str">
        <f>'Mapa Final'!F35</f>
        <v xml:space="preserve">La posibilidad de afectación en la Prestación del Servicio de Justicia, económica, salud de la población judicial y ambiental de la entidad  debido al Contagio por el virus Sars COV2 - COVID 19 </v>
      </c>
      <c r="G30" s="660" t="str">
        <f>'Mapa Final'!G35</f>
        <v>Daños Activos Fijos/Eventos Externos</v>
      </c>
      <c r="H30" s="663" t="str">
        <f>'Mapa Final'!I35</f>
        <v>Muy Alta</v>
      </c>
      <c r="I30" s="666" t="str">
        <f>'Mapa Final'!L35</f>
        <v>Moderado</v>
      </c>
      <c r="J30" s="669" t="str">
        <f>'Mapa Final'!N35</f>
        <v xml:space="preserve">Alto </v>
      </c>
      <c r="K30" s="646" t="str">
        <f>'Mapa Final'!AA35</f>
        <v>Media</v>
      </c>
      <c r="L30" s="646" t="str">
        <f>'Mapa Final'!AE35</f>
        <v>Moderado</v>
      </c>
      <c r="M30" s="651" t="str">
        <f>'Mapa Final'!AG35</f>
        <v>Moderado</v>
      </c>
      <c r="N30" s="685" t="str">
        <f>'Mapa Final'!AH35</f>
        <v>Aceptar</v>
      </c>
      <c r="O30" s="337"/>
      <c r="P30" s="278"/>
      <c r="Q30" s="278"/>
      <c r="R30" s="330"/>
      <c r="S30" s="330"/>
      <c r="T30" s="292"/>
    </row>
    <row r="31" spans="1:176" ht="39.75" customHeight="1">
      <c r="A31" s="675"/>
      <c r="B31" s="688"/>
      <c r="C31" s="678"/>
      <c r="D31" s="678"/>
      <c r="E31" s="661"/>
      <c r="F31" s="661"/>
      <c r="G31" s="661"/>
      <c r="H31" s="664"/>
      <c r="I31" s="667"/>
      <c r="J31" s="670"/>
      <c r="K31" s="647"/>
      <c r="L31" s="647"/>
      <c r="M31" s="652"/>
      <c r="N31" s="686"/>
      <c r="O31" s="293"/>
      <c r="P31" s="331"/>
      <c r="Q31" s="331"/>
      <c r="R31" s="330"/>
      <c r="S31" s="330"/>
      <c r="T31" s="318"/>
    </row>
    <row r="32" spans="1:176" ht="39.75" customHeight="1">
      <c r="A32" s="675"/>
      <c r="B32" s="688"/>
      <c r="C32" s="678"/>
      <c r="D32" s="678"/>
      <c r="E32" s="661"/>
      <c r="F32" s="661"/>
      <c r="G32" s="661"/>
      <c r="H32" s="664"/>
      <c r="I32" s="667"/>
      <c r="J32" s="670"/>
      <c r="K32" s="647"/>
      <c r="L32" s="647"/>
      <c r="M32" s="652"/>
      <c r="N32" s="686"/>
      <c r="O32" s="338"/>
      <c r="P32" s="331"/>
      <c r="Q32" s="331"/>
      <c r="R32" s="330"/>
      <c r="S32" s="330"/>
      <c r="T32" s="319"/>
    </row>
    <row r="33" spans="1:20" ht="39.75" customHeight="1">
      <c r="A33" s="675"/>
      <c r="B33" s="688"/>
      <c r="C33" s="678"/>
      <c r="D33" s="678"/>
      <c r="E33" s="661"/>
      <c r="F33" s="661"/>
      <c r="G33" s="661"/>
      <c r="H33" s="664"/>
      <c r="I33" s="667"/>
      <c r="J33" s="670"/>
      <c r="K33" s="647"/>
      <c r="L33" s="647"/>
      <c r="M33" s="652"/>
      <c r="N33" s="686"/>
      <c r="O33" s="338"/>
      <c r="P33" s="331"/>
      <c r="Q33" s="331"/>
      <c r="R33" s="330"/>
      <c r="S33" s="330"/>
      <c r="T33" s="319"/>
    </row>
    <row r="34" spans="1:20" ht="39.75" customHeight="1" thickBot="1">
      <c r="A34" s="676"/>
      <c r="B34" s="689"/>
      <c r="C34" s="679"/>
      <c r="D34" s="679"/>
      <c r="E34" s="662"/>
      <c r="F34" s="662"/>
      <c r="G34" s="662"/>
      <c r="H34" s="665"/>
      <c r="I34" s="668"/>
      <c r="J34" s="671"/>
      <c r="K34" s="648"/>
      <c r="L34" s="648"/>
      <c r="M34" s="653"/>
      <c r="N34" s="687"/>
      <c r="O34" s="339"/>
      <c r="P34" s="271"/>
      <c r="Q34" s="271"/>
      <c r="R34" s="272"/>
      <c r="S34" s="272"/>
      <c r="T34" s="298"/>
    </row>
    <row r="35" spans="1:20" ht="72" customHeight="1">
      <c r="A35" s="674">
        <f>'Mapa Final'!A40</f>
        <v>7</v>
      </c>
      <c r="B35" s="649" t="str">
        <f>'Mapa Final'!B40</f>
        <v>Corrupción</v>
      </c>
      <c r="C35" s="677" t="str">
        <f>'Mapa Final'!C40</f>
        <v>Reputacional(Corrupción)</v>
      </c>
      <c r="D35" s="677" t="str">
        <f>'Mapa Final'!D40</f>
        <v xml:space="preserve">1.Insuficientes programas de capacitación para la toma de conciencia debido al desconocimiento de l ley antisoborno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35" s="660" t="str">
        <f>'Mapa Final'!E40</f>
        <v xml:space="preserve">Carencia de transparencia, ética y valores . </v>
      </c>
      <c r="F35" s="660" t="str">
        <f>'Mapa Final'!F40</f>
        <v xml:space="preserve">Posibilidad de actos indebidos de  los servidores judiciales debido a  la carencia en transparencia, ética y valores </v>
      </c>
      <c r="G35" s="660" t="str">
        <f>'Mapa Final'!G40</f>
        <v>Fraude Interno</v>
      </c>
      <c r="H35" s="663" t="str">
        <f>'Mapa Final'!I40</f>
        <v>Alta</v>
      </c>
      <c r="I35" s="666" t="str">
        <f>'Mapa Final'!L40</f>
        <v>Mayor</v>
      </c>
      <c r="J35" s="669" t="str">
        <f>'Mapa Final'!N40</f>
        <v xml:space="preserve">Alto </v>
      </c>
      <c r="K35" s="646" t="str">
        <f>'Mapa Final'!AA40</f>
        <v>Media</v>
      </c>
      <c r="L35" s="646" t="str">
        <f>'Mapa Final'!AE40</f>
        <v>Mayor</v>
      </c>
      <c r="M35" s="651" t="str">
        <f>'Mapa Final'!AG40</f>
        <v xml:space="preserve">Alto </v>
      </c>
      <c r="N35" s="685" t="str">
        <f>'Mapa Final'!AH40</f>
        <v>Reducir(mitigar)</v>
      </c>
      <c r="O35" s="300"/>
      <c r="P35" s="278"/>
      <c r="Q35" s="278"/>
      <c r="R35" s="328"/>
      <c r="S35" s="328"/>
      <c r="T35" s="301"/>
    </row>
    <row r="36" spans="1:20" ht="30.75" customHeight="1">
      <c r="A36" s="675"/>
      <c r="B36" s="688"/>
      <c r="C36" s="678"/>
      <c r="D36" s="678"/>
      <c r="E36" s="661"/>
      <c r="F36" s="661"/>
      <c r="G36" s="661"/>
      <c r="H36" s="664"/>
      <c r="I36" s="667"/>
      <c r="J36" s="670"/>
      <c r="K36" s="647"/>
      <c r="L36" s="647"/>
      <c r="M36" s="652"/>
      <c r="N36" s="686"/>
      <c r="O36" s="307"/>
      <c r="P36" s="245"/>
      <c r="Q36" s="245"/>
      <c r="R36" s="245"/>
      <c r="S36" s="245"/>
      <c r="T36" s="308"/>
    </row>
    <row r="37" spans="1:20" ht="30.75" customHeight="1">
      <c r="A37" s="675"/>
      <c r="B37" s="688"/>
      <c r="C37" s="678"/>
      <c r="D37" s="678"/>
      <c r="E37" s="661"/>
      <c r="F37" s="661"/>
      <c r="G37" s="661"/>
      <c r="H37" s="664"/>
      <c r="I37" s="667"/>
      <c r="J37" s="670"/>
      <c r="K37" s="647"/>
      <c r="L37" s="647"/>
      <c r="M37" s="652"/>
      <c r="N37" s="686"/>
      <c r="O37" s="307"/>
      <c r="P37" s="245"/>
      <c r="Q37" s="245"/>
      <c r="R37" s="245"/>
      <c r="S37" s="245"/>
      <c r="T37" s="308"/>
    </row>
    <row r="38" spans="1:20" ht="30.75" customHeight="1">
      <c r="A38" s="675"/>
      <c r="B38" s="688"/>
      <c r="C38" s="678"/>
      <c r="D38" s="678"/>
      <c r="E38" s="661"/>
      <c r="F38" s="661"/>
      <c r="G38" s="661"/>
      <c r="H38" s="664"/>
      <c r="I38" s="667"/>
      <c r="J38" s="670"/>
      <c r="K38" s="647"/>
      <c r="L38" s="647"/>
      <c r="M38" s="652"/>
      <c r="N38" s="686"/>
      <c r="O38" s="307"/>
      <c r="P38" s="245"/>
      <c r="Q38" s="245"/>
      <c r="R38" s="245"/>
      <c r="S38" s="245"/>
      <c r="T38" s="308"/>
    </row>
    <row r="39" spans="1:20" ht="30.75" customHeight="1" thickBot="1">
      <c r="A39" s="676"/>
      <c r="B39" s="689"/>
      <c r="C39" s="679"/>
      <c r="D39" s="679"/>
      <c r="E39" s="662"/>
      <c r="F39" s="662"/>
      <c r="G39" s="662"/>
      <c r="H39" s="665"/>
      <c r="I39" s="668"/>
      <c r="J39" s="671"/>
      <c r="K39" s="648"/>
      <c r="L39" s="648"/>
      <c r="M39" s="653"/>
      <c r="N39" s="687"/>
      <c r="O39" s="309"/>
      <c r="P39" s="246"/>
      <c r="Q39" s="246"/>
      <c r="R39" s="246"/>
      <c r="S39" s="246"/>
      <c r="T39" s="310"/>
    </row>
    <row r="40" spans="1:20" ht="45" customHeight="1">
      <c r="A40" s="674">
        <f>'Mapa Final'!A30</f>
        <v>5</v>
      </c>
      <c r="B40" s="649" t="str">
        <f>'Mapa Final'!B30</f>
        <v>Afectación a las personas e  infraestructura por fenómenos naturales</v>
      </c>
      <c r="C40" s="677" t="str">
        <f>'Mapa Final'!C30</f>
        <v>Afectación en la Prestación del Servicio de Justicia</v>
      </c>
      <c r="D40" s="677" t="str">
        <f>'Mapa Final'!D30</f>
        <v>Presencia de los siguientes amenazas o desastres: Sismo/Terremoto 
Vendaval/vientos
Huracanes
Inundación 
Derrumbe/Deslizamiento
Precipitaciones, (lluvias, granizadas, heladas) 
Erupción volcánica
Tsunami / Maremoto
Sequías
Tormenta eléctrica - rayos
Colapso estructural
Incendio forestal</v>
      </c>
      <c r="E40" s="660" t="str">
        <f>'Mapa Final'!E30</f>
        <v>Ocurrencia de amenazas o desastres que pueden poner en peligro la seguridad y salud de la población judicial  y visitantes en las instalaciones</v>
      </c>
      <c r="F40" s="660" t="str">
        <f>'Mapa Final'!F30</f>
        <v>La posibilidad de afectación económica,  salud de la población judicial y ambiental de la entidad debido a la ocurrencia de amenazas o desastres que pueden poner en peligro la seguridad y salud de la población judicial  y visitantes en las instalaciones</v>
      </c>
      <c r="G40" s="660" t="str">
        <f>'Mapa Final'!G30</f>
        <v>Daños Activos Fijos/Eventos Externos</v>
      </c>
      <c r="H40" s="663" t="str">
        <f>'Mapa Final'!I30</f>
        <v>Alta</v>
      </c>
      <c r="I40" s="666" t="str">
        <f>'Mapa Final'!L30</f>
        <v>Moderado</v>
      </c>
      <c r="J40" s="669" t="str">
        <f>'Mapa Final'!N30</f>
        <v xml:space="preserve">Alto </v>
      </c>
      <c r="K40" s="646" t="str">
        <f>'Mapa Final'!AA30</f>
        <v>Media</v>
      </c>
      <c r="L40" s="646" t="str">
        <f>'Mapa Final'!AE30</f>
        <v>Moderado</v>
      </c>
      <c r="M40" s="651" t="str">
        <f>'Mapa Final'!AG30</f>
        <v>Moderado</v>
      </c>
      <c r="N40" s="685" t="str">
        <f>'Mapa Final'!AH30</f>
        <v>Aceptar</v>
      </c>
      <c r="O40" s="680"/>
      <c r="P40" s="658"/>
      <c r="Q40" s="658"/>
      <c r="R40" s="656"/>
      <c r="S40" s="656"/>
      <c r="T40" s="690"/>
    </row>
    <row r="41" spans="1:20" ht="45" customHeight="1">
      <c r="A41" s="675"/>
      <c r="B41" s="688"/>
      <c r="C41" s="678"/>
      <c r="D41" s="678"/>
      <c r="E41" s="661"/>
      <c r="F41" s="661"/>
      <c r="G41" s="661"/>
      <c r="H41" s="664"/>
      <c r="I41" s="667"/>
      <c r="J41" s="670"/>
      <c r="K41" s="647"/>
      <c r="L41" s="647"/>
      <c r="M41" s="652"/>
      <c r="N41" s="686"/>
      <c r="O41" s="681"/>
      <c r="P41" s="659"/>
      <c r="Q41" s="659"/>
      <c r="R41" s="657"/>
      <c r="S41" s="657"/>
      <c r="T41" s="691"/>
    </row>
    <row r="42" spans="1:20" ht="45" customHeight="1">
      <c r="A42" s="675"/>
      <c r="B42" s="688"/>
      <c r="C42" s="678"/>
      <c r="D42" s="678"/>
      <c r="E42" s="661"/>
      <c r="F42" s="661"/>
      <c r="G42" s="661"/>
      <c r="H42" s="664"/>
      <c r="I42" s="667"/>
      <c r="J42" s="670"/>
      <c r="K42" s="647"/>
      <c r="L42" s="647"/>
      <c r="M42" s="652"/>
      <c r="N42" s="686"/>
      <c r="O42" s="302"/>
      <c r="P42" s="331"/>
      <c r="Q42" s="331"/>
      <c r="R42" s="328"/>
      <c r="S42" s="328"/>
      <c r="T42" s="319"/>
    </row>
    <row r="43" spans="1:20" ht="45" customHeight="1">
      <c r="A43" s="675"/>
      <c r="B43" s="688"/>
      <c r="C43" s="678"/>
      <c r="D43" s="678"/>
      <c r="E43" s="661"/>
      <c r="F43" s="661"/>
      <c r="G43" s="661"/>
      <c r="H43" s="664"/>
      <c r="I43" s="667"/>
      <c r="J43" s="670"/>
      <c r="K43" s="647"/>
      <c r="L43" s="647"/>
      <c r="M43" s="652"/>
      <c r="N43" s="686"/>
      <c r="O43" s="307"/>
      <c r="P43" s="245"/>
      <c r="Q43" s="245"/>
      <c r="R43" s="245"/>
      <c r="S43" s="245"/>
      <c r="T43" s="308"/>
    </row>
    <row r="44" spans="1:20" ht="45" customHeight="1" thickBot="1">
      <c r="A44" s="676"/>
      <c r="B44" s="689"/>
      <c r="C44" s="679"/>
      <c r="D44" s="679"/>
      <c r="E44" s="662"/>
      <c r="F44" s="662"/>
      <c r="G44" s="662"/>
      <c r="H44" s="665"/>
      <c r="I44" s="668"/>
      <c r="J44" s="671"/>
      <c r="K44" s="648"/>
      <c r="L44" s="648"/>
      <c r="M44" s="653"/>
      <c r="N44" s="687"/>
      <c r="O44" s="309"/>
      <c r="P44" s="246"/>
      <c r="Q44" s="246"/>
      <c r="R44" s="246"/>
      <c r="S44" s="246"/>
      <c r="T44" s="310"/>
    </row>
    <row r="45" spans="1:20">
      <c r="A45" s="674">
        <f>'Mapa Final'!A45</f>
        <v>0</v>
      </c>
      <c r="B45" s="649">
        <f>'Mapa Final'!B45</f>
        <v>0</v>
      </c>
      <c r="C45" s="677">
        <f>'Mapa Final'!C45</f>
        <v>0</v>
      </c>
      <c r="D45" s="677">
        <f>'Mapa Final'!D45</f>
        <v>0</v>
      </c>
      <c r="E45" s="660">
        <f>'Mapa Final'!E45</f>
        <v>0</v>
      </c>
      <c r="F45" s="660">
        <f>'Mapa Final'!F45</f>
        <v>0</v>
      </c>
      <c r="G45" s="660">
        <f>'Mapa Final'!G45</f>
        <v>0</v>
      </c>
      <c r="H45" s="663" t="str">
        <f>'Mapa Final'!I45</f>
        <v>Muy Baja</v>
      </c>
      <c r="I45" s="666" t="b">
        <f>'Mapa Final'!L45</f>
        <v>0</v>
      </c>
      <c r="J45" s="669" t="e">
        <f>'Mapa Final'!N45</f>
        <v>#N/A</v>
      </c>
      <c r="K45" s="646" t="e">
        <f>'Mapa Final'!AA45</f>
        <v>#DIV/0!</v>
      </c>
      <c r="L45" s="646" t="e">
        <f>'Mapa Final'!AE45</f>
        <v>#DIV/0!</v>
      </c>
      <c r="M45" s="651" t="e">
        <f>'Mapa Final'!AG45</f>
        <v>#DIV/0!</v>
      </c>
      <c r="N45" s="685">
        <f>'Mapa Final'!AH45</f>
        <v>0</v>
      </c>
      <c r="O45" s="695"/>
      <c r="P45" s="698"/>
      <c r="Q45" s="698"/>
      <c r="R45" s="698"/>
      <c r="S45" s="698"/>
      <c r="T45" s="692"/>
    </row>
    <row r="46" spans="1:20">
      <c r="A46" s="675"/>
      <c r="B46" s="688"/>
      <c r="C46" s="678"/>
      <c r="D46" s="678"/>
      <c r="E46" s="661"/>
      <c r="F46" s="661"/>
      <c r="G46" s="661"/>
      <c r="H46" s="664"/>
      <c r="I46" s="667"/>
      <c r="J46" s="670"/>
      <c r="K46" s="647"/>
      <c r="L46" s="647"/>
      <c r="M46" s="652"/>
      <c r="N46" s="686"/>
      <c r="O46" s="696"/>
      <c r="P46" s="553"/>
      <c r="Q46" s="553"/>
      <c r="R46" s="553"/>
      <c r="S46" s="553"/>
      <c r="T46" s="693"/>
    </row>
    <row r="47" spans="1:20">
      <c r="A47" s="675"/>
      <c r="B47" s="688"/>
      <c r="C47" s="678"/>
      <c r="D47" s="678"/>
      <c r="E47" s="661"/>
      <c r="F47" s="661"/>
      <c r="G47" s="661"/>
      <c r="H47" s="664"/>
      <c r="I47" s="667"/>
      <c r="J47" s="670"/>
      <c r="K47" s="647"/>
      <c r="L47" s="647"/>
      <c r="M47" s="652"/>
      <c r="N47" s="686"/>
      <c r="O47" s="696"/>
      <c r="P47" s="553"/>
      <c r="Q47" s="553"/>
      <c r="R47" s="553"/>
      <c r="S47" s="553"/>
      <c r="T47" s="693"/>
    </row>
    <row r="48" spans="1:20">
      <c r="A48" s="675"/>
      <c r="B48" s="688"/>
      <c r="C48" s="678"/>
      <c r="D48" s="678"/>
      <c r="E48" s="661"/>
      <c r="F48" s="661"/>
      <c r="G48" s="661"/>
      <c r="H48" s="664"/>
      <c r="I48" s="667"/>
      <c r="J48" s="670"/>
      <c r="K48" s="647"/>
      <c r="L48" s="647"/>
      <c r="M48" s="652"/>
      <c r="N48" s="686"/>
      <c r="O48" s="696"/>
      <c r="P48" s="553"/>
      <c r="Q48" s="553"/>
      <c r="R48" s="553"/>
      <c r="S48" s="553"/>
      <c r="T48" s="693"/>
    </row>
    <row r="49" spans="1:20" ht="15.75" thickBot="1">
      <c r="A49" s="676"/>
      <c r="B49" s="689"/>
      <c r="C49" s="679"/>
      <c r="D49" s="679"/>
      <c r="E49" s="662"/>
      <c r="F49" s="662"/>
      <c r="G49" s="662"/>
      <c r="H49" s="665"/>
      <c r="I49" s="668"/>
      <c r="J49" s="671"/>
      <c r="K49" s="648"/>
      <c r="L49" s="648"/>
      <c r="M49" s="653"/>
      <c r="N49" s="687"/>
      <c r="O49" s="697"/>
      <c r="P49" s="699"/>
      <c r="Q49" s="699"/>
      <c r="R49" s="699"/>
      <c r="S49" s="699"/>
      <c r="T49" s="694"/>
    </row>
    <row r="50" spans="1:20">
      <c r="A50" s="674">
        <f>'Mapa Final'!A50</f>
        <v>0</v>
      </c>
      <c r="B50" s="649">
        <f>'Mapa Final'!B50</f>
        <v>0</v>
      </c>
      <c r="C50" s="677">
        <f>'Mapa Final'!C50</f>
        <v>0</v>
      </c>
      <c r="D50" s="677">
        <f>'Mapa Final'!D50</f>
        <v>0</v>
      </c>
      <c r="E50" s="660">
        <f>'Mapa Final'!E50</f>
        <v>0</v>
      </c>
      <c r="F50" s="660">
        <f>'Mapa Final'!F50</f>
        <v>0</v>
      </c>
      <c r="G50" s="660">
        <f>'Mapa Final'!G50</f>
        <v>0</v>
      </c>
      <c r="H50" s="663" t="str">
        <f>'Mapa Final'!I50</f>
        <v>Muy Baja</v>
      </c>
      <c r="I50" s="666" t="b">
        <f>'Mapa Final'!L50</f>
        <v>0</v>
      </c>
      <c r="J50" s="669" t="e">
        <f>'Mapa Final'!N50</f>
        <v>#N/A</v>
      </c>
      <c r="K50" s="646" t="e">
        <f>'Mapa Final'!AA50</f>
        <v>#DIV/0!</v>
      </c>
      <c r="L50" s="646" t="e">
        <f>'Mapa Final'!AE50</f>
        <v>#DIV/0!</v>
      </c>
      <c r="M50" s="651" t="e">
        <f>'Mapa Final'!AG50</f>
        <v>#DIV/0!</v>
      </c>
      <c r="N50" s="685">
        <f>'Mapa Final'!AH50</f>
        <v>0</v>
      </c>
      <c r="O50" s="695"/>
      <c r="P50" s="698"/>
      <c r="Q50" s="698"/>
      <c r="R50" s="698"/>
      <c r="S50" s="698"/>
      <c r="T50" s="692"/>
    </row>
    <row r="51" spans="1:20">
      <c r="A51" s="675"/>
      <c r="B51" s="688"/>
      <c r="C51" s="678"/>
      <c r="D51" s="678"/>
      <c r="E51" s="661"/>
      <c r="F51" s="661"/>
      <c r="G51" s="661"/>
      <c r="H51" s="664"/>
      <c r="I51" s="667"/>
      <c r="J51" s="670"/>
      <c r="K51" s="647"/>
      <c r="L51" s="647"/>
      <c r="M51" s="652"/>
      <c r="N51" s="686"/>
      <c r="O51" s="696"/>
      <c r="P51" s="553"/>
      <c r="Q51" s="553"/>
      <c r="R51" s="553"/>
      <c r="S51" s="553"/>
      <c r="T51" s="693"/>
    </row>
    <row r="52" spans="1:20">
      <c r="A52" s="675"/>
      <c r="B52" s="688"/>
      <c r="C52" s="678"/>
      <c r="D52" s="678"/>
      <c r="E52" s="661"/>
      <c r="F52" s="661"/>
      <c r="G52" s="661"/>
      <c r="H52" s="664"/>
      <c r="I52" s="667"/>
      <c r="J52" s="670"/>
      <c r="K52" s="647"/>
      <c r="L52" s="647"/>
      <c r="M52" s="652"/>
      <c r="N52" s="686"/>
      <c r="O52" s="696"/>
      <c r="P52" s="553"/>
      <c r="Q52" s="553"/>
      <c r="R52" s="553"/>
      <c r="S52" s="553"/>
      <c r="T52" s="693"/>
    </row>
    <row r="53" spans="1:20">
      <c r="A53" s="675"/>
      <c r="B53" s="688"/>
      <c r="C53" s="678"/>
      <c r="D53" s="678"/>
      <c r="E53" s="661"/>
      <c r="F53" s="661"/>
      <c r="G53" s="661"/>
      <c r="H53" s="664"/>
      <c r="I53" s="667"/>
      <c r="J53" s="670"/>
      <c r="K53" s="647"/>
      <c r="L53" s="647"/>
      <c r="M53" s="652"/>
      <c r="N53" s="686"/>
      <c r="O53" s="696"/>
      <c r="P53" s="553"/>
      <c r="Q53" s="553"/>
      <c r="R53" s="553"/>
      <c r="S53" s="553"/>
      <c r="T53" s="693"/>
    </row>
    <row r="54" spans="1:20" ht="15.75" thickBot="1">
      <c r="A54" s="676"/>
      <c r="B54" s="689"/>
      <c r="C54" s="679"/>
      <c r="D54" s="679"/>
      <c r="E54" s="662"/>
      <c r="F54" s="662"/>
      <c r="G54" s="662"/>
      <c r="H54" s="665"/>
      <c r="I54" s="668"/>
      <c r="J54" s="671"/>
      <c r="K54" s="648"/>
      <c r="L54" s="648"/>
      <c r="M54" s="653"/>
      <c r="N54" s="687"/>
      <c r="O54" s="697"/>
      <c r="P54" s="699"/>
      <c r="Q54" s="699"/>
      <c r="R54" s="699"/>
      <c r="S54" s="699"/>
      <c r="T54" s="694"/>
    </row>
    <row r="55" spans="1:20">
      <c r="A55" s="674">
        <f>'Mapa Final'!A55</f>
        <v>0</v>
      </c>
      <c r="B55" s="649">
        <f>'Mapa Final'!B55</f>
        <v>0</v>
      </c>
      <c r="C55" s="677">
        <f>'Mapa Final'!C55</f>
        <v>0</v>
      </c>
      <c r="D55" s="677">
        <f>'Mapa Final'!D55</f>
        <v>0</v>
      </c>
      <c r="E55" s="660">
        <f>'Mapa Final'!E55</f>
        <v>0</v>
      </c>
      <c r="F55" s="660">
        <f>'Mapa Final'!F55</f>
        <v>0</v>
      </c>
      <c r="G55" s="660">
        <f>'Mapa Final'!G55</f>
        <v>0</v>
      </c>
      <c r="H55" s="663" t="str">
        <f>'Mapa Final'!I55</f>
        <v>Muy Baja</v>
      </c>
      <c r="I55" s="666" t="b">
        <f>'Mapa Final'!L55</f>
        <v>0</v>
      </c>
      <c r="J55" s="669" t="e">
        <f>'Mapa Final'!N55</f>
        <v>#N/A</v>
      </c>
      <c r="K55" s="646" t="e">
        <f>'Mapa Final'!AA55</f>
        <v>#DIV/0!</v>
      </c>
      <c r="L55" s="646" t="e">
        <f>'Mapa Final'!AE55</f>
        <v>#DIV/0!</v>
      </c>
      <c r="M55" s="651" t="e">
        <f>'Mapa Final'!AG55</f>
        <v>#DIV/0!</v>
      </c>
      <c r="N55" s="685">
        <f>'Mapa Final'!AH55</f>
        <v>0</v>
      </c>
      <c r="O55" s="695"/>
      <c r="P55" s="698"/>
      <c r="Q55" s="698"/>
      <c r="R55" s="698"/>
      <c r="S55" s="698"/>
      <c r="T55" s="692"/>
    </row>
    <row r="56" spans="1:20">
      <c r="A56" s="675"/>
      <c r="B56" s="688"/>
      <c r="C56" s="678"/>
      <c r="D56" s="678"/>
      <c r="E56" s="661"/>
      <c r="F56" s="661"/>
      <c r="G56" s="661"/>
      <c r="H56" s="664"/>
      <c r="I56" s="667"/>
      <c r="J56" s="670"/>
      <c r="K56" s="647"/>
      <c r="L56" s="647"/>
      <c r="M56" s="652"/>
      <c r="N56" s="686"/>
      <c r="O56" s="696"/>
      <c r="P56" s="553"/>
      <c r="Q56" s="553"/>
      <c r="R56" s="553"/>
      <c r="S56" s="553"/>
      <c r="T56" s="693"/>
    </row>
    <row r="57" spans="1:20">
      <c r="A57" s="675"/>
      <c r="B57" s="688"/>
      <c r="C57" s="678"/>
      <c r="D57" s="678"/>
      <c r="E57" s="661"/>
      <c r="F57" s="661"/>
      <c r="G57" s="661"/>
      <c r="H57" s="664"/>
      <c r="I57" s="667"/>
      <c r="J57" s="670"/>
      <c r="K57" s="647"/>
      <c r="L57" s="647"/>
      <c r="M57" s="652"/>
      <c r="N57" s="686"/>
      <c r="O57" s="696"/>
      <c r="P57" s="553"/>
      <c r="Q57" s="553"/>
      <c r="R57" s="553"/>
      <c r="S57" s="553"/>
      <c r="T57" s="693"/>
    </row>
    <row r="58" spans="1:20">
      <c r="A58" s="675"/>
      <c r="B58" s="688"/>
      <c r="C58" s="678"/>
      <c r="D58" s="678"/>
      <c r="E58" s="661"/>
      <c r="F58" s="661"/>
      <c r="G58" s="661"/>
      <c r="H58" s="664"/>
      <c r="I58" s="667"/>
      <c r="J58" s="670"/>
      <c r="K58" s="647"/>
      <c r="L58" s="647"/>
      <c r="M58" s="652"/>
      <c r="N58" s="686"/>
      <c r="O58" s="696"/>
      <c r="P58" s="553"/>
      <c r="Q58" s="553"/>
      <c r="R58" s="553"/>
      <c r="S58" s="553"/>
      <c r="T58" s="693"/>
    </row>
    <row r="59" spans="1:20" ht="15.75" thickBot="1">
      <c r="A59" s="676"/>
      <c r="B59" s="689"/>
      <c r="C59" s="679"/>
      <c r="D59" s="679"/>
      <c r="E59" s="662"/>
      <c r="F59" s="662"/>
      <c r="G59" s="662"/>
      <c r="H59" s="665"/>
      <c r="I59" s="668"/>
      <c r="J59" s="671"/>
      <c r="K59" s="648"/>
      <c r="L59" s="648"/>
      <c r="M59" s="653"/>
      <c r="N59" s="687"/>
      <c r="O59" s="697"/>
      <c r="P59" s="699"/>
      <c r="Q59" s="699"/>
      <c r="R59" s="699"/>
      <c r="S59" s="699"/>
      <c r="T59" s="694"/>
    </row>
  </sheetData>
  <mergeCells count="194">
    <mergeCell ref="T25:T26"/>
    <mergeCell ref="O40:O41"/>
    <mergeCell ref="P40:P41"/>
    <mergeCell ref="Q40:Q41"/>
    <mergeCell ref="R40:R41"/>
    <mergeCell ref="S40:S41"/>
    <mergeCell ref="T40:T41"/>
    <mergeCell ref="O11:O12"/>
    <mergeCell ref="P11:P12"/>
    <mergeCell ref="Q11:Q12"/>
    <mergeCell ref="R11:R12"/>
    <mergeCell ref="S11:S12"/>
    <mergeCell ref="P25:P26"/>
    <mergeCell ref="Q25:Q26"/>
    <mergeCell ref="R25:R26"/>
    <mergeCell ref="S25:S26"/>
    <mergeCell ref="B10:B14"/>
    <mergeCell ref="B15:B19"/>
    <mergeCell ref="B20:B24"/>
    <mergeCell ref="B25:B29"/>
    <mergeCell ref="K10:K14"/>
    <mergeCell ref="L10:L14"/>
    <mergeCell ref="N15:N19"/>
    <mergeCell ref="N20:N24"/>
    <mergeCell ref="O25:O26"/>
    <mergeCell ref="N25:N29"/>
    <mergeCell ref="B35:B39"/>
    <mergeCell ref="B40:B44"/>
    <mergeCell ref="B45:B49"/>
    <mergeCell ref="B50:B54"/>
    <mergeCell ref="P55:P59"/>
    <mergeCell ref="Q55:Q59"/>
    <mergeCell ref="R55:R59"/>
    <mergeCell ref="S55:S59"/>
    <mergeCell ref="M50:M54"/>
    <mergeCell ref="G50:G54"/>
    <mergeCell ref="H50:H54"/>
    <mergeCell ref="I50:I54"/>
    <mergeCell ref="J50:J54"/>
    <mergeCell ref="K50:K54"/>
    <mergeCell ref="L50:L54"/>
    <mergeCell ref="P45:P49"/>
    <mergeCell ref="Q45:Q49"/>
    <mergeCell ref="R45:R49"/>
    <mergeCell ref="S45:S49"/>
    <mergeCell ref="G45:G49"/>
    <mergeCell ref="H45:H49"/>
    <mergeCell ref="I45:I49"/>
    <mergeCell ref="M40:M44"/>
    <mergeCell ref="G40:G44"/>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B55:B5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H40:H44"/>
    <mergeCell ref="I40:I44"/>
    <mergeCell ref="J40:J44"/>
    <mergeCell ref="K40:K44"/>
    <mergeCell ref="L40:L44"/>
    <mergeCell ref="N35:N39"/>
    <mergeCell ref="N40:N44"/>
    <mergeCell ref="A35:A39"/>
    <mergeCell ref="C35:C39"/>
    <mergeCell ref="D35:D39"/>
    <mergeCell ref="E35:E39"/>
    <mergeCell ref="F35:F39"/>
    <mergeCell ref="G35:G39"/>
    <mergeCell ref="H35:H39"/>
    <mergeCell ref="I35:I39"/>
    <mergeCell ref="A40:A44"/>
    <mergeCell ref="C40:C44"/>
    <mergeCell ref="D40:D44"/>
    <mergeCell ref="E40:E44"/>
    <mergeCell ref="F40:F44"/>
    <mergeCell ref="J35:J39"/>
    <mergeCell ref="K35:K39"/>
    <mergeCell ref="L35:L39"/>
    <mergeCell ref="M35:M39"/>
    <mergeCell ref="N30:N34"/>
    <mergeCell ref="A25:A29"/>
    <mergeCell ref="C25:C29"/>
    <mergeCell ref="D25:D29"/>
    <mergeCell ref="E25:E29"/>
    <mergeCell ref="F25:F29"/>
    <mergeCell ref="G25:G29"/>
    <mergeCell ref="H25:H29"/>
    <mergeCell ref="I25:I29"/>
    <mergeCell ref="M30:M34"/>
    <mergeCell ref="G30:G34"/>
    <mergeCell ref="H30:H34"/>
    <mergeCell ref="I30:I34"/>
    <mergeCell ref="J30:J34"/>
    <mergeCell ref="K30:K34"/>
    <mergeCell ref="L30:L34"/>
    <mergeCell ref="A30:A34"/>
    <mergeCell ref="C30:C34"/>
    <mergeCell ref="D30:D34"/>
    <mergeCell ref="E30:E34"/>
    <mergeCell ref="F30:F34"/>
    <mergeCell ref="B30:B34"/>
    <mergeCell ref="A20:A24"/>
    <mergeCell ref="C20:C24"/>
    <mergeCell ref="D20:D24"/>
    <mergeCell ref="E20:E24"/>
    <mergeCell ref="F20:F24"/>
    <mergeCell ref="J25:J29"/>
    <mergeCell ref="K25:K29"/>
    <mergeCell ref="L25:L29"/>
    <mergeCell ref="M25:M29"/>
    <mergeCell ref="M20:M24"/>
    <mergeCell ref="G20:G24"/>
    <mergeCell ref="H20:H24"/>
    <mergeCell ref="I20:I24"/>
    <mergeCell ref="J20:J24"/>
    <mergeCell ref="K20:K24"/>
    <mergeCell ref="L20:L24"/>
    <mergeCell ref="A9:N9"/>
    <mergeCell ref="A10:A14"/>
    <mergeCell ref="C10:C14"/>
    <mergeCell ref="D10:D14"/>
    <mergeCell ref="E10:E14"/>
    <mergeCell ref="F10:F14"/>
    <mergeCell ref="A15:A19"/>
    <mergeCell ref="C15:C19"/>
    <mergeCell ref="D15:D19"/>
    <mergeCell ref="E15:E19"/>
    <mergeCell ref="F15:F19"/>
    <mergeCell ref="G15:G19"/>
    <mergeCell ref="H15:H19"/>
    <mergeCell ref="I15:I19"/>
    <mergeCell ref="M10:M14"/>
    <mergeCell ref="N10:N14"/>
    <mergeCell ref="G10:G14"/>
    <mergeCell ref="H10:H14"/>
    <mergeCell ref="J15:J19"/>
    <mergeCell ref="K15:K19"/>
    <mergeCell ref="L15:L19"/>
    <mergeCell ref="M15:M19"/>
    <mergeCell ref="I10:I14"/>
    <mergeCell ref="J10:J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xWindow="624" yWindow="389" count="8">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 allowBlank="1" showInputMessage="1" showErrorMessage="1" prompt="Enunciar cuál es el control" sqref="O17 O10 O20 O25 O31:O32 O40"/>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66"/>
  <sheetViews>
    <sheetView topLeftCell="A25" zoomScaleNormal="100" workbookViewId="0">
      <selection activeCell="A11" sqref="A11:E66"/>
    </sheetView>
  </sheetViews>
  <sheetFormatPr baseColWidth="10" defaultColWidth="10.5703125" defaultRowHeight="14.25"/>
  <cols>
    <col min="1" max="1" width="44.42578125" style="107" customWidth="1"/>
    <col min="2" max="2" width="15.5703125" style="108" customWidth="1"/>
    <col min="3" max="3" width="39.42578125" style="87" customWidth="1"/>
    <col min="4" max="4" width="24.140625" style="108" customWidth="1"/>
    <col min="5" max="5" width="46.5703125" style="87" customWidth="1"/>
    <col min="6" max="16384" width="10.5703125" style="87"/>
  </cols>
  <sheetData>
    <row r="1" spans="1:8" ht="12.75" customHeight="1">
      <c r="A1" s="98"/>
      <c r="B1" s="442" t="s">
        <v>185</v>
      </c>
      <c r="C1" s="442"/>
      <c r="D1" s="442"/>
      <c r="E1" s="99"/>
      <c r="F1" s="98"/>
      <c r="G1" s="98"/>
      <c r="H1" s="98"/>
    </row>
    <row r="2" spans="1:8" ht="12.75" customHeight="1">
      <c r="A2" s="98"/>
      <c r="B2" s="442" t="s">
        <v>195</v>
      </c>
      <c r="C2" s="442"/>
      <c r="D2" s="442"/>
      <c r="E2" s="99"/>
      <c r="F2" s="98"/>
      <c r="G2" s="98"/>
      <c r="H2" s="98"/>
    </row>
    <row r="3" spans="1:8" ht="12.75" customHeight="1">
      <c r="A3" s="98"/>
      <c r="B3" s="211"/>
      <c r="C3" s="211"/>
      <c r="D3" s="211"/>
      <c r="E3" s="99"/>
      <c r="F3" s="98"/>
      <c r="G3" s="98"/>
      <c r="H3" s="98"/>
    </row>
    <row r="4" spans="1:8" ht="12.75" customHeight="1">
      <c r="A4" s="98"/>
      <c r="B4" s="211"/>
      <c r="C4" s="211"/>
      <c r="D4" s="211"/>
      <c r="E4" s="99"/>
      <c r="F4" s="98"/>
      <c r="G4" s="98"/>
      <c r="H4" s="98"/>
    </row>
    <row r="5" spans="1:8" ht="30.75" customHeight="1">
      <c r="A5" s="100" t="s">
        <v>327</v>
      </c>
      <c r="B5" s="443" t="s">
        <v>398</v>
      </c>
      <c r="C5" s="443"/>
      <c r="D5" s="100" t="s">
        <v>196</v>
      </c>
      <c r="E5" s="183" t="s">
        <v>401</v>
      </c>
    </row>
    <row r="6" spans="1:8" ht="16.7" customHeight="1">
      <c r="A6" s="92"/>
      <c r="B6" s="93"/>
      <c r="C6" s="93"/>
      <c r="D6" s="92"/>
      <c r="E6" s="91"/>
    </row>
    <row r="7" spans="1:8" ht="42.75" customHeight="1">
      <c r="A7" s="101" t="s">
        <v>328</v>
      </c>
      <c r="B7" s="443" t="s">
        <v>402</v>
      </c>
      <c r="C7" s="443"/>
      <c r="D7" s="443"/>
      <c r="E7" s="443"/>
    </row>
    <row r="8" spans="1:8" ht="13.35" customHeight="1">
      <c r="A8" s="102"/>
      <c r="B8" s="102"/>
      <c r="D8" s="103"/>
      <c r="E8" s="103"/>
    </row>
    <row r="9" spans="1:8" ht="40.5" customHeight="1">
      <c r="A9" s="102" t="s">
        <v>197</v>
      </c>
      <c r="B9" s="445" t="s">
        <v>458</v>
      </c>
      <c r="C9" s="445"/>
      <c r="D9" s="445"/>
      <c r="E9" s="445"/>
    </row>
    <row r="10" spans="1:8" ht="12" customHeight="1">
      <c r="A10" s="102"/>
      <c r="B10" s="444"/>
      <c r="C10" s="444"/>
      <c r="D10" s="444"/>
      <c r="E10" s="444"/>
    </row>
    <row r="11" spans="1:8">
      <c r="A11" s="441" t="s">
        <v>198</v>
      </c>
      <c r="B11" s="441"/>
      <c r="C11" s="441"/>
      <c r="D11" s="441"/>
      <c r="E11" s="441"/>
    </row>
    <row r="12" spans="1:8">
      <c r="A12" s="104" t="s">
        <v>199</v>
      </c>
      <c r="B12" s="104" t="s">
        <v>200</v>
      </c>
      <c r="C12" s="105" t="s">
        <v>201</v>
      </c>
      <c r="D12" s="105" t="s">
        <v>202</v>
      </c>
      <c r="E12" s="105" t="s">
        <v>203</v>
      </c>
    </row>
    <row r="13" spans="1:8" ht="15" thickBot="1">
      <c r="A13" s="344"/>
      <c r="B13" s="344"/>
      <c r="C13" s="345"/>
      <c r="D13" s="345"/>
      <c r="E13" s="345"/>
    </row>
    <row r="14" spans="1:8" ht="39" thickBot="1">
      <c r="A14" s="346" t="s">
        <v>204</v>
      </c>
      <c r="B14" s="347">
        <v>1</v>
      </c>
      <c r="C14" s="348" t="s">
        <v>461</v>
      </c>
      <c r="D14" s="347">
        <v>1</v>
      </c>
      <c r="E14" s="349" t="s">
        <v>403</v>
      </c>
    </row>
    <row r="15" spans="1:8" ht="25.5">
      <c r="A15" s="432" t="s">
        <v>205</v>
      </c>
      <c r="B15" s="350">
        <v>2</v>
      </c>
      <c r="C15" s="351" t="s">
        <v>462</v>
      </c>
      <c r="D15" s="350">
        <v>2</v>
      </c>
      <c r="E15" s="352" t="s">
        <v>404</v>
      </c>
    </row>
    <row r="16" spans="1:8" ht="64.5" thickBot="1">
      <c r="A16" s="433"/>
      <c r="B16" s="353">
        <v>3</v>
      </c>
      <c r="C16" s="354" t="s">
        <v>463</v>
      </c>
      <c r="D16" s="353"/>
      <c r="E16" s="355"/>
    </row>
    <row r="17" spans="1:5" ht="38.25">
      <c r="A17" s="432" t="s">
        <v>405</v>
      </c>
      <c r="B17" s="106">
        <v>4</v>
      </c>
      <c r="C17" s="184" t="s">
        <v>464</v>
      </c>
      <c r="D17" s="356">
        <v>3</v>
      </c>
      <c r="E17" s="357" t="s">
        <v>465</v>
      </c>
    </row>
    <row r="18" spans="1:5" ht="24">
      <c r="A18" s="434"/>
      <c r="B18" s="106">
        <v>5</v>
      </c>
      <c r="C18" s="358" t="s">
        <v>466</v>
      </c>
      <c r="D18" s="359"/>
      <c r="E18" s="360"/>
    </row>
    <row r="19" spans="1:5" ht="24">
      <c r="A19" s="434"/>
      <c r="B19" s="106">
        <v>6</v>
      </c>
      <c r="C19" s="361" t="s">
        <v>467</v>
      </c>
      <c r="D19" s="359"/>
      <c r="E19" s="360"/>
    </row>
    <row r="20" spans="1:5" ht="24">
      <c r="A20" s="434"/>
      <c r="B20" s="106">
        <v>7</v>
      </c>
      <c r="C20" s="361" t="s">
        <v>468</v>
      </c>
      <c r="D20" s="359"/>
      <c r="E20" s="360"/>
    </row>
    <row r="21" spans="1:5" ht="24.75" thickBot="1">
      <c r="A21" s="433"/>
      <c r="B21" s="353">
        <v>8</v>
      </c>
      <c r="C21" s="362" t="s">
        <v>469</v>
      </c>
      <c r="D21" s="363"/>
      <c r="E21" s="364"/>
    </row>
    <row r="22" spans="1:5" ht="36">
      <c r="A22" s="432" t="s">
        <v>406</v>
      </c>
      <c r="B22" s="350">
        <v>9</v>
      </c>
      <c r="C22" s="365" t="s">
        <v>470</v>
      </c>
      <c r="D22" s="356">
        <v>4</v>
      </c>
      <c r="E22" s="366" t="s">
        <v>471</v>
      </c>
    </row>
    <row r="23" spans="1:5" ht="24">
      <c r="A23" s="434"/>
      <c r="B23" s="106">
        <v>10</v>
      </c>
      <c r="C23" s="358" t="s">
        <v>472</v>
      </c>
      <c r="D23" s="359"/>
      <c r="E23" s="360"/>
    </row>
    <row r="24" spans="1:5" ht="24.75" thickBot="1">
      <c r="A24" s="433"/>
      <c r="B24" s="353">
        <v>11</v>
      </c>
      <c r="C24" s="362" t="s">
        <v>473</v>
      </c>
      <c r="D24" s="363"/>
      <c r="E24" s="364"/>
    </row>
    <row r="25" spans="1:5" ht="60.75" thickBot="1">
      <c r="A25" s="367" t="s">
        <v>329</v>
      </c>
      <c r="B25" s="368">
        <v>12</v>
      </c>
      <c r="C25" s="369" t="s">
        <v>474</v>
      </c>
      <c r="D25" s="370">
        <v>5</v>
      </c>
      <c r="E25" s="371" t="s">
        <v>475</v>
      </c>
    </row>
    <row r="26" spans="1:5" ht="36">
      <c r="A26" s="432" t="s">
        <v>407</v>
      </c>
      <c r="B26" s="350">
        <v>13</v>
      </c>
      <c r="C26" s="372" t="s">
        <v>476</v>
      </c>
      <c r="D26" s="356"/>
      <c r="E26" s="373"/>
    </row>
    <row r="27" spans="1:5" ht="36">
      <c r="A27" s="434"/>
      <c r="B27" s="106">
        <v>14</v>
      </c>
      <c r="C27" s="361" t="s">
        <v>477</v>
      </c>
      <c r="D27" s="359"/>
      <c r="E27" s="360"/>
    </row>
    <row r="28" spans="1:5" ht="48">
      <c r="A28" s="434"/>
      <c r="B28" s="374">
        <v>15</v>
      </c>
      <c r="C28" s="375" t="s">
        <v>478</v>
      </c>
      <c r="D28" s="376"/>
      <c r="E28" s="377"/>
    </row>
    <row r="29" spans="1:5" ht="36">
      <c r="A29" s="434"/>
      <c r="B29" s="106">
        <v>16</v>
      </c>
      <c r="C29" s="361" t="s">
        <v>479</v>
      </c>
      <c r="D29" s="359"/>
      <c r="E29" s="360"/>
    </row>
    <row r="30" spans="1:5" ht="15" thickBot="1">
      <c r="A30" s="433"/>
      <c r="B30" s="378">
        <v>17</v>
      </c>
      <c r="C30" s="379" t="s">
        <v>408</v>
      </c>
      <c r="D30" s="378"/>
      <c r="E30" s="380"/>
    </row>
    <row r="31" spans="1:5">
      <c r="A31" s="446" t="s">
        <v>206</v>
      </c>
      <c r="B31" s="446"/>
      <c r="C31" s="446"/>
      <c r="D31" s="446"/>
      <c r="E31" s="446"/>
    </row>
    <row r="32" spans="1:5" ht="15" thickBot="1">
      <c r="A32" s="381" t="s">
        <v>199</v>
      </c>
      <c r="B32" s="382" t="s">
        <v>200</v>
      </c>
      <c r="C32" s="383" t="s">
        <v>207</v>
      </c>
      <c r="D32" s="383" t="s">
        <v>202</v>
      </c>
      <c r="E32" s="383" t="s">
        <v>409</v>
      </c>
    </row>
    <row r="33" spans="1:5" ht="102">
      <c r="A33" s="435" t="s">
        <v>410</v>
      </c>
      <c r="B33" s="359">
        <v>1</v>
      </c>
      <c r="C33" s="232" t="s">
        <v>480</v>
      </c>
      <c r="D33" s="370">
        <v>1</v>
      </c>
      <c r="E33" s="384" t="s">
        <v>426</v>
      </c>
    </row>
    <row r="34" spans="1:5" ht="25.5">
      <c r="A34" s="436"/>
      <c r="B34" s="359"/>
      <c r="C34" s="232"/>
      <c r="D34" s="359">
        <v>2</v>
      </c>
      <c r="E34" s="385" t="s">
        <v>481</v>
      </c>
    </row>
    <row r="35" spans="1:5" ht="36">
      <c r="A35" s="436"/>
      <c r="B35" s="359"/>
      <c r="C35" s="386"/>
      <c r="D35" s="359">
        <v>3</v>
      </c>
      <c r="E35" s="387" t="s">
        <v>482</v>
      </c>
    </row>
    <row r="36" spans="1:5" ht="36">
      <c r="A36" s="436"/>
      <c r="B36" s="359"/>
      <c r="C36" s="386"/>
      <c r="D36" s="359">
        <v>4</v>
      </c>
      <c r="E36" s="387" t="s">
        <v>483</v>
      </c>
    </row>
    <row r="37" spans="1:5" ht="51.75" thickBot="1">
      <c r="A37" s="437"/>
      <c r="B37" s="363"/>
      <c r="C37" s="388"/>
      <c r="D37" s="363">
        <v>5</v>
      </c>
      <c r="E37" s="389" t="s">
        <v>484</v>
      </c>
    </row>
    <row r="38" spans="1:5" ht="38.25">
      <c r="A38" s="432" t="s">
        <v>411</v>
      </c>
      <c r="B38" s="350">
        <v>2</v>
      </c>
      <c r="C38" s="390" t="s">
        <v>485</v>
      </c>
      <c r="D38" s="350">
        <v>6</v>
      </c>
      <c r="E38" s="391" t="s">
        <v>486</v>
      </c>
    </row>
    <row r="39" spans="1:5" ht="38.25">
      <c r="A39" s="434"/>
      <c r="B39" s="106">
        <v>3</v>
      </c>
      <c r="C39" s="226" t="s">
        <v>487</v>
      </c>
      <c r="D39" s="359">
        <v>7</v>
      </c>
      <c r="E39" s="392" t="s">
        <v>488</v>
      </c>
    </row>
    <row r="40" spans="1:5" ht="15" thickBot="1">
      <c r="A40" s="433"/>
      <c r="B40" s="353"/>
      <c r="C40" s="388"/>
      <c r="D40" s="363">
        <v>8</v>
      </c>
      <c r="E40" s="393" t="s">
        <v>489</v>
      </c>
    </row>
    <row r="41" spans="1:5" ht="38.25">
      <c r="A41" s="432" t="s">
        <v>490</v>
      </c>
      <c r="B41" s="350">
        <v>4</v>
      </c>
      <c r="C41" s="390" t="s">
        <v>412</v>
      </c>
      <c r="D41" s="350">
        <v>9</v>
      </c>
      <c r="E41" s="391" t="s">
        <v>491</v>
      </c>
    </row>
    <row r="42" spans="1:5" ht="38.25">
      <c r="A42" s="434"/>
      <c r="B42" s="106">
        <v>5</v>
      </c>
      <c r="C42" s="185" t="s">
        <v>413</v>
      </c>
      <c r="D42" s="106">
        <v>10</v>
      </c>
      <c r="E42" s="394" t="s">
        <v>414</v>
      </c>
    </row>
    <row r="43" spans="1:5" ht="63.75">
      <c r="A43" s="434"/>
      <c r="B43" s="106">
        <v>6</v>
      </c>
      <c r="C43" s="185" t="s">
        <v>415</v>
      </c>
      <c r="D43" s="106">
        <v>11</v>
      </c>
      <c r="E43" s="395" t="s">
        <v>492</v>
      </c>
    </row>
    <row r="44" spans="1:5" ht="51">
      <c r="A44" s="434"/>
      <c r="B44" s="106">
        <v>7</v>
      </c>
      <c r="C44" s="226" t="s">
        <v>493</v>
      </c>
      <c r="D44" s="359">
        <v>12</v>
      </c>
      <c r="E44" s="396" t="s">
        <v>494</v>
      </c>
    </row>
    <row r="45" spans="1:5" ht="38.25">
      <c r="A45" s="434"/>
      <c r="B45" s="106">
        <v>8</v>
      </c>
      <c r="C45" s="226" t="s">
        <v>416</v>
      </c>
      <c r="D45" s="359">
        <v>13</v>
      </c>
      <c r="E45" s="397" t="s">
        <v>417</v>
      </c>
    </row>
    <row r="46" spans="1:5" ht="51">
      <c r="A46" s="434"/>
      <c r="B46" s="106">
        <v>9</v>
      </c>
      <c r="C46" s="398" t="s">
        <v>495</v>
      </c>
      <c r="D46" s="359">
        <v>14</v>
      </c>
      <c r="E46" s="397" t="s">
        <v>496</v>
      </c>
    </row>
    <row r="47" spans="1:5" ht="39" thickBot="1">
      <c r="A47" s="433"/>
      <c r="B47" s="353">
        <v>10</v>
      </c>
      <c r="C47" s="399" t="s">
        <v>497</v>
      </c>
      <c r="D47" s="359">
        <v>15</v>
      </c>
      <c r="E47" s="389" t="s">
        <v>418</v>
      </c>
    </row>
    <row r="48" spans="1:5" ht="25.5">
      <c r="A48" s="432" t="s">
        <v>419</v>
      </c>
      <c r="B48" s="350">
        <v>11</v>
      </c>
      <c r="C48" s="390" t="s">
        <v>498</v>
      </c>
      <c r="D48" s="350"/>
      <c r="E48" s="357"/>
    </row>
    <row r="49" spans="1:5" ht="39" thickBot="1">
      <c r="A49" s="434"/>
      <c r="B49" s="106">
        <v>12</v>
      </c>
      <c r="C49" s="229" t="s">
        <v>499</v>
      </c>
      <c r="D49" s="106"/>
      <c r="E49" s="385"/>
    </row>
    <row r="50" spans="1:5" ht="38.25">
      <c r="A50" s="438" t="s">
        <v>208</v>
      </c>
      <c r="B50" s="350">
        <v>13</v>
      </c>
      <c r="C50" s="400" t="s">
        <v>500</v>
      </c>
      <c r="D50" s="401">
        <v>16</v>
      </c>
      <c r="E50" s="402" t="s">
        <v>414</v>
      </c>
    </row>
    <row r="51" spans="1:5" ht="72">
      <c r="A51" s="439"/>
      <c r="B51" s="106">
        <v>14</v>
      </c>
      <c r="C51" s="403" t="s">
        <v>501</v>
      </c>
      <c r="D51" s="404">
        <v>17</v>
      </c>
      <c r="E51" s="405" t="s">
        <v>502</v>
      </c>
    </row>
    <row r="52" spans="1:5" ht="24">
      <c r="A52" s="439"/>
      <c r="B52" s="106">
        <v>15</v>
      </c>
      <c r="C52" s="403" t="s">
        <v>503</v>
      </c>
      <c r="D52" s="404">
        <v>18</v>
      </c>
      <c r="E52" s="406" t="s">
        <v>504</v>
      </c>
    </row>
    <row r="53" spans="1:5" ht="24">
      <c r="A53" s="439"/>
      <c r="B53" s="106">
        <v>16</v>
      </c>
      <c r="C53" s="403" t="s">
        <v>505</v>
      </c>
      <c r="D53" s="404"/>
      <c r="E53" s="407"/>
    </row>
    <row r="54" spans="1:5" ht="24.75" thickBot="1">
      <c r="A54" s="440"/>
      <c r="B54" s="353">
        <v>17</v>
      </c>
      <c r="C54" s="399" t="s">
        <v>506</v>
      </c>
      <c r="D54" s="408"/>
      <c r="E54" s="409"/>
    </row>
    <row r="55" spans="1:5" ht="51">
      <c r="A55" s="429" t="s">
        <v>420</v>
      </c>
      <c r="B55" s="350">
        <v>18</v>
      </c>
      <c r="C55" s="410" t="s">
        <v>507</v>
      </c>
      <c r="D55" s="356">
        <v>19</v>
      </c>
      <c r="E55" s="373" t="s">
        <v>508</v>
      </c>
    </row>
    <row r="56" spans="1:5" ht="38.25">
      <c r="A56" s="430"/>
      <c r="B56" s="106">
        <v>19</v>
      </c>
      <c r="C56" s="398" t="s">
        <v>509</v>
      </c>
      <c r="D56" s="359">
        <v>20</v>
      </c>
      <c r="E56" s="407" t="s">
        <v>510</v>
      </c>
    </row>
    <row r="57" spans="1:5" ht="39" thickBot="1">
      <c r="A57" s="431"/>
      <c r="B57" s="353">
        <v>20</v>
      </c>
      <c r="C57" s="411" t="s">
        <v>511</v>
      </c>
      <c r="D57" s="353"/>
      <c r="E57" s="412"/>
    </row>
    <row r="58" spans="1:5" ht="48">
      <c r="A58" s="432" t="s">
        <v>421</v>
      </c>
      <c r="B58" s="350">
        <v>21</v>
      </c>
      <c r="C58" s="365" t="s">
        <v>422</v>
      </c>
      <c r="D58" s="356">
        <v>21</v>
      </c>
      <c r="E58" s="413" t="s">
        <v>512</v>
      </c>
    </row>
    <row r="59" spans="1:5" ht="24.75" thickBot="1">
      <c r="A59" s="433"/>
      <c r="B59" s="353">
        <v>22</v>
      </c>
      <c r="C59" s="414" t="s">
        <v>513</v>
      </c>
      <c r="D59" s="363">
        <v>22</v>
      </c>
      <c r="E59" s="415" t="s">
        <v>514</v>
      </c>
    </row>
    <row r="60" spans="1:5" ht="25.5">
      <c r="A60" s="432" t="s">
        <v>423</v>
      </c>
      <c r="B60" s="350"/>
      <c r="C60" s="416"/>
      <c r="D60" s="350">
        <v>23</v>
      </c>
      <c r="E60" s="417" t="s">
        <v>427</v>
      </c>
    </row>
    <row r="61" spans="1:5" ht="15" thickBot="1">
      <c r="A61" s="433"/>
      <c r="B61" s="353"/>
      <c r="C61" s="418"/>
      <c r="D61" s="353">
        <v>24</v>
      </c>
      <c r="E61" s="415" t="s">
        <v>515</v>
      </c>
    </row>
    <row r="62" spans="1:5" ht="25.5">
      <c r="A62" s="432" t="s">
        <v>424</v>
      </c>
      <c r="B62" s="350">
        <v>23</v>
      </c>
      <c r="C62" s="365" t="s">
        <v>516</v>
      </c>
      <c r="D62" s="350">
        <v>25</v>
      </c>
      <c r="E62" s="417" t="s">
        <v>425</v>
      </c>
    </row>
    <row r="63" spans="1:5" ht="36.75" thickBot="1">
      <c r="A63" s="433"/>
      <c r="B63" s="353">
        <v>24</v>
      </c>
      <c r="C63" s="419" t="s">
        <v>517</v>
      </c>
      <c r="D63" s="353"/>
      <c r="E63" s="420"/>
    </row>
    <row r="64" spans="1:5" ht="38.25">
      <c r="A64" s="432" t="s">
        <v>518</v>
      </c>
      <c r="B64" s="350">
        <v>25</v>
      </c>
      <c r="C64" s="421" t="s">
        <v>519</v>
      </c>
      <c r="D64" s="350">
        <v>26</v>
      </c>
      <c r="E64" s="402" t="s">
        <v>520</v>
      </c>
    </row>
    <row r="65" spans="1:5" ht="51">
      <c r="A65" s="434"/>
      <c r="B65" s="106">
        <v>26</v>
      </c>
      <c r="C65" s="232" t="s">
        <v>521</v>
      </c>
      <c r="D65" s="106">
        <v>27</v>
      </c>
      <c r="E65" s="407" t="s">
        <v>522</v>
      </c>
    </row>
    <row r="66" spans="1:5" ht="26.25" thickBot="1">
      <c r="A66" s="433"/>
      <c r="B66" s="353"/>
      <c r="C66" s="353"/>
      <c r="D66" s="353">
        <v>28</v>
      </c>
      <c r="E66" s="409" t="s">
        <v>523</v>
      </c>
    </row>
  </sheetData>
  <mergeCells count="22">
    <mergeCell ref="A15:A16"/>
    <mergeCell ref="A17:A21"/>
    <mergeCell ref="A22:A24"/>
    <mergeCell ref="A26:A30"/>
    <mergeCell ref="A31:E31"/>
    <mergeCell ref="A11:E11"/>
    <mergeCell ref="B1:D1"/>
    <mergeCell ref="B2:D2"/>
    <mergeCell ref="B5:C5"/>
    <mergeCell ref="B7:E7"/>
    <mergeCell ref="B10:E10"/>
    <mergeCell ref="B9:E9"/>
    <mergeCell ref="A33:A37"/>
    <mergeCell ref="A38:A40"/>
    <mergeCell ref="A41:A47"/>
    <mergeCell ref="A48:A49"/>
    <mergeCell ref="A50:A54"/>
    <mergeCell ref="A55:A57"/>
    <mergeCell ref="A58:A59"/>
    <mergeCell ref="A60:A61"/>
    <mergeCell ref="A62:A63"/>
    <mergeCell ref="A64:A6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G15"/>
  <sheetViews>
    <sheetView topLeftCell="A5" zoomScaleNormal="100" workbookViewId="0">
      <selection activeCell="A8" sqref="A8"/>
    </sheetView>
  </sheetViews>
  <sheetFormatPr baseColWidth="10" defaultColWidth="10.5703125" defaultRowHeight="18.75"/>
  <cols>
    <col min="1" max="1" width="52.140625" style="96" customWidth="1"/>
    <col min="2" max="2" width="5.5703125" style="97" customWidth="1"/>
    <col min="3" max="5" width="5.5703125" style="95" customWidth="1"/>
    <col min="6" max="6" width="44.42578125" style="96" customWidth="1"/>
  </cols>
  <sheetData>
    <row r="1" spans="1:7" ht="22.5" customHeight="1">
      <c r="A1" s="447" t="s">
        <v>185</v>
      </c>
      <c r="B1" s="447"/>
      <c r="C1" s="447"/>
      <c r="D1" s="447"/>
      <c r="E1" s="447"/>
      <c r="F1" s="447"/>
    </row>
    <row r="2" spans="1:7">
      <c r="A2" s="448" t="s">
        <v>186</v>
      </c>
      <c r="B2" s="448"/>
      <c r="C2" s="448"/>
      <c r="D2" s="448"/>
      <c r="E2" s="448"/>
      <c r="F2" s="448"/>
    </row>
    <row r="3" spans="1:7">
      <c r="A3" s="449" t="s">
        <v>187</v>
      </c>
      <c r="B3" s="450"/>
      <c r="C3" s="450"/>
      <c r="D3" s="450"/>
      <c r="E3" s="450"/>
      <c r="F3" s="451"/>
    </row>
    <row r="4" spans="1:7" ht="28.5" customHeight="1">
      <c r="A4" s="340" t="s">
        <v>188</v>
      </c>
      <c r="B4" s="452" t="s">
        <v>189</v>
      </c>
      <c r="C4" s="453"/>
      <c r="D4" s="453"/>
      <c r="E4" s="454"/>
      <c r="F4" s="342" t="s">
        <v>190</v>
      </c>
    </row>
    <row r="5" spans="1:7" ht="46.5" customHeight="1">
      <c r="A5" s="341"/>
      <c r="B5" s="227" t="s">
        <v>191</v>
      </c>
      <c r="C5" s="228" t="s">
        <v>192</v>
      </c>
      <c r="D5" s="228" t="s">
        <v>193</v>
      </c>
      <c r="E5" s="228" t="s">
        <v>194</v>
      </c>
      <c r="F5" s="343"/>
    </row>
    <row r="6" spans="1:7" ht="38.25">
      <c r="A6" s="229" t="s">
        <v>524</v>
      </c>
      <c r="B6" s="230" t="s">
        <v>525</v>
      </c>
      <c r="C6" s="230" t="s">
        <v>526</v>
      </c>
      <c r="D6" s="231"/>
      <c r="E6" s="230" t="s">
        <v>527</v>
      </c>
      <c r="F6" s="232" t="s">
        <v>429</v>
      </c>
      <c r="G6" s="186"/>
    </row>
    <row r="7" spans="1:7" ht="38.25">
      <c r="A7" s="229" t="s">
        <v>528</v>
      </c>
      <c r="B7" s="231" t="s">
        <v>529</v>
      </c>
      <c r="C7" s="231">
        <v>2</v>
      </c>
      <c r="D7" s="231" t="s">
        <v>529</v>
      </c>
      <c r="E7" s="231" t="s">
        <v>530</v>
      </c>
      <c r="F7" s="232" t="s">
        <v>428</v>
      </c>
    </row>
    <row r="8" spans="1:7" ht="51">
      <c r="A8" s="229" t="s">
        <v>531</v>
      </c>
      <c r="B8" s="230" t="s">
        <v>532</v>
      </c>
      <c r="C8" s="231">
        <v>3</v>
      </c>
      <c r="D8" s="231" t="s">
        <v>533</v>
      </c>
      <c r="E8" s="230" t="s">
        <v>534</v>
      </c>
      <c r="F8" s="232" t="s">
        <v>428</v>
      </c>
    </row>
    <row r="9" spans="1:7" ht="25.5">
      <c r="A9" s="229" t="s">
        <v>535</v>
      </c>
      <c r="B9" s="231">
        <v>17</v>
      </c>
      <c r="C9" s="231"/>
      <c r="D9" s="231"/>
      <c r="E9" s="231">
        <v>28</v>
      </c>
      <c r="F9" s="232" t="s">
        <v>429</v>
      </c>
    </row>
    <row r="10" spans="1:7" ht="15">
      <c r="A10" s="229" t="s">
        <v>536</v>
      </c>
      <c r="B10" s="231"/>
      <c r="C10" s="231"/>
      <c r="D10" s="231" t="s">
        <v>537</v>
      </c>
      <c r="E10" s="231"/>
      <c r="F10" s="232" t="s">
        <v>428</v>
      </c>
    </row>
    <row r="11" spans="1:7" ht="38.25">
      <c r="A11" s="232" t="s">
        <v>538</v>
      </c>
      <c r="B11" s="231"/>
      <c r="C11" s="231"/>
      <c r="D11" s="422" t="s">
        <v>539</v>
      </c>
      <c r="E11" s="230"/>
      <c r="F11" s="232" t="s">
        <v>429</v>
      </c>
    </row>
    <row r="12" spans="1:7" ht="51.75">
      <c r="A12" s="233" t="s">
        <v>540</v>
      </c>
      <c r="B12" s="231"/>
      <c r="C12" s="231"/>
      <c r="D12" s="422"/>
      <c r="E12" s="231" t="s">
        <v>541</v>
      </c>
      <c r="F12" s="232" t="s">
        <v>428</v>
      </c>
    </row>
    <row r="13" spans="1:7" ht="38.25">
      <c r="A13" s="229" t="s">
        <v>542</v>
      </c>
      <c r="B13" s="234"/>
      <c r="C13" s="234"/>
      <c r="D13" s="422" t="s">
        <v>543</v>
      </c>
      <c r="E13" s="234"/>
      <c r="F13" s="232" t="s">
        <v>428</v>
      </c>
    </row>
    <row r="14" spans="1:7" ht="38.25">
      <c r="A14" s="229" t="s">
        <v>544</v>
      </c>
      <c r="B14" s="234"/>
      <c r="C14" s="234"/>
      <c r="D14" s="422">
        <v>1</v>
      </c>
      <c r="E14" s="234"/>
      <c r="F14" s="232" t="s">
        <v>428</v>
      </c>
    </row>
    <row r="15" spans="1:7" ht="38.25">
      <c r="A15" s="229" t="s">
        <v>545</v>
      </c>
      <c r="B15" s="234"/>
      <c r="C15" s="234"/>
      <c r="D15" s="422" t="s">
        <v>546</v>
      </c>
      <c r="E15" s="422" t="s">
        <v>547</v>
      </c>
      <c r="F15" s="232" t="s">
        <v>428</v>
      </c>
    </row>
  </sheetData>
  <mergeCells count="4">
    <mergeCell ref="A1:F1"/>
    <mergeCell ref="A2:F2"/>
    <mergeCell ref="A3:F3"/>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zoomScale="115" zoomScaleNormal="115" workbookViewId="0">
      <selection activeCell="E43" sqref="E43"/>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459" t="s">
        <v>69</v>
      </c>
      <c r="C2" s="460"/>
      <c r="D2" s="460"/>
      <c r="E2" s="460"/>
      <c r="F2" s="460"/>
      <c r="G2" s="460"/>
      <c r="H2" s="461"/>
    </row>
    <row r="3" spans="2:8" ht="16.5">
      <c r="B3" s="462" t="s">
        <v>70</v>
      </c>
      <c r="C3" s="463"/>
      <c r="D3" s="463"/>
      <c r="E3" s="463"/>
      <c r="F3" s="463"/>
      <c r="G3" s="463"/>
      <c r="H3" s="464"/>
    </row>
    <row r="4" spans="2:8" ht="88.5" customHeight="1">
      <c r="B4" s="465" t="s">
        <v>393</v>
      </c>
      <c r="C4" s="466"/>
      <c r="D4" s="466"/>
      <c r="E4" s="466"/>
      <c r="F4" s="466"/>
      <c r="G4" s="466"/>
      <c r="H4" s="467"/>
    </row>
    <row r="5" spans="2:8" ht="16.5">
      <c r="B5" s="8"/>
      <c r="C5" s="9"/>
      <c r="D5" s="9"/>
      <c r="E5" s="9"/>
      <c r="F5" s="9"/>
      <c r="G5" s="9"/>
      <c r="H5" s="10"/>
    </row>
    <row r="6" spans="2:8" ht="16.5" customHeight="1">
      <c r="B6" s="468" t="s">
        <v>330</v>
      </c>
      <c r="C6" s="469"/>
      <c r="D6" s="469"/>
      <c r="E6" s="469"/>
      <c r="F6" s="469"/>
      <c r="G6" s="469"/>
      <c r="H6" s="470"/>
    </row>
    <row r="7" spans="2:8" ht="44.25" customHeight="1">
      <c r="B7" s="468"/>
      <c r="C7" s="469"/>
      <c r="D7" s="469"/>
      <c r="E7" s="469"/>
      <c r="F7" s="469"/>
      <c r="G7" s="469"/>
      <c r="H7" s="470"/>
    </row>
    <row r="8" spans="2:8" ht="15.75" thickBot="1">
      <c r="B8" s="11"/>
      <c r="C8" s="12"/>
      <c r="D8" s="13"/>
      <c r="E8" s="14"/>
      <c r="F8" s="14"/>
      <c r="G8" s="15"/>
      <c r="H8" s="16"/>
    </row>
    <row r="9" spans="2:8">
      <c r="B9" s="11"/>
      <c r="C9" s="455" t="s">
        <v>71</v>
      </c>
      <c r="D9" s="456"/>
      <c r="E9" s="457" t="s">
        <v>72</v>
      </c>
      <c r="F9" s="458"/>
      <c r="G9" s="12"/>
      <c r="H9" s="16"/>
    </row>
    <row r="10" spans="2:8" ht="35.25" customHeight="1">
      <c r="B10" s="11"/>
      <c r="C10" s="471" t="s">
        <v>73</v>
      </c>
      <c r="D10" s="472"/>
      <c r="E10" s="473" t="s">
        <v>74</v>
      </c>
      <c r="F10" s="474"/>
      <c r="G10" s="12"/>
      <c r="H10" s="16"/>
    </row>
    <row r="11" spans="2:8" ht="17.25" customHeight="1">
      <c r="B11" s="11"/>
      <c r="C11" s="471" t="s">
        <v>75</v>
      </c>
      <c r="D11" s="472"/>
      <c r="E11" s="473" t="s">
        <v>76</v>
      </c>
      <c r="F11" s="474"/>
      <c r="G11" s="12"/>
      <c r="H11" s="16"/>
    </row>
    <row r="12" spans="2:8" ht="19.5" customHeight="1">
      <c r="B12" s="11"/>
      <c r="C12" s="471" t="s">
        <v>77</v>
      </c>
      <c r="D12" s="472"/>
      <c r="E12" s="473" t="s">
        <v>78</v>
      </c>
      <c r="F12" s="474"/>
      <c r="G12" s="12"/>
      <c r="H12" s="16"/>
    </row>
    <row r="13" spans="2:8" ht="27" customHeight="1">
      <c r="B13" s="11"/>
      <c r="C13" s="471" t="s">
        <v>79</v>
      </c>
      <c r="D13" s="472"/>
      <c r="E13" s="473" t="s">
        <v>173</v>
      </c>
      <c r="F13" s="474"/>
      <c r="G13" s="12"/>
      <c r="H13" s="16"/>
    </row>
    <row r="14" spans="2:8" ht="34.5" customHeight="1">
      <c r="B14" s="11"/>
      <c r="C14" s="475" t="s">
        <v>8</v>
      </c>
      <c r="D14" s="476"/>
      <c r="E14" s="477" t="s">
        <v>362</v>
      </c>
      <c r="F14" s="478"/>
      <c r="G14" s="12"/>
      <c r="H14" s="16"/>
    </row>
    <row r="15" spans="2:8" ht="27.75" customHeight="1">
      <c r="B15" s="11"/>
      <c r="C15" s="475" t="s">
        <v>9</v>
      </c>
      <c r="D15" s="476"/>
      <c r="E15" s="477" t="s">
        <v>80</v>
      </c>
      <c r="F15" s="478"/>
      <c r="G15" s="12"/>
      <c r="H15" s="16"/>
    </row>
    <row r="16" spans="2:8" ht="28.5" customHeight="1">
      <c r="B16" s="11"/>
      <c r="C16" s="475" t="s">
        <v>10</v>
      </c>
      <c r="D16" s="476"/>
      <c r="E16" s="477" t="s">
        <v>81</v>
      </c>
      <c r="F16" s="478"/>
      <c r="G16" s="12"/>
      <c r="H16" s="16"/>
    </row>
    <row r="17" spans="2:8" ht="72.75" customHeight="1">
      <c r="B17" s="11"/>
      <c r="C17" s="475" t="s">
        <v>11</v>
      </c>
      <c r="D17" s="476"/>
      <c r="E17" s="477" t="s">
        <v>363</v>
      </c>
      <c r="F17" s="478"/>
      <c r="G17" s="12"/>
      <c r="H17" s="16"/>
    </row>
    <row r="18" spans="2:8" ht="64.5" customHeight="1">
      <c r="B18" s="11"/>
      <c r="C18" s="475" t="s">
        <v>12</v>
      </c>
      <c r="D18" s="476"/>
      <c r="E18" s="477" t="s">
        <v>387</v>
      </c>
      <c r="F18" s="478"/>
      <c r="G18" s="12"/>
      <c r="H18" s="16"/>
    </row>
    <row r="19" spans="2:8" ht="71.25" customHeight="1">
      <c r="B19" s="11"/>
      <c r="C19" s="475" t="s">
        <v>82</v>
      </c>
      <c r="D19" s="476"/>
      <c r="E19" s="477" t="s">
        <v>386</v>
      </c>
      <c r="F19" s="478"/>
      <c r="G19" s="12"/>
      <c r="H19" s="16"/>
    </row>
    <row r="20" spans="2:8" ht="55.5" customHeight="1">
      <c r="B20" s="11"/>
      <c r="C20" s="479" t="s">
        <v>83</v>
      </c>
      <c r="D20" s="480"/>
      <c r="E20" s="477" t="s">
        <v>385</v>
      </c>
      <c r="F20" s="478"/>
      <c r="G20" s="12"/>
      <c r="H20" s="16"/>
    </row>
    <row r="21" spans="2:8" ht="42" customHeight="1">
      <c r="B21" s="11"/>
      <c r="C21" s="479" t="s">
        <v>18</v>
      </c>
      <c r="D21" s="480"/>
      <c r="E21" s="477" t="s">
        <v>384</v>
      </c>
      <c r="F21" s="478"/>
      <c r="G21" s="12"/>
      <c r="H21" s="16"/>
    </row>
    <row r="22" spans="2:8" ht="59.25" customHeight="1">
      <c r="B22" s="11"/>
      <c r="C22" s="479" t="s">
        <v>20</v>
      </c>
      <c r="D22" s="480"/>
      <c r="E22" s="477" t="s">
        <v>331</v>
      </c>
      <c r="F22" s="478"/>
      <c r="G22" s="12"/>
      <c r="H22" s="16"/>
    </row>
    <row r="23" spans="2:8" ht="23.25" customHeight="1">
      <c r="B23" s="11"/>
      <c r="C23" s="479" t="s">
        <v>21</v>
      </c>
      <c r="D23" s="480"/>
      <c r="E23" s="477" t="s">
        <v>383</v>
      </c>
      <c r="F23" s="478"/>
      <c r="G23" s="12"/>
      <c r="H23" s="16"/>
    </row>
    <row r="24" spans="2:8" ht="30.75" customHeight="1">
      <c r="B24" s="11"/>
      <c r="C24" s="479" t="s">
        <v>84</v>
      </c>
      <c r="D24" s="480"/>
      <c r="E24" s="477" t="s">
        <v>388</v>
      </c>
      <c r="F24" s="478"/>
      <c r="G24" s="12"/>
      <c r="H24" s="16"/>
    </row>
    <row r="25" spans="2:8" ht="33" customHeight="1">
      <c r="B25" s="11"/>
      <c r="C25" s="479" t="s">
        <v>85</v>
      </c>
      <c r="D25" s="480"/>
      <c r="E25" s="477" t="s">
        <v>389</v>
      </c>
      <c r="F25" s="478"/>
      <c r="G25" s="12"/>
      <c r="H25" s="16"/>
    </row>
    <row r="26" spans="2:8" ht="30" customHeight="1">
      <c r="B26" s="11"/>
      <c r="C26" s="479" t="s">
        <v>86</v>
      </c>
      <c r="D26" s="480"/>
      <c r="E26" s="477" t="s">
        <v>382</v>
      </c>
      <c r="F26" s="478"/>
      <c r="G26" s="12"/>
      <c r="H26" s="16"/>
    </row>
    <row r="27" spans="2:8" ht="35.25" customHeight="1">
      <c r="B27" s="11"/>
      <c r="C27" s="479" t="s">
        <v>87</v>
      </c>
      <c r="D27" s="480"/>
      <c r="E27" s="477" t="s">
        <v>390</v>
      </c>
      <c r="F27" s="478"/>
      <c r="G27" s="12"/>
      <c r="H27" s="16"/>
    </row>
    <row r="28" spans="2:8" ht="31.5" customHeight="1">
      <c r="B28" s="11"/>
      <c r="C28" s="479" t="s">
        <v>88</v>
      </c>
      <c r="D28" s="480"/>
      <c r="E28" s="477" t="s">
        <v>391</v>
      </c>
      <c r="F28" s="478"/>
      <c r="G28" s="12"/>
      <c r="H28" s="16"/>
    </row>
    <row r="29" spans="2:8" ht="35.25" customHeight="1">
      <c r="B29" s="11"/>
      <c r="C29" s="479" t="s">
        <v>89</v>
      </c>
      <c r="D29" s="480"/>
      <c r="E29" s="477" t="s">
        <v>392</v>
      </c>
      <c r="F29" s="478"/>
      <c r="G29" s="12"/>
      <c r="H29" s="16"/>
    </row>
    <row r="30" spans="2:8" ht="59.25" customHeight="1">
      <c r="B30" s="11"/>
      <c r="C30" s="479" t="s">
        <v>90</v>
      </c>
      <c r="D30" s="480"/>
      <c r="E30" s="477" t="s">
        <v>394</v>
      </c>
      <c r="F30" s="478"/>
      <c r="G30" s="12"/>
      <c r="H30" s="16"/>
    </row>
    <row r="31" spans="2:8" ht="57" customHeight="1">
      <c r="B31" s="11"/>
      <c r="C31" s="479" t="s">
        <v>25</v>
      </c>
      <c r="D31" s="480"/>
      <c r="E31" s="477" t="s">
        <v>395</v>
      </c>
      <c r="F31" s="478"/>
      <c r="G31" s="12"/>
      <c r="H31" s="16"/>
    </row>
    <row r="32" spans="2:8" ht="82.5" customHeight="1">
      <c r="B32" s="11"/>
      <c r="C32" s="479" t="s">
        <v>91</v>
      </c>
      <c r="D32" s="480"/>
      <c r="E32" s="477" t="s">
        <v>92</v>
      </c>
      <c r="F32" s="478"/>
      <c r="G32" s="12"/>
      <c r="H32" s="16"/>
    </row>
    <row r="33" spans="2:8" ht="46.5" customHeight="1">
      <c r="B33" s="11"/>
      <c r="C33" s="479" t="s">
        <v>30</v>
      </c>
      <c r="D33" s="480"/>
      <c r="E33" s="477" t="s">
        <v>396</v>
      </c>
      <c r="F33" s="478"/>
      <c r="G33" s="12"/>
      <c r="H33" s="16"/>
    </row>
    <row r="34" spans="2:8" ht="6.75" customHeight="1" thickBot="1">
      <c r="B34" s="11"/>
      <c r="C34" s="488"/>
      <c r="D34" s="489"/>
      <c r="E34" s="490"/>
      <c r="F34" s="491"/>
      <c r="G34" s="12"/>
      <c r="H34" s="16"/>
    </row>
    <row r="35" spans="2:8" ht="15.75" thickTop="1">
      <c r="B35" s="11"/>
      <c r="C35" s="17"/>
      <c r="D35" s="17"/>
      <c r="E35" s="18"/>
      <c r="F35" s="18"/>
      <c r="G35" s="12"/>
      <c r="H35" s="16"/>
    </row>
    <row r="36" spans="2:8" ht="21" customHeight="1">
      <c r="B36" s="481" t="s">
        <v>332</v>
      </c>
      <c r="C36" s="482"/>
      <c r="D36" s="482"/>
      <c r="E36" s="482"/>
      <c r="F36" s="482"/>
      <c r="G36" s="482"/>
      <c r="H36" s="483"/>
    </row>
    <row r="37" spans="2:8" ht="20.25" customHeight="1">
      <c r="B37" s="481" t="s">
        <v>333</v>
      </c>
      <c r="C37" s="482"/>
      <c r="D37" s="482"/>
      <c r="E37" s="482"/>
      <c r="F37" s="482"/>
      <c r="G37" s="482"/>
      <c r="H37" s="483"/>
    </row>
    <row r="38" spans="2:8" ht="20.25" customHeight="1">
      <c r="B38" s="481" t="s">
        <v>334</v>
      </c>
      <c r="C38" s="482"/>
      <c r="D38" s="482"/>
      <c r="E38" s="482"/>
      <c r="F38" s="482"/>
      <c r="G38" s="482"/>
      <c r="H38" s="483"/>
    </row>
    <row r="39" spans="2:8" ht="21.75" customHeight="1">
      <c r="B39" s="481" t="s">
        <v>335</v>
      </c>
      <c r="C39" s="482"/>
      <c r="D39" s="482"/>
      <c r="E39" s="482"/>
      <c r="F39" s="482"/>
      <c r="G39" s="482"/>
      <c r="H39" s="483"/>
    </row>
    <row r="40" spans="2:8" ht="22.5" customHeight="1">
      <c r="B40" s="481" t="s">
        <v>371</v>
      </c>
      <c r="C40" s="487"/>
      <c r="D40" s="487"/>
      <c r="E40" s="487"/>
      <c r="F40" s="487"/>
      <c r="G40" s="487"/>
      <c r="H40" s="483"/>
    </row>
    <row r="41" spans="2:8" ht="32.25" customHeight="1" thickBot="1">
      <c r="B41" s="484" t="s">
        <v>372</v>
      </c>
      <c r="C41" s="485"/>
      <c r="D41" s="485"/>
      <c r="E41" s="485"/>
      <c r="F41" s="485"/>
      <c r="G41" s="485"/>
      <c r="H41" s="486"/>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J59"/>
  <sheetViews>
    <sheetView tabSelected="1" zoomScale="85" zoomScaleNormal="85" workbookViewId="0">
      <selection activeCell="P41" sqref="P41"/>
    </sheetView>
  </sheetViews>
  <sheetFormatPr baseColWidth="10" defaultRowHeight="15"/>
  <cols>
    <col min="2" max="2" width="20" customWidth="1"/>
    <col min="3" max="3" width="25.7109375" customWidth="1"/>
    <col min="4" max="4" width="28.28515625" customWidth="1"/>
    <col min="5" max="5" width="27.285156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3.42578125"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13.5703125" hidden="1" customWidth="1"/>
    <col min="31" max="31" width="13.42578125" customWidth="1"/>
    <col min="33" max="33" width="13.42578125" customWidth="1"/>
    <col min="34" max="34" width="21.140625" customWidth="1"/>
    <col min="35" max="35" width="28.140625" customWidth="1"/>
    <col min="36" max="36" width="21.7109375" customWidth="1"/>
    <col min="37" max="37" width="16.140625" customWidth="1"/>
    <col min="38" max="38" width="17.85546875" bestFit="1" customWidth="1"/>
    <col min="39" max="39" width="12" bestFit="1" customWidth="1"/>
    <col min="41" max="296" width="11.42578125" style="121"/>
    <col min="297" max="16384" width="11.42578125" style="164"/>
  </cols>
  <sheetData>
    <row r="1" spans="1:296" s="161" customFormat="1" ht="16.5" customHeight="1">
      <c r="A1" s="517"/>
      <c r="B1" s="518"/>
      <c r="C1" s="518"/>
      <c r="D1" s="507" t="s">
        <v>68</v>
      </c>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9" t="s">
        <v>67</v>
      </c>
      <c r="AM1" s="509"/>
      <c r="AN1" s="509"/>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c r="JS1" s="160"/>
      <c r="JT1" s="160"/>
      <c r="JU1" s="160"/>
      <c r="JV1" s="160"/>
      <c r="JW1" s="160"/>
      <c r="JX1" s="160"/>
      <c r="JY1" s="160"/>
      <c r="JZ1" s="160"/>
      <c r="KA1" s="160"/>
      <c r="KB1" s="160"/>
      <c r="KC1" s="160"/>
      <c r="KD1" s="160"/>
      <c r="KE1" s="160"/>
      <c r="KF1" s="160"/>
      <c r="KG1" s="160"/>
      <c r="KH1" s="160"/>
      <c r="KI1" s="160"/>
      <c r="KJ1" s="160"/>
    </row>
    <row r="2" spans="1:296" s="161" customFormat="1" ht="39.75" customHeight="1">
      <c r="A2" s="519"/>
      <c r="B2" s="520"/>
      <c r="C2" s="520"/>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9"/>
      <c r="AM2" s="509"/>
      <c r="AN2" s="509"/>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row>
    <row r="3" spans="1:296" s="161" customFormat="1" ht="16.5">
      <c r="A3" s="2"/>
      <c r="B3" s="2"/>
      <c r="C3" s="3"/>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9"/>
      <c r="AM3" s="509"/>
      <c r="AN3" s="509"/>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row>
    <row r="4" spans="1:296" s="161" customFormat="1" ht="26.25" customHeight="1">
      <c r="A4" s="510" t="s">
        <v>0</v>
      </c>
      <c r="B4" s="511"/>
      <c r="C4" s="512"/>
      <c r="D4" s="513" t="s">
        <v>401</v>
      </c>
      <c r="E4" s="514"/>
      <c r="F4" s="514"/>
      <c r="G4" s="514"/>
      <c r="H4" s="514"/>
      <c r="I4" s="514"/>
      <c r="J4" s="514"/>
      <c r="K4" s="514"/>
      <c r="L4" s="514"/>
      <c r="M4" s="514"/>
      <c r="N4" s="515"/>
      <c r="O4" s="516"/>
      <c r="P4" s="516"/>
      <c r="Q4" s="516"/>
      <c r="R4" s="1"/>
      <c r="S4" s="1"/>
      <c r="T4" s="1"/>
      <c r="U4" s="1"/>
      <c r="V4" s="1"/>
      <c r="W4" s="1"/>
      <c r="X4" s="1"/>
      <c r="Y4" s="1"/>
      <c r="Z4" s="1"/>
      <c r="AA4" s="1"/>
      <c r="AB4" s="1"/>
      <c r="AC4" s="1"/>
      <c r="AD4" s="1"/>
      <c r="AE4" s="1"/>
      <c r="AF4" s="1"/>
      <c r="AG4" s="1"/>
      <c r="AH4" s="1"/>
      <c r="AI4" s="1"/>
      <c r="AJ4" s="1"/>
      <c r="AK4" s="1"/>
      <c r="AL4" s="1"/>
      <c r="AM4" s="1"/>
      <c r="AN4" s="1"/>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row>
    <row r="5" spans="1:296" s="161" customFormat="1" ht="44.25" customHeight="1">
      <c r="A5" s="510" t="s">
        <v>1</v>
      </c>
      <c r="B5" s="511"/>
      <c r="C5" s="512"/>
      <c r="D5" s="521" t="s">
        <v>458</v>
      </c>
      <c r="E5" s="522"/>
      <c r="F5" s="522"/>
      <c r="G5" s="522"/>
      <c r="H5" s="522"/>
      <c r="I5" s="522"/>
      <c r="J5" s="522"/>
      <c r="K5" s="522"/>
      <c r="L5" s="522"/>
      <c r="M5" s="522"/>
      <c r="N5" s="523"/>
      <c r="O5" s="1"/>
      <c r="P5" s="1"/>
      <c r="Q5" s="1"/>
      <c r="R5" s="1"/>
      <c r="S5" s="1"/>
      <c r="T5" s="1"/>
      <c r="U5" s="1"/>
      <c r="V5" s="1"/>
      <c r="W5" s="1"/>
      <c r="X5" s="1"/>
      <c r="Y5" s="1"/>
      <c r="Z5" s="1"/>
      <c r="AA5" s="1"/>
      <c r="AB5" s="1"/>
      <c r="AC5" s="1"/>
      <c r="AD5" s="1"/>
      <c r="AE5" s="1"/>
      <c r="AF5" s="1"/>
      <c r="AG5" s="1"/>
      <c r="AH5" s="1"/>
      <c r="AI5" s="1"/>
      <c r="AJ5" s="1"/>
      <c r="AK5" s="1"/>
      <c r="AL5" s="1"/>
      <c r="AM5" s="1"/>
      <c r="AN5" s="1"/>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c r="JT5" s="160"/>
      <c r="JU5" s="160"/>
      <c r="JV5" s="160"/>
      <c r="JW5" s="160"/>
      <c r="JX5" s="160"/>
      <c r="JY5" s="160"/>
      <c r="JZ5" s="160"/>
      <c r="KA5" s="160"/>
      <c r="KB5" s="160"/>
      <c r="KC5" s="160"/>
      <c r="KD5" s="160"/>
      <c r="KE5" s="160"/>
      <c r="KF5" s="160"/>
      <c r="KG5" s="160"/>
      <c r="KH5" s="160"/>
      <c r="KI5" s="160"/>
      <c r="KJ5" s="160"/>
    </row>
    <row r="6" spans="1:296" s="161" customFormat="1" ht="49.5" customHeight="1">
      <c r="A6" s="510" t="s">
        <v>2</v>
      </c>
      <c r="B6" s="511"/>
      <c r="C6" s="512"/>
      <c r="D6" s="521" t="s">
        <v>430</v>
      </c>
      <c r="E6" s="522"/>
      <c r="F6" s="522"/>
      <c r="G6" s="522"/>
      <c r="H6" s="522"/>
      <c r="I6" s="522"/>
      <c r="J6" s="522"/>
      <c r="K6" s="522"/>
      <c r="L6" s="522"/>
      <c r="M6" s="522"/>
      <c r="N6" s="523"/>
      <c r="O6" s="1"/>
      <c r="P6" s="1"/>
      <c r="Q6" s="1"/>
      <c r="R6" s="1"/>
      <c r="S6" s="1"/>
      <c r="T6" s="1"/>
      <c r="U6" s="1"/>
      <c r="V6" s="1"/>
      <c r="W6" s="1"/>
      <c r="X6" s="1"/>
      <c r="Y6" s="1"/>
      <c r="Z6" s="1"/>
      <c r="AA6" s="1"/>
      <c r="AB6" s="1"/>
      <c r="AC6" s="1"/>
      <c r="AD6" s="1"/>
      <c r="AE6" s="1"/>
      <c r="AF6" s="1"/>
      <c r="AG6" s="1"/>
      <c r="AH6" s="1"/>
      <c r="AI6" s="1"/>
      <c r="AJ6" s="1"/>
      <c r="AK6" s="1"/>
      <c r="AL6" s="1"/>
      <c r="AM6" s="1"/>
      <c r="AN6" s="1"/>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c r="JT6" s="160"/>
      <c r="JU6" s="160"/>
      <c r="JV6" s="160"/>
      <c r="JW6" s="160"/>
      <c r="JX6" s="160"/>
      <c r="JY6" s="160"/>
      <c r="JZ6" s="160"/>
      <c r="KA6" s="160"/>
      <c r="KB6" s="160"/>
      <c r="KC6" s="160"/>
      <c r="KD6" s="160"/>
      <c r="KE6" s="160"/>
      <c r="KF6" s="160"/>
      <c r="KG6" s="160"/>
      <c r="KH6" s="160"/>
      <c r="KI6" s="160"/>
      <c r="KJ6" s="160"/>
    </row>
    <row r="7" spans="1:296" s="161" customFormat="1" ht="16.5">
      <c r="A7" s="504" t="s">
        <v>3</v>
      </c>
      <c r="B7" s="505"/>
      <c r="C7" s="505"/>
      <c r="D7" s="505"/>
      <c r="E7" s="505"/>
      <c r="F7" s="505"/>
      <c r="G7" s="505"/>
      <c r="H7" s="506"/>
      <c r="I7" s="504" t="s">
        <v>4</v>
      </c>
      <c r="J7" s="505"/>
      <c r="K7" s="505"/>
      <c r="L7" s="505"/>
      <c r="M7" s="505"/>
      <c r="N7" s="506"/>
      <c r="O7" s="504" t="s">
        <v>5</v>
      </c>
      <c r="P7" s="505"/>
      <c r="Q7" s="505"/>
      <c r="R7" s="505"/>
      <c r="S7" s="505"/>
      <c r="T7" s="505"/>
      <c r="U7" s="505"/>
      <c r="V7" s="505"/>
      <c r="W7" s="506"/>
      <c r="X7" s="504" t="s">
        <v>6</v>
      </c>
      <c r="Y7" s="505"/>
      <c r="Z7" s="505"/>
      <c r="AA7" s="505"/>
      <c r="AB7" s="505"/>
      <c r="AC7" s="505"/>
      <c r="AD7" s="505"/>
      <c r="AE7" s="505"/>
      <c r="AF7" s="505"/>
      <c r="AG7" s="505"/>
      <c r="AH7" s="506"/>
      <c r="AI7" s="504" t="s">
        <v>7</v>
      </c>
      <c r="AJ7" s="505"/>
      <c r="AK7" s="505"/>
      <c r="AL7" s="505"/>
      <c r="AM7" s="505"/>
      <c r="AN7" s="524"/>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c r="JT7" s="160"/>
      <c r="JU7" s="160"/>
      <c r="JV7" s="160"/>
      <c r="JW7" s="160"/>
      <c r="JX7" s="160"/>
      <c r="JY7" s="160"/>
      <c r="JZ7" s="160"/>
      <c r="KA7" s="160"/>
      <c r="KB7" s="160"/>
      <c r="KC7" s="160"/>
      <c r="KD7" s="160"/>
      <c r="KE7" s="160"/>
      <c r="KF7" s="160"/>
      <c r="KG7" s="160"/>
      <c r="KH7" s="160"/>
      <c r="KI7" s="160"/>
      <c r="KJ7" s="160"/>
    </row>
    <row r="8" spans="1:296" s="161" customFormat="1" ht="16.5" customHeight="1">
      <c r="A8" s="528" t="s">
        <v>37</v>
      </c>
      <c r="B8" s="531" t="s">
        <v>374</v>
      </c>
      <c r="C8" s="530" t="s">
        <v>8</v>
      </c>
      <c r="D8" s="532" t="s">
        <v>358</v>
      </c>
      <c r="E8" s="532" t="s">
        <v>10</v>
      </c>
      <c r="F8" s="533" t="s">
        <v>11</v>
      </c>
      <c r="G8" s="525" t="s">
        <v>12</v>
      </c>
      <c r="H8" s="532" t="s">
        <v>13</v>
      </c>
      <c r="I8" s="526" t="s">
        <v>14</v>
      </c>
      <c r="J8" s="527" t="s">
        <v>15</v>
      </c>
      <c r="K8" s="525" t="s">
        <v>16</v>
      </c>
      <c r="L8" s="525" t="s">
        <v>17</v>
      </c>
      <c r="M8" s="527" t="s">
        <v>15</v>
      </c>
      <c r="N8" s="532" t="s">
        <v>18</v>
      </c>
      <c r="O8" s="535" t="s">
        <v>19</v>
      </c>
      <c r="P8" s="534" t="s">
        <v>20</v>
      </c>
      <c r="Q8" s="525" t="s">
        <v>21</v>
      </c>
      <c r="R8" s="534" t="s">
        <v>22</v>
      </c>
      <c r="S8" s="534"/>
      <c r="T8" s="534"/>
      <c r="U8" s="534"/>
      <c r="V8" s="534"/>
      <c r="W8" s="534"/>
      <c r="X8" s="540" t="s">
        <v>282</v>
      </c>
      <c r="Y8" s="535" t="s">
        <v>271</v>
      </c>
      <c r="Z8" s="535" t="s">
        <v>15</v>
      </c>
      <c r="AA8" s="150"/>
      <c r="AB8" s="150"/>
      <c r="AC8" s="535" t="s">
        <v>23</v>
      </c>
      <c r="AD8" s="535" t="s">
        <v>15</v>
      </c>
      <c r="AE8" s="150"/>
      <c r="AF8" s="150"/>
      <c r="AG8" s="540" t="s">
        <v>24</v>
      </c>
      <c r="AH8" s="535" t="s">
        <v>25</v>
      </c>
      <c r="AI8" s="534" t="s">
        <v>7</v>
      </c>
      <c r="AJ8" s="534" t="s">
        <v>26</v>
      </c>
      <c r="AK8" s="534" t="s">
        <v>27</v>
      </c>
      <c r="AL8" s="534" t="s">
        <v>28</v>
      </c>
      <c r="AM8" s="538" t="s">
        <v>29</v>
      </c>
      <c r="AN8" s="538" t="s">
        <v>30</v>
      </c>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0"/>
      <c r="JR8" s="160"/>
      <c r="JS8" s="160"/>
      <c r="JT8" s="160"/>
      <c r="JU8" s="160"/>
      <c r="JV8" s="160"/>
      <c r="JW8" s="160"/>
      <c r="JX8" s="160"/>
      <c r="JY8" s="160"/>
      <c r="JZ8" s="160"/>
      <c r="KA8" s="160"/>
      <c r="KB8" s="160"/>
      <c r="KC8" s="160"/>
      <c r="KD8" s="160"/>
      <c r="KE8" s="160"/>
      <c r="KF8" s="160"/>
      <c r="KG8" s="160"/>
      <c r="KH8" s="160"/>
      <c r="KI8" s="160"/>
      <c r="KJ8" s="160"/>
    </row>
    <row r="9" spans="1:296" s="163" customFormat="1" ht="94.5" customHeight="1" thickBot="1">
      <c r="A9" s="529"/>
      <c r="B9" s="537"/>
      <c r="C9" s="531"/>
      <c r="D9" s="525"/>
      <c r="E9" s="525"/>
      <c r="F9" s="531"/>
      <c r="G9" s="526"/>
      <c r="H9" s="525"/>
      <c r="I9" s="526"/>
      <c r="J9" s="527"/>
      <c r="K9" s="526"/>
      <c r="L9" s="526"/>
      <c r="M9" s="527"/>
      <c r="N9" s="525"/>
      <c r="O9" s="536"/>
      <c r="P9" s="525"/>
      <c r="Q9" s="526"/>
      <c r="R9" s="137" t="s">
        <v>31</v>
      </c>
      <c r="S9" s="137" t="s">
        <v>32</v>
      </c>
      <c r="T9" s="137" t="s">
        <v>33</v>
      </c>
      <c r="U9" s="137" t="s">
        <v>34</v>
      </c>
      <c r="V9" s="137" t="s">
        <v>35</v>
      </c>
      <c r="W9" s="137" t="s">
        <v>36</v>
      </c>
      <c r="X9" s="535"/>
      <c r="Y9" s="541"/>
      <c r="Z9" s="541"/>
      <c r="AA9" s="156" t="s">
        <v>271</v>
      </c>
      <c r="AB9" s="156" t="s">
        <v>15</v>
      </c>
      <c r="AC9" s="541"/>
      <c r="AD9" s="541"/>
      <c r="AE9" s="152" t="s">
        <v>23</v>
      </c>
      <c r="AF9" s="152" t="s">
        <v>15</v>
      </c>
      <c r="AG9" s="535"/>
      <c r="AH9" s="536"/>
      <c r="AI9" s="525"/>
      <c r="AJ9" s="525"/>
      <c r="AK9" s="525"/>
      <c r="AL9" s="525"/>
      <c r="AM9" s="539"/>
      <c r="AN9" s="539"/>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162"/>
      <c r="IJ9" s="162"/>
      <c r="IK9" s="162"/>
      <c r="IL9" s="162"/>
      <c r="IM9" s="162"/>
      <c r="IN9" s="162"/>
      <c r="IO9" s="162"/>
      <c r="IP9" s="162"/>
      <c r="IQ9" s="162"/>
      <c r="IR9" s="162"/>
      <c r="IS9" s="162"/>
      <c r="IT9" s="162"/>
      <c r="IU9" s="162"/>
      <c r="IV9" s="162"/>
      <c r="IW9" s="162"/>
      <c r="IX9" s="162"/>
      <c r="IY9" s="162"/>
      <c r="IZ9" s="162"/>
      <c r="JA9" s="162"/>
      <c r="JB9" s="162"/>
      <c r="JC9" s="162"/>
      <c r="JD9" s="162"/>
      <c r="JE9" s="162"/>
      <c r="JF9" s="162"/>
      <c r="JG9" s="162"/>
      <c r="JH9" s="162"/>
      <c r="JI9" s="162"/>
      <c r="JJ9" s="162"/>
      <c r="JK9" s="162"/>
      <c r="JL9" s="162"/>
      <c r="JM9" s="162"/>
      <c r="JN9" s="162"/>
      <c r="JO9" s="162"/>
      <c r="JP9" s="162"/>
      <c r="JQ9" s="162"/>
      <c r="JR9" s="162"/>
      <c r="JS9" s="162"/>
      <c r="JT9" s="162"/>
      <c r="JU9" s="162"/>
      <c r="JV9" s="162"/>
      <c r="JW9" s="162"/>
      <c r="JX9" s="162"/>
      <c r="JY9" s="162"/>
      <c r="JZ9" s="162"/>
      <c r="KA9" s="162"/>
      <c r="KB9" s="162"/>
      <c r="KC9" s="162"/>
      <c r="KD9" s="162"/>
      <c r="KE9" s="162"/>
      <c r="KF9" s="162"/>
      <c r="KG9" s="162"/>
      <c r="KH9" s="162"/>
      <c r="KI9" s="162"/>
      <c r="KJ9" s="162"/>
    </row>
    <row r="10" spans="1:296" ht="75" customHeight="1">
      <c r="A10" s="496">
        <v>1</v>
      </c>
      <c r="B10" s="494" t="s">
        <v>431</v>
      </c>
      <c r="C10" s="496" t="s">
        <v>289</v>
      </c>
      <c r="D10" s="544" t="s">
        <v>451</v>
      </c>
      <c r="E10" s="498" t="s">
        <v>442</v>
      </c>
      <c r="F10" s="498" t="s">
        <v>443</v>
      </c>
      <c r="G10" s="496" t="s">
        <v>41</v>
      </c>
      <c r="H10" s="498">
        <v>501</v>
      </c>
      <c r="I10" s="501" t="str">
        <f>IF(H10&lt;=2,'Tabla probabilidad'!$B$5,IF(H10&lt;=24,'Tabla probabilidad'!$B$6,IF(H10&lt;=500,'Tabla probabilidad'!$B$7,IF(H10&lt;=5000,'Tabla probabilidad'!$B$8,IF(H10&gt;5000,'Tabla probabilidad'!$B$9)))))</f>
        <v>Alta</v>
      </c>
      <c r="J10" s="502">
        <f>IF(H10&lt;=2,'Tabla probabilidad'!$D$5,IF(H10&lt;=24,'Tabla probabilidad'!$D$6,IF(H10&lt;=500,'Tabla probabilidad'!$D$7,IF(H10&lt;=5000,'Tabla probabilidad'!$D$8,IF(H10&gt;5000,'Tabla probabilidad'!$D$9)))))</f>
        <v>0.8</v>
      </c>
      <c r="K10" s="496" t="s">
        <v>297</v>
      </c>
      <c r="L10" s="49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9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96" t="str">
        <f>VLOOKUP((I10&amp;L10),Hoja1!$B$4:$C$28,2,0)</f>
        <v xml:space="preserve">Alto </v>
      </c>
      <c r="O10" s="153">
        <v>1</v>
      </c>
      <c r="P10" s="176" t="s">
        <v>548</v>
      </c>
      <c r="Q10" s="153" t="str">
        <f t="shared" ref="Q10:Q14" si="0">IF(R10="Preventivo","Probabilidad",IF(R10="Detectivo","Probabilidad", IF(R10="Correctivo","Impacto")))</f>
        <v>Probabilidad</v>
      </c>
      <c r="R10" s="153" t="s">
        <v>52</v>
      </c>
      <c r="S10" s="153" t="s">
        <v>57</v>
      </c>
      <c r="T10" s="154">
        <f>VLOOKUP(R10&amp;S10,Hoja1!$Q$4:$R$9,2,0)</f>
        <v>0.45</v>
      </c>
      <c r="U10" s="153" t="s">
        <v>59</v>
      </c>
      <c r="V10" s="153" t="s">
        <v>62</v>
      </c>
      <c r="W10" s="153" t="s">
        <v>65</v>
      </c>
      <c r="X10" s="154">
        <f t="shared" ref="X10:X14" si="1">IF(Q10="Probabilidad",($J$10*T10),IF(Q10="Impacto"," "))</f>
        <v>0.36000000000000004</v>
      </c>
      <c r="Y10" s="154" t="str">
        <f>IF(Z10&lt;=20%,'Tabla probabilidad'!$B$5,IF(Z10&lt;=40%,'Tabla probabilidad'!$B$6,IF(Z10&lt;=60%,'Tabla probabilidad'!$B$7,IF(Z10&lt;=80%,'Tabla probabilidad'!$B$8,IF(Z10&lt;=100%,'Tabla probabilidad'!$B$9)))))</f>
        <v>Media</v>
      </c>
      <c r="Z10" s="154">
        <f>IF(R10="Preventivo",(J10-(J10*T10)),IF(R10="Detectivo",(J10-(J10*T10)),IF(R10="Correctivo",(J10))))</f>
        <v>0.44</v>
      </c>
      <c r="AA10" s="492" t="str">
        <f>IF(AB10&lt;=20%,'Tabla probabilidad'!$B$5,IF(AB10&lt;=40%,'Tabla probabilidad'!$B$6,IF(AB10&lt;=60%,'Tabla probabilidad'!$B$7,IF(AB10&lt;=80%,'Tabla probabilidad'!$B$8,IF(AB10&lt;=100%,'Tabla probabilidad'!$B$9)))))</f>
        <v>Baja</v>
      </c>
      <c r="AB10" s="492">
        <f>AVERAGE(Z10:Z14)</f>
        <v>0.36799999999999999</v>
      </c>
      <c r="AC10" s="154" t="str">
        <f t="shared" ref="AC10:AC14" si="2">IF(AD10&lt;=20%,"Leve",IF(AD10&lt;=40%,"Menor",IF(AD10&lt;=60%,"Moderado",IF(AD10&lt;=80%,"Mayor",IF(AD10&lt;=100%,"Catastrófico")))))</f>
        <v>Moderado</v>
      </c>
      <c r="AD10" s="154">
        <f t="shared" ref="AD10:AD14" si="3">IF(Q10="Probabilidad",(($M$10-0)),IF(Q10="Impacto",($M$10-($M$10*T10))))</f>
        <v>0.6</v>
      </c>
      <c r="AE10" s="492" t="str">
        <f>IF(AF10&lt;=20%,"Leve",IF(AF10&lt;=40%,"Menor",IF(AF10&lt;=60%,"Moderado",IF(AF10&lt;=80%,"Mayor",IF(AF10&lt;=100%,"Catastrófico")))))</f>
        <v>Moderado</v>
      </c>
      <c r="AF10" s="492">
        <f>AVERAGE(AD10:AD14)</f>
        <v>0.56399999999999995</v>
      </c>
      <c r="AG10" s="498" t="str">
        <f>VLOOKUP(AA10&amp;AE10,Hoja1!$B$4:$C$28,2,0)</f>
        <v>Moderado</v>
      </c>
      <c r="AH10" s="498" t="s">
        <v>284</v>
      </c>
      <c r="AI10" s="177"/>
      <c r="AJ10" s="177"/>
      <c r="AK10" s="239"/>
      <c r="AL10" s="239"/>
      <c r="AM10" s="240"/>
      <c r="AN10" s="240"/>
      <c r="AO10" s="327"/>
    </row>
    <row r="11" spans="1:296" ht="85.5" customHeight="1">
      <c r="A11" s="496"/>
      <c r="B11" s="495"/>
      <c r="C11" s="496"/>
      <c r="D11" s="545"/>
      <c r="E11" s="499"/>
      <c r="F11" s="499"/>
      <c r="G11" s="496"/>
      <c r="H11" s="499"/>
      <c r="I11" s="501"/>
      <c r="J11" s="502"/>
      <c r="K11" s="496"/>
      <c r="L11" s="503"/>
      <c r="M11" s="503"/>
      <c r="N11" s="496"/>
      <c r="O11" s="153">
        <v>2</v>
      </c>
      <c r="P11" s="177" t="s">
        <v>553</v>
      </c>
      <c r="Q11" s="153" t="str">
        <f t="shared" si="0"/>
        <v>Probabilidad</v>
      </c>
      <c r="R11" s="153" t="s">
        <v>52</v>
      </c>
      <c r="S11" s="153" t="s">
        <v>57</v>
      </c>
      <c r="T11" s="154">
        <f>VLOOKUP(R11&amp;S11,Hoja1!$Q$4:$R$9,2,0)</f>
        <v>0.45</v>
      </c>
      <c r="U11" s="153" t="s">
        <v>59</v>
      </c>
      <c r="V11" s="153" t="s">
        <v>62</v>
      </c>
      <c r="W11" s="153" t="s">
        <v>65</v>
      </c>
      <c r="X11" s="154">
        <f t="shared" si="1"/>
        <v>0.36000000000000004</v>
      </c>
      <c r="Y11" s="154" t="str">
        <f>IF(Z11&lt;=20%,'Tabla probabilidad'!$B$5,IF(Z11&lt;=40%,'Tabla probabilidad'!$B$6,IF(Z11&lt;=60%,'Tabla probabilidad'!$B$7,IF(Z11&lt;=80%,'Tabla probabilidad'!$B$8,IF(Z11&lt;=100%,'Tabla probabilidad'!$B$9)))))</f>
        <v>Media</v>
      </c>
      <c r="Z11" s="154">
        <f>IF(R11="Preventivo",(J10-(J10*T11)),IF(R11="Detectivo",(J10-(J10*T11)),IF(R11="Correctivo",(J10))))</f>
        <v>0.44</v>
      </c>
      <c r="AA11" s="493"/>
      <c r="AB11" s="493"/>
      <c r="AC11" s="154" t="str">
        <f t="shared" si="2"/>
        <v>Moderado</v>
      </c>
      <c r="AD11" s="154">
        <f t="shared" si="3"/>
        <v>0.6</v>
      </c>
      <c r="AE11" s="493"/>
      <c r="AF11" s="493"/>
      <c r="AG11" s="499"/>
      <c r="AH11" s="499"/>
      <c r="AI11" s="177"/>
      <c r="AJ11" s="241"/>
      <c r="AK11" s="239"/>
      <c r="AL11" s="239"/>
      <c r="AM11" s="240"/>
      <c r="AN11" s="240"/>
      <c r="AO11" s="327"/>
    </row>
    <row r="12" spans="1:296" ht="64.5" customHeight="1">
      <c r="A12" s="496"/>
      <c r="B12" s="495"/>
      <c r="C12" s="496"/>
      <c r="D12" s="545"/>
      <c r="E12" s="499"/>
      <c r="F12" s="499"/>
      <c r="G12" s="496"/>
      <c r="H12" s="499"/>
      <c r="I12" s="501"/>
      <c r="J12" s="502"/>
      <c r="K12" s="496"/>
      <c r="L12" s="503"/>
      <c r="M12" s="503"/>
      <c r="N12" s="496"/>
      <c r="O12" s="153">
        <v>3</v>
      </c>
      <c r="P12" s="177" t="s">
        <v>551</v>
      </c>
      <c r="Q12" s="153" t="str">
        <f t="shared" si="0"/>
        <v>Probabilidad</v>
      </c>
      <c r="R12" s="153" t="s">
        <v>52</v>
      </c>
      <c r="S12" s="153" t="s">
        <v>57</v>
      </c>
      <c r="T12" s="154">
        <f>VLOOKUP(R12&amp;S12,Hoja1!$Q$4:$R$9,2,0)</f>
        <v>0.45</v>
      </c>
      <c r="U12" s="153" t="s">
        <v>59</v>
      </c>
      <c r="V12" s="153" t="s">
        <v>62</v>
      </c>
      <c r="W12" s="153" t="s">
        <v>65</v>
      </c>
      <c r="X12" s="167">
        <f t="shared" si="1"/>
        <v>0.36000000000000004</v>
      </c>
      <c r="Y12" s="154" t="str">
        <f>IF(Z12&lt;=20%,'Tabla probabilidad'!$B$5,IF(Z12&lt;=40%,'Tabla probabilidad'!$B$6,IF(Z12&lt;=60%,'Tabla probabilidad'!$B$7,IF(Z12&lt;=80%,'Tabla probabilidad'!$B$8,IF(Z12&lt;=100%,'Tabla probabilidad'!$B$9)))))</f>
        <v>Media</v>
      </c>
      <c r="Z12" s="154">
        <f>IF(R12="Preventivo",(J10-(J10*T12)),IF(R12="Detectivo",(J10-(J10*T12)),IF(R12="Correctivo",(J10))))</f>
        <v>0.44</v>
      </c>
      <c r="AA12" s="493"/>
      <c r="AB12" s="493"/>
      <c r="AC12" s="154" t="str">
        <f t="shared" si="2"/>
        <v>Moderado</v>
      </c>
      <c r="AD12" s="154">
        <f t="shared" si="3"/>
        <v>0.6</v>
      </c>
      <c r="AE12" s="493"/>
      <c r="AF12" s="493"/>
      <c r="AG12" s="499"/>
      <c r="AH12" s="499"/>
      <c r="AI12" s="177"/>
      <c r="AJ12" s="241"/>
      <c r="AK12" s="239"/>
      <c r="AL12" s="239"/>
      <c r="AM12" s="240"/>
      <c r="AN12" s="240"/>
    </row>
    <row r="13" spans="1:296" ht="90.75" customHeight="1">
      <c r="A13" s="496"/>
      <c r="B13" s="495"/>
      <c r="C13" s="496"/>
      <c r="D13" s="545"/>
      <c r="E13" s="499"/>
      <c r="F13" s="499"/>
      <c r="G13" s="496"/>
      <c r="H13" s="499"/>
      <c r="I13" s="501"/>
      <c r="J13" s="502"/>
      <c r="K13" s="496"/>
      <c r="L13" s="503"/>
      <c r="M13" s="503"/>
      <c r="N13" s="496"/>
      <c r="O13" s="212">
        <v>4</v>
      </c>
      <c r="P13" s="238" t="s">
        <v>552</v>
      </c>
      <c r="Q13" s="212" t="str">
        <f t="shared" si="0"/>
        <v>Impacto</v>
      </c>
      <c r="R13" s="212" t="s">
        <v>54</v>
      </c>
      <c r="S13" s="212" t="s">
        <v>57</v>
      </c>
      <c r="T13" s="213">
        <f>VLOOKUP(R13&amp;S13,Hoja1!$Q$4:$R$9,2,0)</f>
        <v>0.3</v>
      </c>
      <c r="U13" s="212" t="s">
        <v>59</v>
      </c>
      <c r="V13" s="212" t="s">
        <v>62</v>
      </c>
      <c r="W13" s="212" t="s">
        <v>65</v>
      </c>
      <c r="X13" s="213" t="str">
        <f t="shared" si="1"/>
        <v xml:space="preserve"> </v>
      </c>
      <c r="Y13" s="213" t="str">
        <f>IF(Z13&lt;=20%,'Tabla probabilidad'!$B$5,IF(Z13&lt;=40%,'Tabla probabilidad'!$B$6,IF(Z13&lt;=60%,'Tabla probabilidad'!$B$7,IF(Z13&lt;=80%,'Tabla probabilidad'!$B$8,IF(Z13&lt;=100%,'Tabla probabilidad'!$B$9)))))</f>
        <v>Muy Baja</v>
      </c>
      <c r="Z13" s="213">
        <f>IF(R13="Preventivo",(J11-(J11*T13)),IF(R13="Detectivo",(J11-(J11*T13)),IF(R13="Correctivo",(J11))))</f>
        <v>0</v>
      </c>
      <c r="AA13" s="493"/>
      <c r="AB13" s="493"/>
      <c r="AC13" s="213" t="str">
        <f t="shared" si="2"/>
        <v>Moderado</v>
      </c>
      <c r="AD13" s="213">
        <f t="shared" si="3"/>
        <v>0.42</v>
      </c>
      <c r="AE13" s="493"/>
      <c r="AF13" s="493"/>
      <c r="AG13" s="499"/>
      <c r="AH13" s="499"/>
      <c r="AI13" s="238"/>
      <c r="AJ13" s="241"/>
      <c r="AK13" s="239"/>
      <c r="AL13" s="239"/>
      <c r="AM13" s="240"/>
      <c r="AN13" s="240"/>
    </row>
    <row r="14" spans="1:296" ht="77.25" customHeight="1">
      <c r="A14" s="496"/>
      <c r="B14" s="495"/>
      <c r="C14" s="496"/>
      <c r="D14" s="545"/>
      <c r="E14" s="499"/>
      <c r="F14" s="499"/>
      <c r="G14" s="496"/>
      <c r="H14" s="499"/>
      <c r="I14" s="501"/>
      <c r="J14" s="502"/>
      <c r="K14" s="496"/>
      <c r="L14" s="503"/>
      <c r="M14" s="503"/>
      <c r="N14" s="496"/>
      <c r="O14" s="153">
        <v>5</v>
      </c>
      <c r="P14" s="177" t="s">
        <v>554</v>
      </c>
      <c r="Q14" s="153" t="str">
        <f t="shared" si="0"/>
        <v>Probabilidad</v>
      </c>
      <c r="R14" s="153" t="s">
        <v>53</v>
      </c>
      <c r="S14" s="153" t="s">
        <v>57</v>
      </c>
      <c r="T14" s="154">
        <f>VLOOKUP(R14&amp;S14,Hoja1!$Q$4:$R$9,2,0)</f>
        <v>0.35</v>
      </c>
      <c r="U14" s="153" t="s">
        <v>59</v>
      </c>
      <c r="V14" s="153" t="s">
        <v>62</v>
      </c>
      <c r="W14" s="153" t="s">
        <v>65</v>
      </c>
      <c r="X14" s="167">
        <f t="shared" si="1"/>
        <v>0.27999999999999997</v>
      </c>
      <c r="Y14" s="154" t="str">
        <f>IF(Z14&lt;=20%,'Tabla probabilidad'!$B$5,IF(Z14&lt;=40%,'Tabla probabilidad'!$B$6,IF(Z14&lt;=60%,'Tabla probabilidad'!$B$7,IF(Z14&lt;=80%,'Tabla probabilidad'!$B$8,IF(Z14&lt;=100%,'Tabla probabilidad'!$B$9)))))</f>
        <v>Media</v>
      </c>
      <c r="Z14" s="154">
        <f>IF(R14="Preventivo",(J10-(J10*T14)),IF(R14="Detectivo",(J10-(J10*T14)),IF(R14="Correctivo",(J10))))</f>
        <v>0.52</v>
      </c>
      <c r="AA14" s="493"/>
      <c r="AB14" s="493"/>
      <c r="AC14" s="154" t="str">
        <f t="shared" si="2"/>
        <v>Moderado</v>
      </c>
      <c r="AD14" s="154">
        <f t="shared" si="3"/>
        <v>0.6</v>
      </c>
      <c r="AE14" s="493"/>
      <c r="AF14" s="493"/>
      <c r="AG14" s="499"/>
      <c r="AH14" s="499"/>
      <c r="AI14" s="238"/>
      <c r="AJ14" s="241"/>
      <c r="AK14" s="239"/>
      <c r="AL14" s="239"/>
      <c r="AM14" s="240"/>
      <c r="AN14" s="240"/>
    </row>
    <row r="15" spans="1:296" ht="77.25" customHeight="1">
      <c r="A15" s="496">
        <v>2</v>
      </c>
      <c r="B15" s="494" t="s">
        <v>566</v>
      </c>
      <c r="C15" s="496" t="s">
        <v>302</v>
      </c>
      <c r="D15" s="542" t="s">
        <v>444</v>
      </c>
      <c r="E15" s="496" t="s">
        <v>433</v>
      </c>
      <c r="F15" s="496" t="s">
        <v>438</v>
      </c>
      <c r="G15" s="496" t="s">
        <v>303</v>
      </c>
      <c r="H15" s="496">
        <v>5001</v>
      </c>
      <c r="I15" s="501" t="str">
        <f>IF(H15&lt;=2,'Tabla probabilidad'!$B$5,IF(H15&lt;=24,'Tabla probabilidad'!$B$6,IF(H15&lt;=500,'Tabla probabilidad'!$B$7,IF(H15&lt;=5000,'Tabla probabilidad'!$B$8,IF(H15&gt;5000,'Tabla probabilidad'!$B$9)))))</f>
        <v>Muy Alta</v>
      </c>
      <c r="J15" s="502">
        <f>IF(H15&lt;=2,'Tabla probabilidad'!$D$5,IF(H15&lt;=24,'Tabla probabilidad'!$D$6,IF(H15&lt;=500,'Tabla probabilidad'!$D$7,IF(H15&lt;=5000,'Tabla probabilidad'!$D$8,IF(H15&gt;5000,'Tabla probabilidad'!$D$9)))))</f>
        <v>1</v>
      </c>
      <c r="K15" s="496" t="s">
        <v>292</v>
      </c>
      <c r="L15" s="49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49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496" t="str">
        <f>VLOOKUP((I15&amp;L15),Hoja1!$B$4:$C$28,2,0)</f>
        <v xml:space="preserve">Alto </v>
      </c>
      <c r="O15" s="138">
        <v>1</v>
      </c>
      <c r="P15" s="177" t="s">
        <v>555</v>
      </c>
      <c r="Q15" s="138" t="str">
        <f t="shared" ref="Q15:Q39" si="4">IF(R15="Preventivo","Probabilidad",IF(R15="Detectivo","Probabilidad", IF(R15="Correctivo","Impacto")))</f>
        <v>Probabilidad</v>
      </c>
      <c r="R15" s="138" t="s">
        <v>52</v>
      </c>
      <c r="S15" s="138" t="s">
        <v>56</v>
      </c>
      <c r="T15" s="139">
        <f>VLOOKUP(R15&amp;S15,Hoja1!$Q$4:$R$9,2,0)</f>
        <v>0.5</v>
      </c>
      <c r="U15" s="140" t="s">
        <v>59</v>
      </c>
      <c r="V15" s="140" t="s">
        <v>62</v>
      </c>
      <c r="W15" s="140" t="s">
        <v>65</v>
      </c>
      <c r="X15" s="151">
        <f>IF(Q15="Probabilidad",($J$15*T15),IF(Q15="Impacto"," "))</f>
        <v>0.5</v>
      </c>
      <c r="Y15" s="151" t="str">
        <f>IF(Z15&lt;=20%,'Tabla probabilidad'!$B$5,IF(Z15&lt;=40%,'Tabla probabilidad'!$B$6,IF(Z15&lt;=60%,'Tabla probabilidad'!$B$7,IF(Z15&lt;=80%,'Tabla probabilidad'!$B$8,IF(Z15&lt;=100%,'Tabla probabilidad'!$B$9)))))</f>
        <v>Media</v>
      </c>
      <c r="Z15" s="151">
        <f>IF(R15="Preventivo",(J15-(J15*T15)),IF(R15="Detectivo",(J15-(J15*T15)),IF(R15="Correctivo",(J15))))</f>
        <v>0.5</v>
      </c>
      <c r="AA15" s="492" t="str">
        <f>IF(AB15&lt;=20%,'Tabla probabilidad'!$B$5,IF(AB15&lt;=40%,'Tabla probabilidad'!$B$6,IF(AB15&lt;=60%,'Tabla probabilidad'!$B$7,IF(AB15&lt;=80%,'Tabla probabilidad'!$B$8,IF(AB15&lt;=100%,'Tabla probabilidad'!$B$9)))))</f>
        <v>Media</v>
      </c>
      <c r="AB15" s="492">
        <f>AVERAGE(Z15:Z19)</f>
        <v>0.54</v>
      </c>
      <c r="AC15" s="151" t="str">
        <f t="shared" ref="AC15:AC39" si="5">IF(AD15&lt;=20%,"Leve",IF(AD15&lt;=40%,"Menor",IF(AD15&lt;=60%,"Moderado",IF(AD15&lt;=80%,"Mayor",IF(AD15&lt;=100%,"Catastrófico")))))</f>
        <v>Moderado</v>
      </c>
      <c r="AD15" s="151">
        <f>IF(Q15="Probabilidad",(($M$15-0)),IF(Q15="Impacto",($M$15-($M$15*T15))))</f>
        <v>0.6</v>
      </c>
      <c r="AE15" s="492" t="str">
        <f>IF(AF15&lt;=20%,"Leve",IF(AF15&lt;=40%,"Menor",IF(AF15&lt;=60%,"Moderado",IF(AF15&lt;=80%,"Mayor",IF(AF15&lt;=100%,"Catastrófico")))))</f>
        <v>Moderado</v>
      </c>
      <c r="AF15" s="492">
        <f>AVERAGE(AD15:AD19)</f>
        <v>0.6</v>
      </c>
      <c r="AG15" s="498" t="str">
        <f>VLOOKUP(AA15&amp;AE15,Hoja1!$B$4:$C$28,2,0)</f>
        <v>Moderado</v>
      </c>
      <c r="AH15" s="498" t="s">
        <v>284</v>
      </c>
      <c r="AI15" s="237"/>
      <c r="AJ15" s="240"/>
      <c r="AK15" s="239"/>
      <c r="AL15" s="239"/>
      <c r="AM15" s="240"/>
      <c r="AN15" s="240"/>
    </row>
    <row r="16" spans="1:296" ht="67.5" customHeight="1">
      <c r="A16" s="496"/>
      <c r="B16" s="495"/>
      <c r="C16" s="496"/>
      <c r="D16" s="542"/>
      <c r="E16" s="496"/>
      <c r="F16" s="496"/>
      <c r="G16" s="496"/>
      <c r="H16" s="496"/>
      <c r="I16" s="501"/>
      <c r="J16" s="502"/>
      <c r="K16" s="496"/>
      <c r="L16" s="503"/>
      <c r="M16" s="503"/>
      <c r="N16" s="496"/>
      <c r="O16" s="138">
        <v>2</v>
      </c>
      <c r="P16" s="177" t="s">
        <v>549</v>
      </c>
      <c r="Q16" s="138" t="str">
        <f t="shared" si="4"/>
        <v>Probabilidad</v>
      </c>
      <c r="R16" s="138" t="s">
        <v>52</v>
      </c>
      <c r="S16" s="138" t="s">
        <v>57</v>
      </c>
      <c r="T16" s="139">
        <f>VLOOKUP(R16&amp;S16,Hoja1!$Q$4:$R$9,2,0)</f>
        <v>0.45</v>
      </c>
      <c r="U16" s="140" t="s">
        <v>59</v>
      </c>
      <c r="V16" s="140" t="s">
        <v>62</v>
      </c>
      <c r="W16" s="140" t="s">
        <v>65</v>
      </c>
      <c r="X16" s="151">
        <f>IF(Q16="Probabilidad",($J$15*T16),IF(Q16="Impacto"," "))</f>
        <v>0.45</v>
      </c>
      <c r="Y16" s="151" t="str">
        <f>IF(Z16&lt;=20%,'Tabla probabilidad'!$B$5,IF(Z16&lt;=40%,'Tabla probabilidad'!$B$6,IF(Z16&lt;=60%,'Tabla probabilidad'!$B$7,IF(Z16&lt;=80%,'Tabla probabilidad'!$B$8,IF(Z16&lt;=100%,'Tabla probabilidad'!$B$9)))))</f>
        <v>Media</v>
      </c>
      <c r="Z16" s="151">
        <f>IF(R16="Preventivo",(J15-(J15*T16)),IF(R16="Detectivo",(J15-(J15*T16)),IF(R16="Correctivo",(J15))))</f>
        <v>0.55000000000000004</v>
      </c>
      <c r="AA16" s="493"/>
      <c r="AB16" s="493"/>
      <c r="AC16" s="151" t="str">
        <f t="shared" si="5"/>
        <v>Moderado</v>
      </c>
      <c r="AD16" s="151">
        <f>IF(Q16="Probabilidad",(($M$15-0)),IF(Q16="Impacto",($M$15-($M$15*T16))))</f>
        <v>0.6</v>
      </c>
      <c r="AE16" s="493"/>
      <c r="AF16" s="493"/>
      <c r="AG16" s="499"/>
      <c r="AH16" s="499"/>
      <c r="AI16" s="235"/>
      <c r="AJ16" s="240"/>
      <c r="AK16" s="239"/>
      <c r="AL16" s="239"/>
      <c r="AM16" s="240"/>
      <c r="AN16" s="240"/>
    </row>
    <row r="17" spans="1:40" ht="79.5" customHeight="1">
      <c r="A17" s="496"/>
      <c r="B17" s="495"/>
      <c r="C17" s="496"/>
      <c r="D17" s="542"/>
      <c r="E17" s="496"/>
      <c r="F17" s="496"/>
      <c r="G17" s="496"/>
      <c r="H17" s="496"/>
      <c r="I17" s="501"/>
      <c r="J17" s="502"/>
      <c r="K17" s="496"/>
      <c r="L17" s="503"/>
      <c r="M17" s="503"/>
      <c r="N17" s="496"/>
      <c r="O17" s="138">
        <v>3</v>
      </c>
      <c r="P17" s="177" t="s">
        <v>550</v>
      </c>
      <c r="Q17" s="144" t="str">
        <f t="shared" si="4"/>
        <v>Probabilidad</v>
      </c>
      <c r="R17" s="144" t="s">
        <v>52</v>
      </c>
      <c r="S17" s="144" t="s">
        <v>57</v>
      </c>
      <c r="T17" s="146">
        <f>VLOOKUP(R17&amp;S17,Hoja1!$Q$4:$R$9,2,0)</f>
        <v>0.45</v>
      </c>
      <c r="U17" s="144" t="s">
        <v>59</v>
      </c>
      <c r="V17" s="144" t="s">
        <v>62</v>
      </c>
      <c r="W17" s="144" t="s">
        <v>65</v>
      </c>
      <c r="X17" s="151">
        <f t="shared" ref="X17:X19" si="6">IF(Q17="Probabilidad",($J$15*T17),IF(Q17="Impacto"," "))</f>
        <v>0.45</v>
      </c>
      <c r="Y17" s="151" t="str">
        <f>IF(Z17&lt;=20%,'Tabla probabilidad'!$B$5,IF(Z17&lt;=40%,'Tabla probabilidad'!$B$6,IF(Z17&lt;=60%,'Tabla probabilidad'!$B$7,IF(Z17&lt;=80%,'Tabla probabilidad'!$B$8,IF(Z17&lt;=100%,'Tabla probabilidad'!$B$9)))))</f>
        <v>Media</v>
      </c>
      <c r="Z17" s="151">
        <f>IF(R17="Preventivo",(J15-(J15*T17)),IF(R17="Detectivo",(J15-(J15*T17)),IF(R17="Correctivo",(J15))))</f>
        <v>0.55000000000000004</v>
      </c>
      <c r="AA17" s="493"/>
      <c r="AB17" s="493"/>
      <c r="AC17" s="151" t="str">
        <f t="shared" si="5"/>
        <v>Moderado</v>
      </c>
      <c r="AD17" s="151">
        <f>IF(Q17="Probabilidad",(($M$15-0)),IF(Q17="Impacto",($M$15-($M$15*T17))))</f>
        <v>0.6</v>
      </c>
      <c r="AE17" s="493"/>
      <c r="AF17" s="493"/>
      <c r="AG17" s="499"/>
      <c r="AH17" s="499"/>
      <c r="AI17" s="177"/>
      <c r="AJ17" s="240"/>
      <c r="AK17" s="239"/>
      <c r="AL17" s="239"/>
      <c r="AM17" s="240"/>
      <c r="AN17" s="240"/>
    </row>
    <row r="18" spans="1:40" ht="14.25" customHeight="1">
      <c r="A18" s="496"/>
      <c r="B18" s="495"/>
      <c r="C18" s="496"/>
      <c r="D18" s="542"/>
      <c r="E18" s="496"/>
      <c r="F18" s="496"/>
      <c r="G18" s="496"/>
      <c r="H18" s="496"/>
      <c r="I18" s="501"/>
      <c r="J18" s="502"/>
      <c r="K18" s="496"/>
      <c r="L18" s="503"/>
      <c r="M18" s="503"/>
      <c r="N18" s="496"/>
      <c r="O18" s="138">
        <v>4</v>
      </c>
      <c r="P18" s="182"/>
      <c r="Q18" s="144" t="str">
        <f t="shared" si="4"/>
        <v>Probabilidad</v>
      </c>
      <c r="R18" s="144" t="s">
        <v>52</v>
      </c>
      <c r="S18" s="144" t="s">
        <v>57</v>
      </c>
      <c r="T18" s="146">
        <f>VLOOKUP(R18&amp;S18,Hoja1!$Q$4:$R$9,2,0)</f>
        <v>0.45</v>
      </c>
      <c r="U18" s="144" t="s">
        <v>59</v>
      </c>
      <c r="V18" s="144" t="s">
        <v>62</v>
      </c>
      <c r="W18" s="144" t="s">
        <v>65</v>
      </c>
      <c r="X18" s="151">
        <f t="shared" si="6"/>
        <v>0.45</v>
      </c>
      <c r="Y18" s="151" t="str">
        <f>IF(Z18&lt;=20%,'Tabla probabilidad'!$B$5,IF(Z18&lt;=40%,'Tabla probabilidad'!$B$6,IF(Z18&lt;=60%,'Tabla probabilidad'!$B$7,IF(Z18&lt;=80%,'Tabla probabilidad'!$B$8,IF(Z18&lt;=100%,'Tabla probabilidad'!$B$9)))))</f>
        <v>Media</v>
      </c>
      <c r="Z18" s="151">
        <f>IF(R18="Preventivo",(J15-(J15*T18)),IF(R18="Detectivo",(J15-(J15*T18)),IF(R18="Correctivo",(J15))))</f>
        <v>0.55000000000000004</v>
      </c>
      <c r="AA18" s="493"/>
      <c r="AB18" s="493"/>
      <c r="AC18" s="151" t="str">
        <f t="shared" si="5"/>
        <v>Moderado</v>
      </c>
      <c r="AD18" s="151">
        <f>IF(Q18="Probabilidad",(($M$15-0)),IF(Q18="Impacto",($M$15-($M$15*T18))))</f>
        <v>0.6</v>
      </c>
      <c r="AE18" s="493"/>
      <c r="AF18" s="493"/>
      <c r="AG18" s="499"/>
      <c r="AH18" s="499"/>
      <c r="AI18" s="177"/>
      <c r="AJ18" s="240"/>
      <c r="AK18" s="240"/>
      <c r="AL18" s="240"/>
      <c r="AM18" s="240"/>
      <c r="AN18" s="240"/>
    </row>
    <row r="19" spans="1:40" ht="14.25" customHeight="1">
      <c r="A19" s="496"/>
      <c r="B19" s="543"/>
      <c r="C19" s="496"/>
      <c r="D19" s="542"/>
      <c r="E19" s="496"/>
      <c r="F19" s="496"/>
      <c r="G19" s="496"/>
      <c r="H19" s="496"/>
      <c r="I19" s="501"/>
      <c r="J19" s="502"/>
      <c r="K19" s="496"/>
      <c r="L19" s="503"/>
      <c r="M19" s="503"/>
      <c r="N19" s="496"/>
      <c r="O19" s="138">
        <v>5</v>
      </c>
      <c r="P19" s="182"/>
      <c r="Q19" s="144" t="str">
        <f t="shared" si="4"/>
        <v>Probabilidad</v>
      </c>
      <c r="R19" s="144" t="s">
        <v>52</v>
      </c>
      <c r="S19" s="144" t="s">
        <v>57</v>
      </c>
      <c r="T19" s="146">
        <f>VLOOKUP(R19&amp;S19,Hoja1!$Q$4:$R$9,2,0)</f>
        <v>0.45</v>
      </c>
      <c r="U19" s="144" t="s">
        <v>59</v>
      </c>
      <c r="V19" s="144" t="s">
        <v>62</v>
      </c>
      <c r="W19" s="144" t="s">
        <v>65</v>
      </c>
      <c r="X19" s="151">
        <f t="shared" si="6"/>
        <v>0.45</v>
      </c>
      <c r="Y19" s="151" t="str">
        <f>IF(Z19&lt;=20%,'Tabla probabilidad'!$B$5,IF(Z19&lt;=40%,'Tabla probabilidad'!$B$6,IF(Z19&lt;=60%,'Tabla probabilidad'!$B$7,IF(Z19&lt;=80%,'Tabla probabilidad'!$B$8,IF(Z19&lt;=100%,'Tabla probabilidad'!$B$9)))))</f>
        <v>Media</v>
      </c>
      <c r="Z19" s="151">
        <f>IF(R19="Preventivo",(J15-(J15*T19)),IF(R19="Detectivo",(J15-(J15*T19)),IF(R19="Correctivo",(J15))))</f>
        <v>0.55000000000000004</v>
      </c>
      <c r="AA19" s="497"/>
      <c r="AB19" s="497"/>
      <c r="AC19" s="151" t="str">
        <f t="shared" si="5"/>
        <v>Moderado</v>
      </c>
      <c r="AD19" s="151">
        <f>IF(Q19="Probabilidad",(($M$15-0)),IF(Q19="Impacto",($M$15-($M$15*T19))))</f>
        <v>0.6</v>
      </c>
      <c r="AE19" s="497"/>
      <c r="AF19" s="497"/>
      <c r="AG19" s="500"/>
      <c r="AH19" s="500"/>
      <c r="AI19" s="240"/>
      <c r="AJ19" s="240"/>
      <c r="AK19" s="240"/>
      <c r="AL19" s="240"/>
      <c r="AM19" s="240"/>
      <c r="AN19" s="240"/>
    </row>
    <row r="20" spans="1:40" ht="78" customHeight="1">
      <c r="A20" s="496">
        <v>3</v>
      </c>
      <c r="B20" s="498" t="s">
        <v>567</v>
      </c>
      <c r="C20" s="496" t="s">
        <v>289</v>
      </c>
      <c r="D20" s="546" t="s">
        <v>445</v>
      </c>
      <c r="E20" s="496" t="s">
        <v>452</v>
      </c>
      <c r="F20" s="496" t="s">
        <v>453</v>
      </c>
      <c r="G20" s="496" t="s">
        <v>303</v>
      </c>
      <c r="H20" s="496">
        <v>501</v>
      </c>
      <c r="I20" s="501" t="str">
        <f>IF(H20&lt;=2,'Tabla probabilidad'!$B$5,IF(H20&lt;=24,'Tabla probabilidad'!$B$6,IF(H20&lt;=500,'Tabla probabilidad'!$B$7,IF(H20&lt;=5000,'Tabla probabilidad'!$B$8,IF(H20&gt;5000,'Tabla probabilidad'!$B$9)))))</f>
        <v>Alta</v>
      </c>
      <c r="J20" s="502">
        <f>IF(H20&lt;=2,'Tabla probabilidad'!$D$5,IF(H20&lt;=24,'Tabla probabilidad'!$D$6,IF(H20&lt;=500,'Tabla probabilidad'!$D$7,IF(H20&lt;=5000,'Tabla probabilidad'!$D$8,IF(H20&gt;5000,'Tabla probabilidad'!$D$9)))))</f>
        <v>0.8</v>
      </c>
      <c r="K20" s="496" t="s">
        <v>297</v>
      </c>
      <c r="L20" s="49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9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96" t="str">
        <f>VLOOKUP((I20&amp;L20),Hoja1!$B$4:$C$28,2,0)</f>
        <v xml:space="preserve">Alto </v>
      </c>
      <c r="O20" s="153">
        <v>1</v>
      </c>
      <c r="P20" s="177" t="s">
        <v>556</v>
      </c>
      <c r="Q20" s="153" t="str">
        <f t="shared" si="4"/>
        <v>Probabilidad</v>
      </c>
      <c r="R20" s="153" t="s">
        <v>52</v>
      </c>
      <c r="S20" s="153" t="s">
        <v>57</v>
      </c>
      <c r="T20" s="154">
        <f>VLOOKUP(R20&amp;S20,Hoja1!$Q$4:$R$9,2,0)</f>
        <v>0.45</v>
      </c>
      <c r="U20" s="153" t="s">
        <v>59</v>
      </c>
      <c r="V20" s="153" t="s">
        <v>62</v>
      </c>
      <c r="W20" s="153" t="s">
        <v>65</v>
      </c>
      <c r="X20" s="154">
        <f>IF(Q20="Probabilidad",($J$20*T20),IF(Q20="Impacto"," "))</f>
        <v>0.36000000000000004</v>
      </c>
      <c r="Y20" s="154" t="str">
        <f>IF(Z20&lt;=20%,'Tabla probabilidad'!$B$5,IF(Z20&lt;=40%,'Tabla probabilidad'!$B$6,IF(Z20&lt;=60%,'Tabla probabilidad'!$B$7,IF(Z20&lt;=80%,'Tabla probabilidad'!$B$8,IF(Z20&lt;=100%,'Tabla probabilidad'!$B$9)))))</f>
        <v>Media</v>
      </c>
      <c r="Z20" s="154">
        <f>IF(R20="Preventivo",(J20-(J20*T20)),IF(R20="Detectivo",(J20-(J20*T20)),IF(R20="Correctivo",(J20))))</f>
        <v>0.44</v>
      </c>
      <c r="AA20" s="492" t="str">
        <f>IF(AB20&lt;=20%,'Tabla probabilidad'!$B$5,IF(AB20&lt;=40%,'Tabla probabilidad'!$B$6,IF(AB20&lt;=60%,'Tabla probabilidad'!$B$7,IF(AB20&lt;=80%,'Tabla probabilidad'!$B$8,IF(AB20&lt;=100%,'Tabla probabilidad'!$B$9)))))</f>
        <v>Media</v>
      </c>
      <c r="AB20" s="492">
        <f>AVERAGE(Z20:Z24)</f>
        <v>0.44000000000000006</v>
      </c>
      <c r="AC20" s="154" t="str">
        <f t="shared" si="5"/>
        <v>Moderado</v>
      </c>
      <c r="AD20" s="154">
        <f>IF(Q20="Probabilidad",(($M$20-0)),IF(Q20="Impacto",($M$20-($M$20*T20))))</f>
        <v>0.6</v>
      </c>
      <c r="AE20" s="492" t="str">
        <f>IF(AF20&lt;=20%,"Leve",IF(AF20&lt;=40%,"Menor",IF(AF20&lt;=60%,"Moderado",IF(AF20&lt;=80%,"Mayor",IF(AF20&lt;=100%,"Catastrófico")))))</f>
        <v>Moderado</v>
      </c>
      <c r="AF20" s="492">
        <f>AVERAGE(AD20:AD24)</f>
        <v>0.6</v>
      </c>
      <c r="AG20" s="498" t="str">
        <f>VLOOKUP(AA20&amp;AE20,Hoja1!$B$4:$C$28,2,0)</f>
        <v>Moderado</v>
      </c>
      <c r="AH20" s="498" t="s">
        <v>284</v>
      </c>
      <c r="AI20" s="240"/>
      <c r="AJ20" s="242"/>
      <c r="AK20" s="239"/>
      <c r="AL20" s="239"/>
      <c r="AM20" s="240"/>
      <c r="AN20" s="240"/>
    </row>
    <row r="21" spans="1:40" ht="111" customHeight="1">
      <c r="A21" s="496"/>
      <c r="B21" s="499"/>
      <c r="C21" s="496"/>
      <c r="D21" s="547"/>
      <c r="E21" s="496"/>
      <c r="F21" s="496"/>
      <c r="G21" s="496"/>
      <c r="H21" s="496"/>
      <c r="I21" s="501"/>
      <c r="J21" s="502"/>
      <c r="K21" s="496"/>
      <c r="L21" s="503"/>
      <c r="M21" s="503"/>
      <c r="N21" s="496"/>
      <c r="O21" s="153">
        <v>2</v>
      </c>
      <c r="P21" s="177" t="s">
        <v>557</v>
      </c>
      <c r="Q21" s="153" t="str">
        <f t="shared" si="4"/>
        <v>Probabilidad</v>
      </c>
      <c r="R21" s="153" t="s">
        <v>52</v>
      </c>
      <c r="S21" s="153" t="s">
        <v>57</v>
      </c>
      <c r="T21" s="154">
        <f>VLOOKUP(R21&amp;S21,Hoja1!$Q$4:$R$9,2,0)</f>
        <v>0.45</v>
      </c>
      <c r="U21" s="153" t="s">
        <v>59</v>
      </c>
      <c r="V21" s="153" t="s">
        <v>62</v>
      </c>
      <c r="W21" s="153" t="s">
        <v>65</v>
      </c>
      <c r="X21" s="167">
        <f t="shared" ref="X21:X24" si="7">IF(Q21="Probabilidad",($J$20*T21),IF(Q21="Impacto"," "))</f>
        <v>0.36000000000000004</v>
      </c>
      <c r="Y21" s="154" t="str">
        <f>IF(Z21&lt;=20%,'Tabla probabilidad'!$B$5,IF(Z21&lt;=40%,'Tabla probabilidad'!$B$6,IF(Z21&lt;=60%,'Tabla probabilidad'!$B$7,IF(Z21&lt;=80%,'Tabla probabilidad'!$B$8,IF(Z21&lt;=100%,'Tabla probabilidad'!$B$9)))))</f>
        <v>Media</v>
      </c>
      <c r="Z21" s="154">
        <f>IF(R21="Preventivo",(J20-(J20*T21)),IF(R21="Detectivo",(J20-(J20*T21)),IF(R21="Correctivo",(J20))))</f>
        <v>0.44</v>
      </c>
      <c r="AA21" s="493"/>
      <c r="AB21" s="493"/>
      <c r="AC21" s="154" t="str">
        <f t="shared" si="5"/>
        <v>Moderado</v>
      </c>
      <c r="AD21" s="154">
        <f t="shared" ref="AD21:AD24" si="8">IF(Q21="Probabilidad",(($M$20-0)),IF(Q21="Impacto",($M$20-($M$20*T21))))</f>
        <v>0.6</v>
      </c>
      <c r="AE21" s="493"/>
      <c r="AF21" s="493"/>
      <c r="AG21" s="499"/>
      <c r="AH21" s="499"/>
      <c r="AI21" s="237"/>
      <c r="AJ21" s="240"/>
      <c r="AK21" s="239"/>
      <c r="AL21" s="239"/>
      <c r="AM21" s="240"/>
      <c r="AN21" s="240"/>
    </row>
    <row r="22" spans="1:40" ht="60" customHeight="1">
      <c r="A22" s="496"/>
      <c r="B22" s="499"/>
      <c r="C22" s="496"/>
      <c r="D22" s="547"/>
      <c r="E22" s="496"/>
      <c r="F22" s="496"/>
      <c r="G22" s="496"/>
      <c r="H22" s="496"/>
      <c r="I22" s="501"/>
      <c r="J22" s="502"/>
      <c r="K22" s="496"/>
      <c r="L22" s="503"/>
      <c r="M22" s="503"/>
      <c r="N22" s="496"/>
      <c r="O22" s="153">
        <v>3</v>
      </c>
      <c r="P22" s="177"/>
      <c r="Q22" s="153" t="str">
        <f t="shared" si="4"/>
        <v>Probabilidad</v>
      </c>
      <c r="R22" s="153" t="s">
        <v>52</v>
      </c>
      <c r="S22" s="153" t="s">
        <v>57</v>
      </c>
      <c r="T22" s="154">
        <f>VLOOKUP(R22&amp;S22,Hoja1!$Q$4:$R$9,2,0)</f>
        <v>0.45</v>
      </c>
      <c r="U22" s="153" t="s">
        <v>59</v>
      </c>
      <c r="V22" s="153" t="s">
        <v>62</v>
      </c>
      <c r="W22" s="153" t="s">
        <v>65</v>
      </c>
      <c r="X22" s="167">
        <f t="shared" si="7"/>
        <v>0.36000000000000004</v>
      </c>
      <c r="Y22" s="154" t="str">
        <f>IF(Z22&lt;=20%,'Tabla probabilidad'!$B$5,IF(Z22&lt;=40%,'Tabla probabilidad'!$B$6,IF(Z22&lt;=60%,'Tabla probabilidad'!$B$7,IF(Z22&lt;=80%,'Tabla probabilidad'!$B$8,IF(Z22&lt;=100%,'Tabla probabilidad'!$B$9)))))</f>
        <v>Media</v>
      </c>
      <c r="Z22" s="154">
        <f>IF(R22="Preventivo",(J20-(J20*T22)),IF(R22="Detectivo",(J20-(J20*T22)),IF(R22="Correctivo",(J20))))</f>
        <v>0.44</v>
      </c>
      <c r="AA22" s="493"/>
      <c r="AB22" s="493"/>
      <c r="AC22" s="154" t="str">
        <f t="shared" si="5"/>
        <v>Moderado</v>
      </c>
      <c r="AD22" s="154">
        <f t="shared" si="8"/>
        <v>0.6</v>
      </c>
      <c r="AE22" s="493"/>
      <c r="AF22" s="493"/>
      <c r="AG22" s="499"/>
      <c r="AH22" s="499"/>
      <c r="AI22" s="237"/>
      <c r="AJ22" s="240"/>
      <c r="AK22" s="239"/>
      <c r="AL22" s="239"/>
      <c r="AM22" s="240"/>
      <c r="AN22" s="240"/>
    </row>
    <row r="23" spans="1:40" ht="14.25" customHeight="1">
      <c r="A23" s="496"/>
      <c r="B23" s="499"/>
      <c r="C23" s="496"/>
      <c r="D23" s="547"/>
      <c r="E23" s="496"/>
      <c r="F23" s="496"/>
      <c r="G23" s="496"/>
      <c r="H23" s="496"/>
      <c r="I23" s="501"/>
      <c r="J23" s="502"/>
      <c r="K23" s="496"/>
      <c r="L23" s="503"/>
      <c r="M23" s="503"/>
      <c r="N23" s="496"/>
      <c r="O23" s="153">
        <v>4</v>
      </c>
      <c r="P23" s="177"/>
      <c r="Q23" s="153" t="str">
        <f t="shared" si="4"/>
        <v>Probabilidad</v>
      </c>
      <c r="R23" s="153" t="s">
        <v>52</v>
      </c>
      <c r="S23" s="153" t="s">
        <v>57</v>
      </c>
      <c r="T23" s="154">
        <f>VLOOKUP(R23&amp;S23,Hoja1!$Q$4:$R$9,2,0)</f>
        <v>0.45</v>
      </c>
      <c r="U23" s="153" t="s">
        <v>59</v>
      </c>
      <c r="V23" s="153" t="s">
        <v>62</v>
      </c>
      <c r="W23" s="153" t="s">
        <v>65</v>
      </c>
      <c r="X23" s="167">
        <f t="shared" si="7"/>
        <v>0.36000000000000004</v>
      </c>
      <c r="Y23" s="154" t="str">
        <f>IF(Z23&lt;=20%,'Tabla probabilidad'!$B$5,IF(Z23&lt;=40%,'Tabla probabilidad'!$B$6,IF(Z23&lt;=60%,'Tabla probabilidad'!$B$7,IF(Z23&lt;=80%,'Tabla probabilidad'!$B$8,IF(Z23&lt;=100%,'Tabla probabilidad'!$B$9)))))</f>
        <v>Media</v>
      </c>
      <c r="Z23" s="154">
        <f>IF(R23="Preventivo",(J20-(J20*T23)),IF(R23="Detectivo",(J20-(J20*T23)),IF(R23="Correctivo",(J20))))</f>
        <v>0.44</v>
      </c>
      <c r="AA23" s="493"/>
      <c r="AB23" s="493"/>
      <c r="AC23" s="154" t="str">
        <f t="shared" si="5"/>
        <v>Moderado</v>
      </c>
      <c r="AD23" s="154">
        <f t="shared" si="8"/>
        <v>0.6</v>
      </c>
      <c r="AE23" s="493"/>
      <c r="AF23" s="493"/>
      <c r="AG23" s="499"/>
      <c r="AH23" s="499"/>
      <c r="AI23" s="240"/>
      <c r="AJ23" s="240"/>
      <c r="AK23" s="240"/>
      <c r="AL23" s="240"/>
      <c r="AM23" s="240"/>
      <c r="AN23" s="240"/>
    </row>
    <row r="24" spans="1:40" ht="14.25" customHeight="1">
      <c r="A24" s="496"/>
      <c r="B24" s="500"/>
      <c r="C24" s="496"/>
      <c r="D24" s="548"/>
      <c r="E24" s="496"/>
      <c r="F24" s="496"/>
      <c r="G24" s="496"/>
      <c r="H24" s="496"/>
      <c r="I24" s="501"/>
      <c r="J24" s="502"/>
      <c r="K24" s="496"/>
      <c r="L24" s="503"/>
      <c r="M24" s="503"/>
      <c r="N24" s="496"/>
      <c r="O24" s="153">
        <v>5</v>
      </c>
      <c r="P24" s="236"/>
      <c r="Q24" s="153" t="str">
        <f t="shared" si="4"/>
        <v>Probabilidad</v>
      </c>
      <c r="R24" s="153" t="s">
        <v>52</v>
      </c>
      <c r="S24" s="153" t="s">
        <v>57</v>
      </c>
      <c r="T24" s="154">
        <f>VLOOKUP(R24&amp;S24,Hoja1!$Q$4:$R$9,2,0)</f>
        <v>0.45</v>
      </c>
      <c r="U24" s="153" t="s">
        <v>59</v>
      </c>
      <c r="V24" s="153" t="s">
        <v>62</v>
      </c>
      <c r="W24" s="153" t="s">
        <v>65</v>
      </c>
      <c r="X24" s="167">
        <f t="shared" si="7"/>
        <v>0.36000000000000004</v>
      </c>
      <c r="Y24" s="154" t="str">
        <f>IF(Z24&lt;=20%,'Tabla probabilidad'!$B$5,IF(Z24&lt;=40%,'Tabla probabilidad'!$B$6,IF(Z24&lt;=60%,'Tabla probabilidad'!$B$7,IF(Z24&lt;=80%,'Tabla probabilidad'!$B$8,IF(Z24&lt;=100%,'Tabla probabilidad'!$B$9)))))</f>
        <v>Media</v>
      </c>
      <c r="Z24" s="154">
        <f>IF(R24="Preventivo",(J20-(J20*T24)),IF(R24="Detectivo",(J20-(J20*T24)),IF(R24="Correctivo",(J20))))</f>
        <v>0.44</v>
      </c>
      <c r="AA24" s="497"/>
      <c r="AB24" s="497"/>
      <c r="AC24" s="154" t="str">
        <f t="shared" si="5"/>
        <v>Moderado</v>
      </c>
      <c r="AD24" s="154">
        <f t="shared" si="8"/>
        <v>0.6</v>
      </c>
      <c r="AE24" s="497"/>
      <c r="AF24" s="497"/>
      <c r="AG24" s="500"/>
      <c r="AH24" s="500"/>
      <c r="AI24" s="240"/>
      <c r="AJ24" s="240"/>
      <c r="AK24" s="240"/>
      <c r="AL24" s="240"/>
      <c r="AM24" s="240"/>
      <c r="AN24" s="240"/>
    </row>
    <row r="25" spans="1:40" ht="94.5" customHeight="1">
      <c r="A25" s="496">
        <v>4</v>
      </c>
      <c r="B25" s="498" t="s">
        <v>459</v>
      </c>
      <c r="C25" s="496" t="s">
        <v>288</v>
      </c>
      <c r="D25" s="544" t="s">
        <v>447</v>
      </c>
      <c r="E25" s="496" t="s">
        <v>446</v>
      </c>
      <c r="F25" s="496" t="s">
        <v>448</v>
      </c>
      <c r="G25" s="496" t="s">
        <v>174</v>
      </c>
      <c r="H25" s="496">
        <v>501</v>
      </c>
      <c r="I25" s="501" t="str">
        <f>IF(H25&lt;=2,'Tabla probabilidad'!$B$5,IF(H25&lt;=24,'Tabla probabilidad'!$B$6,IF(H25&lt;=500,'Tabla probabilidad'!$B$7,IF(H25&lt;=5000,'Tabla probabilidad'!$B$8,IF(H25&gt;5000,'Tabla probabilidad'!$B$9)))))</f>
        <v>Alta</v>
      </c>
      <c r="J25" s="502">
        <f>IF(H25&lt;=2,'Tabla probabilidad'!$D$5,IF(H25&lt;=24,'Tabla probabilidad'!$D$6,IF(H25&lt;=500,'Tabla probabilidad'!$D$7,IF(H25&lt;=5000,'Tabla probabilidad'!$D$8,IF(H25&gt;5000,'Tabla probabilidad'!$D$9)))))</f>
        <v>0.8</v>
      </c>
      <c r="K25" s="496" t="s">
        <v>292</v>
      </c>
      <c r="L25" s="49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49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496" t="str">
        <f>VLOOKUP((I25&amp;L25),Hoja1!$B$4:$C$28,2,0)</f>
        <v xml:space="preserve">Alto </v>
      </c>
      <c r="O25" s="166">
        <v>1</v>
      </c>
      <c r="P25" s="177" t="s">
        <v>569</v>
      </c>
      <c r="Q25" s="166" t="str">
        <f t="shared" si="4"/>
        <v>Probabilidad</v>
      </c>
      <c r="R25" s="166" t="s">
        <v>52</v>
      </c>
      <c r="S25" s="166" t="s">
        <v>57</v>
      </c>
      <c r="T25" s="167">
        <f>VLOOKUP(R25&amp;S25,Hoja1!$Q$4:$R$9,2,0)</f>
        <v>0.45</v>
      </c>
      <c r="U25" s="166" t="s">
        <v>59</v>
      </c>
      <c r="V25" s="166" t="s">
        <v>62</v>
      </c>
      <c r="W25" s="166" t="s">
        <v>65</v>
      </c>
      <c r="X25" s="167">
        <f>IF(Q25="Probabilidad",($J$25*T25),IF(Q25="Impacto"," "))</f>
        <v>0.36000000000000004</v>
      </c>
      <c r="Y25" s="167" t="str">
        <f>IF(Z25&lt;=20%,'Tabla probabilidad'!$B$5,IF(Z25&lt;=40%,'Tabla probabilidad'!$B$6,IF(Z25&lt;=60%,'Tabla probabilidad'!$B$7,IF(Z25&lt;=80%,'Tabla probabilidad'!$B$8,IF(Z25&lt;=100%,'Tabla probabilidad'!$B$9)))))</f>
        <v>Media</v>
      </c>
      <c r="Z25" s="167">
        <f>IF(R25="Preventivo",(J25-(J25*T25)),IF(R25="Detectivo",(J25-(J25*T25)),IF(R25="Correctivo",(J25))))</f>
        <v>0.44</v>
      </c>
      <c r="AA25" s="492" t="str">
        <f>IF(AB25&lt;=20%,'Tabla probabilidad'!$B$5,IF(AB25&lt;=40%,'Tabla probabilidad'!$B$6,IF(AB25&lt;=60%,'Tabla probabilidad'!$B$7,IF(AB25&lt;=80%,'Tabla probabilidad'!$B$8,IF(AB25&lt;=100%,'Tabla probabilidad'!$B$9)))))</f>
        <v>Media</v>
      </c>
      <c r="AB25" s="492">
        <f>AVERAGE(Z25:Z29)</f>
        <v>0.47200000000000009</v>
      </c>
      <c r="AC25" s="167" t="str">
        <f t="shared" si="5"/>
        <v>Moderado</v>
      </c>
      <c r="AD25" s="167">
        <f>IF(Q25="Probabilidad",(($M$25-0)),IF(Q25="Impacto",($M$25-($M$25*T25))))</f>
        <v>0.6</v>
      </c>
      <c r="AE25" s="492" t="str">
        <f>IF(AF25&lt;=20%,"Leve",IF(AF25&lt;=40%,"Menor",IF(AF25&lt;=60%,"Moderado",IF(AF25&lt;=80%,"Mayor",IF(AF25&lt;=100%,"Catastrófico")))))</f>
        <v>Moderado</v>
      </c>
      <c r="AF25" s="492">
        <f>AVERAGE(AD25:AD29)</f>
        <v>0.6</v>
      </c>
      <c r="AG25" s="498" t="str">
        <f>VLOOKUP(AA25&amp;AE25,Hoja1!$B$4:$C$28,2,0)</f>
        <v>Moderado</v>
      </c>
      <c r="AH25" s="498" t="s">
        <v>284</v>
      </c>
      <c r="AI25" s="177"/>
      <c r="AJ25" s="242"/>
      <c r="AK25" s="239"/>
      <c r="AL25" s="239"/>
      <c r="AM25" s="240"/>
      <c r="AN25" s="240"/>
    </row>
    <row r="26" spans="1:40" ht="68.25" customHeight="1">
      <c r="A26" s="496"/>
      <c r="B26" s="499"/>
      <c r="C26" s="496"/>
      <c r="D26" s="545"/>
      <c r="E26" s="496"/>
      <c r="F26" s="496"/>
      <c r="G26" s="496"/>
      <c r="H26" s="496"/>
      <c r="I26" s="501"/>
      <c r="J26" s="502"/>
      <c r="K26" s="496"/>
      <c r="L26" s="503"/>
      <c r="M26" s="503"/>
      <c r="N26" s="496"/>
      <c r="O26" s="166">
        <v>2</v>
      </c>
      <c r="P26" s="177" t="s">
        <v>558</v>
      </c>
      <c r="Q26" s="166" t="str">
        <f t="shared" si="4"/>
        <v>Probabilidad</v>
      </c>
      <c r="R26" s="166" t="s">
        <v>52</v>
      </c>
      <c r="S26" s="166" t="s">
        <v>57</v>
      </c>
      <c r="T26" s="167">
        <f>VLOOKUP(R26&amp;S26,Hoja1!$Q$4:$R$9,2,0)</f>
        <v>0.45</v>
      </c>
      <c r="U26" s="166" t="s">
        <v>59</v>
      </c>
      <c r="V26" s="166" t="s">
        <v>62</v>
      </c>
      <c r="W26" s="166" t="s">
        <v>65</v>
      </c>
      <c r="X26" s="167">
        <f t="shared" ref="X26:X29" si="9">IF(Q26="Probabilidad",($J$25*T26),IF(Q26="Impacto"," "))</f>
        <v>0.36000000000000004</v>
      </c>
      <c r="Y26" s="167" t="str">
        <f>IF(Z26&lt;=20%,'Tabla probabilidad'!$B$5,IF(Z26&lt;=40%,'Tabla probabilidad'!$B$6,IF(Z26&lt;=60%,'Tabla probabilidad'!$B$7,IF(Z26&lt;=80%,'Tabla probabilidad'!$B$8,IF(Z26&lt;=100%,'Tabla probabilidad'!$B$9)))))</f>
        <v>Media</v>
      </c>
      <c r="Z26" s="167">
        <f>IF(R26="Preventivo",(J25-(J25*T26)),IF(R26="Detectivo",(J25-(J25*T26)),IF(R26="Correctivo",(J25))))</f>
        <v>0.44</v>
      </c>
      <c r="AA26" s="493"/>
      <c r="AB26" s="493"/>
      <c r="AC26" s="167" t="str">
        <f t="shared" si="5"/>
        <v>Moderado</v>
      </c>
      <c r="AD26" s="167">
        <f t="shared" ref="AD26:AD29" si="10">IF(Q26="Probabilidad",(($M$25-0)),IF(Q26="Impacto",($M$25-($M$25*T26))))</f>
        <v>0.6</v>
      </c>
      <c r="AE26" s="493"/>
      <c r="AF26" s="493"/>
      <c r="AG26" s="499"/>
      <c r="AH26" s="499"/>
      <c r="AI26" s="237"/>
      <c r="AJ26" s="242"/>
      <c r="AK26" s="239"/>
      <c r="AL26" s="239"/>
      <c r="AM26" s="240"/>
      <c r="AN26" s="240"/>
    </row>
    <row r="27" spans="1:40" ht="14.25" customHeight="1">
      <c r="A27" s="496"/>
      <c r="B27" s="499"/>
      <c r="C27" s="496"/>
      <c r="D27" s="545"/>
      <c r="E27" s="496"/>
      <c r="F27" s="496"/>
      <c r="G27" s="496"/>
      <c r="H27" s="496"/>
      <c r="I27" s="501"/>
      <c r="J27" s="502"/>
      <c r="K27" s="496"/>
      <c r="L27" s="503"/>
      <c r="M27" s="503"/>
      <c r="N27" s="496"/>
      <c r="O27" s="166">
        <v>3</v>
      </c>
      <c r="P27" s="177"/>
      <c r="Q27" s="166" t="str">
        <f t="shared" si="4"/>
        <v>Probabilidad</v>
      </c>
      <c r="R27" s="166" t="s">
        <v>52</v>
      </c>
      <c r="S27" s="166" t="s">
        <v>57</v>
      </c>
      <c r="T27" s="167">
        <f>VLOOKUP(R27&amp;S27,Hoja1!$Q$4:$R$9,2,0)</f>
        <v>0.45</v>
      </c>
      <c r="U27" s="166" t="s">
        <v>59</v>
      </c>
      <c r="V27" s="166" t="s">
        <v>62</v>
      </c>
      <c r="W27" s="166" t="s">
        <v>65</v>
      </c>
      <c r="X27" s="167">
        <f t="shared" si="9"/>
        <v>0.36000000000000004</v>
      </c>
      <c r="Y27" s="167" t="str">
        <f>IF(Z27&lt;=20%,'Tabla probabilidad'!$B$5,IF(Z27&lt;=40%,'Tabla probabilidad'!$B$6,IF(Z27&lt;=60%,'Tabla probabilidad'!$B$7,IF(Z27&lt;=80%,'Tabla probabilidad'!$B$8,IF(Z27&lt;=100%,'Tabla probabilidad'!$B$9)))))</f>
        <v>Media</v>
      </c>
      <c r="Z27" s="167">
        <f>IF(R27="Preventivo",(J25-(J25*T27)),IF(R27="Detectivo",(J25-(J25*T27)),IF(R27="Correctivo",(J25))))</f>
        <v>0.44</v>
      </c>
      <c r="AA27" s="493"/>
      <c r="AB27" s="493"/>
      <c r="AC27" s="167" t="str">
        <f t="shared" si="5"/>
        <v>Moderado</v>
      </c>
      <c r="AD27" s="167">
        <f t="shared" si="10"/>
        <v>0.6</v>
      </c>
      <c r="AE27" s="493"/>
      <c r="AF27" s="493"/>
      <c r="AG27" s="499"/>
      <c r="AH27" s="499"/>
      <c r="AI27" s="240"/>
      <c r="AJ27" s="240"/>
      <c r="AK27" s="240"/>
      <c r="AL27" s="240"/>
      <c r="AM27" s="240"/>
      <c r="AN27" s="240"/>
    </row>
    <row r="28" spans="1:40" ht="14.25" customHeight="1">
      <c r="A28" s="496"/>
      <c r="B28" s="499"/>
      <c r="C28" s="496"/>
      <c r="D28" s="545"/>
      <c r="E28" s="496"/>
      <c r="F28" s="496"/>
      <c r="G28" s="496"/>
      <c r="H28" s="496"/>
      <c r="I28" s="501"/>
      <c r="J28" s="502"/>
      <c r="K28" s="496"/>
      <c r="L28" s="503"/>
      <c r="M28" s="503"/>
      <c r="N28" s="496"/>
      <c r="O28" s="166">
        <v>4</v>
      </c>
      <c r="P28" s="177"/>
      <c r="Q28" s="166" t="str">
        <f t="shared" si="4"/>
        <v>Probabilidad</v>
      </c>
      <c r="R28" s="166" t="s">
        <v>53</v>
      </c>
      <c r="S28" s="166" t="s">
        <v>57</v>
      </c>
      <c r="T28" s="167">
        <f>VLOOKUP(R28&amp;S28,Hoja1!$Q$4:$R$9,2,0)</f>
        <v>0.35</v>
      </c>
      <c r="U28" s="166" t="s">
        <v>59</v>
      </c>
      <c r="V28" s="166" t="s">
        <v>62</v>
      </c>
      <c r="W28" s="166" t="s">
        <v>65</v>
      </c>
      <c r="X28" s="167">
        <f t="shared" si="9"/>
        <v>0.27999999999999997</v>
      </c>
      <c r="Y28" s="167" t="str">
        <f>IF(Z28&lt;=20%,'Tabla probabilidad'!$B$5,IF(Z28&lt;=40%,'Tabla probabilidad'!$B$6,IF(Z28&lt;=60%,'Tabla probabilidad'!$B$7,IF(Z28&lt;=80%,'Tabla probabilidad'!$B$8,IF(Z28&lt;=100%,'Tabla probabilidad'!$B$9)))))</f>
        <v>Media</v>
      </c>
      <c r="Z28" s="167">
        <f>IF(R28="Preventivo",(J25-(J25*T28)),IF(R28="Detectivo",(J25-(J25*T28)),IF(R28="Correctivo",(J25))))</f>
        <v>0.52</v>
      </c>
      <c r="AA28" s="493"/>
      <c r="AB28" s="493"/>
      <c r="AC28" s="167" t="str">
        <f t="shared" si="5"/>
        <v>Moderado</v>
      </c>
      <c r="AD28" s="167">
        <f t="shared" si="10"/>
        <v>0.6</v>
      </c>
      <c r="AE28" s="493"/>
      <c r="AF28" s="493"/>
      <c r="AG28" s="499"/>
      <c r="AH28" s="499"/>
      <c r="AI28" s="240"/>
      <c r="AJ28" s="240"/>
      <c r="AK28" s="240"/>
      <c r="AL28" s="240"/>
      <c r="AM28" s="240"/>
      <c r="AN28" s="240"/>
    </row>
    <row r="29" spans="1:40" ht="14.25" customHeight="1">
      <c r="A29" s="496"/>
      <c r="B29" s="500"/>
      <c r="C29" s="496"/>
      <c r="D29" s="549"/>
      <c r="E29" s="496"/>
      <c r="F29" s="496"/>
      <c r="G29" s="496"/>
      <c r="H29" s="496"/>
      <c r="I29" s="501"/>
      <c r="J29" s="502"/>
      <c r="K29" s="496"/>
      <c r="L29" s="503"/>
      <c r="M29" s="503"/>
      <c r="N29" s="496"/>
      <c r="O29" s="166">
        <v>5</v>
      </c>
      <c r="P29" s="236"/>
      <c r="Q29" s="166" t="str">
        <f t="shared" si="4"/>
        <v>Probabilidad</v>
      </c>
      <c r="R29" s="166" t="s">
        <v>53</v>
      </c>
      <c r="S29" s="166" t="s">
        <v>57</v>
      </c>
      <c r="T29" s="167">
        <f>VLOOKUP(R29&amp;S29,Hoja1!$Q$4:$R$9,2,0)</f>
        <v>0.35</v>
      </c>
      <c r="U29" s="166" t="s">
        <v>59</v>
      </c>
      <c r="V29" s="166" t="s">
        <v>62</v>
      </c>
      <c r="W29" s="166" t="s">
        <v>65</v>
      </c>
      <c r="X29" s="167">
        <f t="shared" si="9"/>
        <v>0.27999999999999997</v>
      </c>
      <c r="Y29" s="167" t="str">
        <f>IF(Z29&lt;=20%,'Tabla probabilidad'!$B$5,IF(Z29&lt;=40%,'Tabla probabilidad'!$B$6,IF(Z29&lt;=60%,'Tabla probabilidad'!$B$7,IF(Z29&lt;=80%,'Tabla probabilidad'!$B$8,IF(Z29&lt;=100%,'Tabla probabilidad'!$B$9)))))</f>
        <v>Media</v>
      </c>
      <c r="Z29" s="167">
        <f>IF(R29="Preventivo",(J25-(J25*T29)),IF(R29="Detectivo",(J25-(J25*T29)),IF(R29="Correctivo",(J25))))</f>
        <v>0.52</v>
      </c>
      <c r="AA29" s="497"/>
      <c r="AB29" s="497"/>
      <c r="AC29" s="167" t="str">
        <f t="shared" si="5"/>
        <v>Moderado</v>
      </c>
      <c r="AD29" s="167">
        <f t="shared" si="10"/>
        <v>0.6</v>
      </c>
      <c r="AE29" s="497"/>
      <c r="AF29" s="497"/>
      <c r="AG29" s="500"/>
      <c r="AH29" s="500"/>
      <c r="AI29" s="240"/>
      <c r="AJ29" s="240"/>
      <c r="AK29" s="240"/>
      <c r="AL29" s="240"/>
      <c r="AM29" s="240"/>
      <c r="AN29" s="240"/>
    </row>
    <row r="30" spans="1:40" ht="95.25" customHeight="1">
      <c r="A30" s="496">
        <v>5</v>
      </c>
      <c r="B30" s="498" t="s">
        <v>568</v>
      </c>
      <c r="C30" s="496" t="s">
        <v>315</v>
      </c>
      <c r="D30" s="551" t="s">
        <v>439</v>
      </c>
      <c r="E30" s="496" t="s">
        <v>441</v>
      </c>
      <c r="F30" s="496" t="s">
        <v>440</v>
      </c>
      <c r="G30" s="496" t="s">
        <v>174</v>
      </c>
      <c r="H30" s="496">
        <v>501</v>
      </c>
      <c r="I30" s="501" t="str">
        <f>IF(H30&lt;=2,'Tabla probabilidad'!$B$5,IF(H30&lt;=24,'Tabla probabilidad'!$B$6,IF(H30&lt;=500,'Tabla probabilidad'!$B$7,IF(H30&lt;=5000,'Tabla probabilidad'!$B$8,IF(H30&gt;5000,'Tabla probabilidad'!$B$9)))))</f>
        <v>Alta</v>
      </c>
      <c r="J30" s="502">
        <f>IF(H30&lt;=2,'Tabla probabilidad'!$D$5,IF(H30&lt;=24,'Tabla probabilidad'!$D$6,IF(H30&lt;=500,'Tabla probabilidad'!$D$7,IF(H30&lt;=5000,'Tabla probabilidad'!$D$8,IF(H30&gt;5000,'Tabla probabilidad'!$D$9)))))</f>
        <v>0.8</v>
      </c>
      <c r="K30" s="496" t="s">
        <v>297</v>
      </c>
      <c r="L30" s="49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9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96" t="str">
        <f>VLOOKUP((I30&amp;L30),Hoja1!$B$4:$C$28,2,0)</f>
        <v xml:space="preserve">Alto </v>
      </c>
      <c r="O30" s="179">
        <v>1</v>
      </c>
      <c r="P30" s="177" t="s">
        <v>570</v>
      </c>
      <c r="Q30" s="224" t="str">
        <f t="shared" ref="Q30:Q34" si="11">IF(R30="Preventivo","Probabilidad",IF(R30="Detectivo","Probabilidad", IF(R30="Correctivo","Impacto")))</f>
        <v>Probabilidad</v>
      </c>
      <c r="R30" s="224" t="s">
        <v>52</v>
      </c>
      <c r="S30" s="224" t="s">
        <v>57</v>
      </c>
      <c r="T30" s="225">
        <f>VLOOKUP(R30&amp;S30,Hoja1!$Q$4:$R$9,2,0)</f>
        <v>0.45</v>
      </c>
      <c r="U30" s="224" t="s">
        <v>59</v>
      </c>
      <c r="V30" s="224" t="s">
        <v>62</v>
      </c>
      <c r="W30" s="224" t="s">
        <v>65</v>
      </c>
      <c r="X30" s="180">
        <f>IF(Q30="Probabilidad",($J$30*T30),IF(Q30="Impacto"," "))</f>
        <v>0.36000000000000004</v>
      </c>
      <c r="Y30" s="180" t="str">
        <f>IF(Z30&lt;=20%,'Tabla probabilidad'!$B$5,IF(Z30&lt;=40%,'Tabla probabilidad'!$B$6,IF(Z30&lt;=60%,'Tabla probabilidad'!$B$7,IF(Z30&lt;=80%,'Tabla probabilidad'!$B$8,IF(Z30&lt;=100%,'Tabla probabilidad'!$B$9)))))</f>
        <v>Media</v>
      </c>
      <c r="Z30" s="180">
        <f>IF(R30="Preventivo",(J30-(J30*T30)),IF(R30="Detectivo",(J30-(J30*T30)),IF(R30="Correctivo",(J30))))</f>
        <v>0.44</v>
      </c>
      <c r="AA30" s="492" t="str">
        <f>IF(AB30&lt;=20%,'Tabla probabilidad'!$B$5,IF(AB30&lt;=40%,'Tabla probabilidad'!$B$6,IF(AB30&lt;=60%,'Tabla probabilidad'!$B$7,IF(AB30&lt;=80%,'Tabla probabilidad'!$B$8,IF(AB30&lt;=100%,'Tabla probabilidad'!$B$9)))))</f>
        <v>Media</v>
      </c>
      <c r="AB30" s="492">
        <f>AVERAGE(Z30:Z34)</f>
        <v>0.48799999999999999</v>
      </c>
      <c r="AC30" s="180" t="str">
        <f>IF(AD30&lt;=20%,"Leve",IF(AD30&lt;=40%,"Menor",IF(AD30&lt;=60%,"Moderado",IF(AD30&lt;=80%,"Mayor",IF(AD30&lt;=100%,"Catastrófico")))))</f>
        <v>Moderado</v>
      </c>
      <c r="AD30" s="180">
        <f>IF(Q30="Probabilidad",(($M$30-0)),IF(Q30="Impacto",($M$30-($M$30*T30))))</f>
        <v>0.6</v>
      </c>
      <c r="AE30" s="492" t="str">
        <f>IF(AF30&lt;=20%,"Leve",IF(AF30&lt;=40%,"Menor",IF(AF30&lt;=60%,"Moderado",IF(AF30&lt;=80%,"Mayor",IF(AF30&lt;=100%,"Catastrófico")))))</f>
        <v>Moderado</v>
      </c>
      <c r="AF30" s="492">
        <f>AVERAGE(AD30:AD34)</f>
        <v>0.6</v>
      </c>
      <c r="AG30" s="498" t="str">
        <f>VLOOKUP(AA30&amp;AE30,Hoja1!$B$4:$C$28,2,0)</f>
        <v>Moderado</v>
      </c>
      <c r="AH30" s="498" t="s">
        <v>284</v>
      </c>
      <c r="AI30" s="177"/>
      <c r="AJ30" s="241"/>
      <c r="AK30" s="239"/>
      <c r="AL30" s="239"/>
      <c r="AM30" s="241"/>
      <c r="AN30" s="241"/>
    </row>
    <row r="31" spans="1:40" ht="111" customHeight="1">
      <c r="A31" s="496"/>
      <c r="B31" s="499"/>
      <c r="C31" s="496"/>
      <c r="D31" s="551"/>
      <c r="E31" s="496"/>
      <c r="F31" s="496"/>
      <c r="G31" s="496"/>
      <c r="H31" s="496"/>
      <c r="I31" s="501"/>
      <c r="J31" s="502"/>
      <c r="K31" s="496"/>
      <c r="L31" s="503"/>
      <c r="M31" s="503"/>
      <c r="N31" s="496"/>
      <c r="O31" s="179">
        <v>2</v>
      </c>
      <c r="P31" s="177" t="s">
        <v>559</v>
      </c>
      <c r="Q31" s="224" t="str">
        <f t="shared" si="11"/>
        <v>Probabilidad</v>
      </c>
      <c r="R31" s="224" t="s">
        <v>52</v>
      </c>
      <c r="S31" s="224" t="s">
        <v>57</v>
      </c>
      <c r="T31" s="225">
        <f>VLOOKUP(R31&amp;S31,Hoja1!$Q$4:$R$9,2,0)</f>
        <v>0.45</v>
      </c>
      <c r="U31" s="224" t="s">
        <v>59</v>
      </c>
      <c r="V31" s="224" t="s">
        <v>62</v>
      </c>
      <c r="W31" s="224" t="s">
        <v>65</v>
      </c>
      <c r="X31" s="180">
        <f>IF(Q31="Probabilidad",($J$30*T31),IF(Q31="Impacto"," "))</f>
        <v>0.36000000000000004</v>
      </c>
      <c r="Y31" s="180" t="str">
        <f>IF(Z31&lt;=20%,'Tabla probabilidad'!$B$5,IF(Z31&lt;=40%,'Tabla probabilidad'!$B$6,IF(Z31&lt;=60%,'Tabla probabilidad'!$B$7,IF(Z31&lt;=80%,'Tabla probabilidad'!$B$8,IF(Z31&lt;=100%,'Tabla probabilidad'!$B$9)))))</f>
        <v>Media</v>
      </c>
      <c r="Z31" s="180">
        <f>IF(R31="Preventivo",(J30-(J30*T31)),IF(R31="Detectivo",(J30-(J30*T31)),IF(R31="Correctivo",(J30))))</f>
        <v>0.44</v>
      </c>
      <c r="AA31" s="493"/>
      <c r="AB31" s="493"/>
      <c r="AC31" s="180" t="str">
        <f>IF(AD31&lt;=20%,"Leve",IF(AD31&lt;=40%,"Menor",IF(AD31&lt;=60%,"Moderado",IF(AD31&lt;=80%,"Mayor",IF(AD31&lt;=100%,"Catastrófico")))))</f>
        <v>Moderado</v>
      </c>
      <c r="AD31" s="180">
        <f>IF(Q31="Probabilidad",(($M$30-0)),IF(Q31="Impacto",($M$30-($M$30*T31))))</f>
        <v>0.6</v>
      </c>
      <c r="AE31" s="493"/>
      <c r="AF31" s="493"/>
      <c r="AG31" s="499"/>
      <c r="AH31" s="499"/>
      <c r="AI31" s="177"/>
      <c r="AJ31" s="240"/>
      <c r="AK31" s="239"/>
      <c r="AL31" s="239"/>
      <c r="AM31" s="240"/>
      <c r="AN31" s="240"/>
    </row>
    <row r="32" spans="1:40" ht="17.25" customHeight="1">
      <c r="A32" s="496"/>
      <c r="B32" s="499"/>
      <c r="C32" s="496"/>
      <c r="D32" s="551"/>
      <c r="E32" s="496"/>
      <c r="F32" s="496"/>
      <c r="G32" s="496"/>
      <c r="H32" s="496"/>
      <c r="I32" s="501"/>
      <c r="J32" s="502"/>
      <c r="K32" s="496"/>
      <c r="L32" s="503"/>
      <c r="M32" s="503"/>
      <c r="N32" s="496"/>
      <c r="O32" s="179">
        <v>3</v>
      </c>
      <c r="P32" s="177"/>
      <c r="Q32" s="224" t="str">
        <f t="shared" si="11"/>
        <v>Probabilidad</v>
      </c>
      <c r="R32" s="224" t="s">
        <v>53</v>
      </c>
      <c r="S32" s="224" t="s">
        <v>57</v>
      </c>
      <c r="T32" s="225">
        <f>VLOOKUP(R32&amp;S32,Hoja1!$Q$4:$R$9,2,0)</f>
        <v>0.35</v>
      </c>
      <c r="U32" s="224" t="s">
        <v>59</v>
      </c>
      <c r="V32" s="224" t="s">
        <v>62</v>
      </c>
      <c r="W32" s="224" t="s">
        <v>65</v>
      </c>
      <c r="X32" s="180">
        <f>IF(Q32="Probabilidad",($J$30*T32),IF(Q32="Impacto"," "))</f>
        <v>0.27999999999999997</v>
      </c>
      <c r="Y32" s="180" t="str">
        <f>IF(Z32&lt;=20%,'Tabla probabilidad'!$B$5,IF(Z32&lt;=40%,'Tabla probabilidad'!$B$6,IF(Z32&lt;=60%,'Tabla probabilidad'!$B$7,IF(Z32&lt;=80%,'Tabla probabilidad'!$B$8,IF(Z32&lt;=100%,'Tabla probabilidad'!$B$9)))))</f>
        <v>Media</v>
      </c>
      <c r="Z32" s="180">
        <f>IF(R32="Preventivo",(J30-(J30*T32)),IF(R32="Detectivo",(J30-(J30*T32)),IF(R32="Correctivo",(J30))))</f>
        <v>0.52</v>
      </c>
      <c r="AA32" s="493"/>
      <c r="AB32" s="493"/>
      <c r="AC32" s="180" t="str">
        <f>IF(AD32&lt;=20%,"Leve",IF(AD32&lt;=40%,"Menor",IF(AD32&lt;=60%,"Moderado",IF(AD32&lt;=80%,"Mayor",IF(AD32&lt;=100%,"Catastrófico")))))</f>
        <v>Moderado</v>
      </c>
      <c r="AD32" s="180">
        <f>IF(Q32="Probabilidad",(($M$30-0)),IF(Q32="Impacto",($M$30-($M$30*T32))))</f>
        <v>0.6</v>
      </c>
      <c r="AE32" s="493"/>
      <c r="AF32" s="493"/>
      <c r="AG32" s="499"/>
      <c r="AH32" s="499"/>
      <c r="AI32" s="240"/>
      <c r="AJ32" s="240"/>
      <c r="AK32" s="240"/>
      <c r="AL32" s="240"/>
      <c r="AM32" s="240"/>
      <c r="AN32" s="240"/>
    </row>
    <row r="33" spans="1:40" ht="27" customHeight="1">
      <c r="A33" s="496"/>
      <c r="B33" s="499"/>
      <c r="C33" s="496"/>
      <c r="D33" s="551"/>
      <c r="E33" s="496"/>
      <c r="F33" s="496"/>
      <c r="G33" s="496"/>
      <c r="H33" s="496"/>
      <c r="I33" s="501"/>
      <c r="J33" s="502"/>
      <c r="K33" s="496"/>
      <c r="L33" s="503"/>
      <c r="M33" s="503"/>
      <c r="N33" s="496"/>
      <c r="O33" s="179">
        <v>4</v>
      </c>
      <c r="P33" s="178"/>
      <c r="Q33" s="224" t="str">
        <f t="shared" si="11"/>
        <v>Probabilidad</v>
      </c>
      <c r="R33" s="224" t="s">
        <v>53</v>
      </c>
      <c r="S33" s="224" t="s">
        <v>57</v>
      </c>
      <c r="T33" s="225">
        <f>VLOOKUP(R33&amp;S33,Hoja1!$Q$4:$R$9,2,0)</f>
        <v>0.35</v>
      </c>
      <c r="U33" s="224" t="s">
        <v>59</v>
      </c>
      <c r="V33" s="224" t="s">
        <v>62</v>
      </c>
      <c r="W33" s="224" t="s">
        <v>65</v>
      </c>
      <c r="X33" s="180">
        <f>IF(Q33="Probabilidad",($J$30*T33),IF(Q33="Impacto"," "))</f>
        <v>0.27999999999999997</v>
      </c>
      <c r="Y33" s="180" t="str">
        <f>IF(Z33&lt;=20%,'Tabla probabilidad'!$B$5,IF(Z33&lt;=40%,'Tabla probabilidad'!$B$6,IF(Z33&lt;=60%,'Tabla probabilidad'!$B$7,IF(Z33&lt;=80%,'Tabla probabilidad'!$B$8,IF(Z33&lt;=100%,'Tabla probabilidad'!$B$9)))))</f>
        <v>Media</v>
      </c>
      <c r="Z33" s="180">
        <f>IF(R33="Preventivo",(J30-(J30*T33)),IF(R33="Detectivo",(J30-(J30*T33)),IF(R33="Correctivo",(J30))))</f>
        <v>0.52</v>
      </c>
      <c r="AA33" s="493"/>
      <c r="AB33" s="493"/>
      <c r="AC33" s="180" t="str">
        <f>IF(AD33&lt;=20%,"Leve",IF(AD33&lt;=40%,"Menor",IF(AD33&lt;=60%,"Moderado",IF(AD33&lt;=80%,"Mayor",IF(AD33&lt;=100%,"Catastrófico")))))</f>
        <v>Moderado</v>
      </c>
      <c r="AD33" s="180">
        <f>IF(Q33="Probabilidad",(($M$30-0)),IF(Q33="Impacto",($M$30-($M$30*T33))))</f>
        <v>0.6</v>
      </c>
      <c r="AE33" s="493"/>
      <c r="AF33" s="493"/>
      <c r="AG33" s="499"/>
      <c r="AH33" s="499"/>
      <c r="AI33" s="240"/>
      <c r="AJ33" s="240"/>
      <c r="AK33" s="240"/>
      <c r="AL33" s="240"/>
      <c r="AM33" s="240"/>
      <c r="AN33" s="240"/>
    </row>
    <row r="34" spans="1:40" ht="31.5" customHeight="1">
      <c r="A34" s="496"/>
      <c r="B34" s="500"/>
      <c r="C34" s="496"/>
      <c r="D34" s="551"/>
      <c r="E34" s="496"/>
      <c r="F34" s="496"/>
      <c r="G34" s="496"/>
      <c r="H34" s="496"/>
      <c r="I34" s="501"/>
      <c r="J34" s="502"/>
      <c r="K34" s="496"/>
      <c r="L34" s="503"/>
      <c r="M34" s="503"/>
      <c r="N34" s="496"/>
      <c r="O34" s="179">
        <v>5</v>
      </c>
      <c r="P34" s="187"/>
      <c r="Q34" s="224" t="str">
        <f t="shared" si="11"/>
        <v>Probabilidad</v>
      </c>
      <c r="R34" s="224" t="s">
        <v>53</v>
      </c>
      <c r="S34" s="224" t="s">
        <v>57</v>
      </c>
      <c r="T34" s="225">
        <f>VLOOKUP(R34&amp;S34,Hoja1!$Q$4:$R$9,2,0)</f>
        <v>0.35</v>
      </c>
      <c r="U34" s="224" t="s">
        <v>59</v>
      </c>
      <c r="V34" s="224" t="s">
        <v>62</v>
      </c>
      <c r="W34" s="224" t="s">
        <v>65</v>
      </c>
      <c r="X34" s="180">
        <f>IF(Q34="Probabilidad",($J$30*T34),IF(Q34="Impacto"," "))</f>
        <v>0.27999999999999997</v>
      </c>
      <c r="Y34" s="180" t="str">
        <f>IF(Z34&lt;=20%,'Tabla probabilidad'!$B$5,IF(Z34&lt;=40%,'Tabla probabilidad'!$B$6,IF(Z34&lt;=60%,'Tabla probabilidad'!$B$7,IF(Z34&lt;=80%,'Tabla probabilidad'!$B$8,IF(Z34&lt;=100%,'Tabla probabilidad'!$B$9)))))</f>
        <v>Media</v>
      </c>
      <c r="Z34" s="180">
        <f>IF(R34="Preventivo",(J30-(J30*T34)),IF(R34="Detectivo",(J30-(J30*T34)),IF(R34="Correctivo",(J30))))</f>
        <v>0.52</v>
      </c>
      <c r="AA34" s="497"/>
      <c r="AB34" s="497"/>
      <c r="AC34" s="180" t="str">
        <f>IF(AD34&lt;=20%,"Leve",IF(AD34&lt;=40%,"Menor",IF(AD34&lt;=60%,"Moderado",IF(AD34&lt;=80%,"Mayor",IF(AD34&lt;=100%,"Catastrófico")))))</f>
        <v>Moderado</v>
      </c>
      <c r="AD34" s="180">
        <f>IF(Q34="Probabilidad",(($M$30-0)),IF(Q34="Impacto",($M$30-($M$30*T34))))</f>
        <v>0.6</v>
      </c>
      <c r="AE34" s="497"/>
      <c r="AF34" s="497"/>
      <c r="AG34" s="500"/>
      <c r="AH34" s="499"/>
      <c r="AI34" s="240"/>
      <c r="AJ34" s="240"/>
      <c r="AK34" s="240"/>
      <c r="AL34" s="240"/>
      <c r="AM34" s="240"/>
      <c r="AN34" s="240"/>
    </row>
    <row r="35" spans="1:40" ht="60" customHeight="1">
      <c r="A35" s="496">
        <v>6</v>
      </c>
      <c r="B35" s="498" t="s">
        <v>460</v>
      </c>
      <c r="C35" s="496" t="s">
        <v>315</v>
      </c>
      <c r="D35" s="544" t="s">
        <v>432</v>
      </c>
      <c r="E35" s="496" t="s">
        <v>454</v>
      </c>
      <c r="F35" s="496" t="s">
        <v>449</v>
      </c>
      <c r="G35" s="496" t="s">
        <v>174</v>
      </c>
      <c r="H35" s="496">
        <v>5001</v>
      </c>
      <c r="I35" s="501" t="str">
        <f>IF(H35&lt;=2,'Tabla probabilidad'!$B$5,IF(H35&lt;=24,'Tabla probabilidad'!$B$6,IF(H35&lt;=500,'Tabla probabilidad'!$B$7,IF(H35&lt;=5000,'Tabla probabilidad'!$B$8,IF(H35&gt;5000,'Tabla probabilidad'!$B$9)))))</f>
        <v>Muy Alta</v>
      </c>
      <c r="J35" s="502">
        <f>IF(H35&lt;=2,'Tabla probabilidad'!$D$5,IF(H35&lt;=24,'Tabla probabilidad'!$D$6,IF(H35&lt;=500,'Tabla probabilidad'!$D$7,IF(H35&lt;=5000,'Tabla probabilidad'!$D$8,IF(H35&gt;5000,'Tabla probabilidad'!$D$9)))))</f>
        <v>1</v>
      </c>
      <c r="K35" s="496" t="s">
        <v>297</v>
      </c>
      <c r="L35" s="49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9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96" t="str">
        <f>VLOOKUP((I35&amp;L35),Hoja1!$B$4:$C$28,2,0)</f>
        <v xml:space="preserve">Alto </v>
      </c>
      <c r="O35" s="166">
        <v>1</v>
      </c>
      <c r="P35" s="177" t="s">
        <v>560</v>
      </c>
      <c r="Q35" s="166" t="str">
        <f t="shared" si="4"/>
        <v>Probabilidad</v>
      </c>
      <c r="R35" s="166" t="s">
        <v>52</v>
      </c>
      <c r="S35" s="166" t="s">
        <v>57</v>
      </c>
      <c r="T35" s="167">
        <f>VLOOKUP(R35&amp;S35,Hoja1!$Q$4:$R$9,2,0)</f>
        <v>0.45</v>
      </c>
      <c r="U35" s="166" t="s">
        <v>59</v>
      </c>
      <c r="V35" s="166" t="s">
        <v>62</v>
      </c>
      <c r="W35" s="166" t="s">
        <v>65</v>
      </c>
      <c r="X35" s="167">
        <f>IF(Q35="Probabilidad",($J$35*T35),IF(Q35="Impacto"," "))</f>
        <v>0.45</v>
      </c>
      <c r="Y35" s="167" t="str">
        <f>IF(Z35&lt;=20%,'Tabla probabilidad'!$B$5,IF(Z35&lt;=40%,'Tabla probabilidad'!$B$6,IF(Z35&lt;=60%,'Tabla probabilidad'!$B$7,IF(Z35&lt;=80%,'Tabla probabilidad'!$B$8,IF(Z35&lt;=100%,'Tabla probabilidad'!$B$9)))))</f>
        <v>Media</v>
      </c>
      <c r="Z35" s="167">
        <f>IF(R35="Preventivo",(J35-(J35*T35)),IF(R35="Detectivo",(J35-(J35*T35)),IF(R35="Correctivo",(J35))))</f>
        <v>0.55000000000000004</v>
      </c>
      <c r="AA35" s="492" t="str">
        <f>IF(AB35&lt;=20%,'Tabla probabilidad'!$B$5,IF(AB35&lt;=40%,'Tabla probabilidad'!$B$6,IF(AB35&lt;=60%,'Tabla probabilidad'!$B$7,IF(AB35&lt;=80%,'Tabla probabilidad'!$B$8,IF(AB35&lt;=100%,'Tabla probabilidad'!$B$9)))))</f>
        <v>Media</v>
      </c>
      <c r="AB35" s="492">
        <f>AVERAGE(Z35:Z39)</f>
        <v>0.55000000000000004</v>
      </c>
      <c r="AC35" s="167" t="str">
        <f t="shared" si="5"/>
        <v>Moderado</v>
      </c>
      <c r="AD35" s="167">
        <f>IF(Q35="Probabilidad",(($M$35-0)),IF(Q35="Impacto",($M$35-($M$35*T35))))</f>
        <v>0.6</v>
      </c>
      <c r="AE35" s="492" t="str">
        <f>IF(AF35&lt;=20%,"Leve",IF(AF35&lt;=40%,"Menor",IF(AF35&lt;=60%,"Moderado",IF(AF35&lt;=80%,"Mayor",IF(AF35&lt;=100%,"Catastrófico")))))</f>
        <v>Moderado</v>
      </c>
      <c r="AF35" s="492">
        <f>AVERAGE(AD35:AD39)</f>
        <v>0.6</v>
      </c>
      <c r="AG35" s="498" t="str">
        <f>VLOOKUP(AA35&amp;AE35,Hoja1!$B$4:$C$28,2,0)</f>
        <v>Moderado</v>
      </c>
      <c r="AH35" s="498" t="s">
        <v>284</v>
      </c>
      <c r="AI35" s="240"/>
      <c r="AJ35" s="240"/>
      <c r="AK35" s="239"/>
      <c r="AL35" s="239"/>
      <c r="AM35" s="240"/>
      <c r="AN35" s="240"/>
    </row>
    <row r="36" spans="1:40" ht="69" customHeight="1">
      <c r="A36" s="496"/>
      <c r="B36" s="499"/>
      <c r="C36" s="496"/>
      <c r="D36" s="545"/>
      <c r="E36" s="496"/>
      <c r="F36" s="496"/>
      <c r="G36" s="496"/>
      <c r="H36" s="496"/>
      <c r="I36" s="501"/>
      <c r="J36" s="502"/>
      <c r="K36" s="496"/>
      <c r="L36" s="503"/>
      <c r="M36" s="503"/>
      <c r="N36" s="496"/>
      <c r="O36" s="166">
        <v>2</v>
      </c>
      <c r="P36" s="177" t="s">
        <v>561</v>
      </c>
      <c r="Q36" s="166" t="str">
        <f t="shared" si="4"/>
        <v>Probabilidad</v>
      </c>
      <c r="R36" s="166" t="s">
        <v>52</v>
      </c>
      <c r="S36" s="166" t="s">
        <v>57</v>
      </c>
      <c r="T36" s="167">
        <f>VLOOKUP(R36&amp;S36,Hoja1!$Q$4:$R$9,2,0)</f>
        <v>0.45</v>
      </c>
      <c r="U36" s="166" t="s">
        <v>59</v>
      </c>
      <c r="V36" s="166" t="s">
        <v>62</v>
      </c>
      <c r="W36" s="166" t="s">
        <v>65</v>
      </c>
      <c r="X36" s="167">
        <f t="shared" ref="X36:X39" si="12">IF(Q36="Probabilidad",($J$35*T36),IF(Q36="Impacto"," "))</f>
        <v>0.45</v>
      </c>
      <c r="Y36" s="167" t="str">
        <f>IF(Z36&lt;=20%,'Tabla probabilidad'!$B$5,IF(Z36&lt;=40%,'Tabla probabilidad'!$B$6,IF(Z36&lt;=60%,'Tabla probabilidad'!$B$7,IF(Z36&lt;=80%,'Tabla probabilidad'!$B$8,IF(Z36&lt;=100%,'Tabla probabilidad'!$B$9)))))</f>
        <v>Media</v>
      </c>
      <c r="Z36" s="167">
        <f>IF(R36="Preventivo",(J35-(J35*T36)),IF(R36="Detectivo",(J35-(J35*T36)),IF(R36="Correctivo",(J35))))</f>
        <v>0.55000000000000004</v>
      </c>
      <c r="AA36" s="493"/>
      <c r="AB36" s="493"/>
      <c r="AC36" s="167" t="str">
        <f t="shared" si="5"/>
        <v>Moderado</v>
      </c>
      <c r="AD36" s="167">
        <f t="shared" ref="AD36:AD39" si="13">IF(Q36="Probabilidad",(($M$35-0)),IF(Q36="Impacto",($M$35-($M$35*T36))))</f>
        <v>0.6</v>
      </c>
      <c r="AE36" s="493"/>
      <c r="AF36" s="493"/>
      <c r="AG36" s="499"/>
      <c r="AH36" s="499"/>
      <c r="AI36" s="240"/>
      <c r="AJ36" s="237"/>
      <c r="AK36" s="239"/>
      <c r="AL36" s="239"/>
      <c r="AM36" s="240"/>
      <c r="AN36" s="240"/>
    </row>
    <row r="37" spans="1:40" ht="51" customHeight="1">
      <c r="A37" s="496"/>
      <c r="B37" s="499"/>
      <c r="C37" s="496"/>
      <c r="D37" s="545"/>
      <c r="E37" s="496"/>
      <c r="F37" s="496"/>
      <c r="G37" s="496"/>
      <c r="H37" s="496"/>
      <c r="I37" s="501"/>
      <c r="J37" s="502"/>
      <c r="K37" s="496"/>
      <c r="L37" s="503"/>
      <c r="M37" s="503"/>
      <c r="N37" s="496"/>
      <c r="O37" s="166">
        <v>3</v>
      </c>
      <c r="P37" s="177" t="s">
        <v>562</v>
      </c>
      <c r="Q37" s="166" t="str">
        <f t="shared" si="4"/>
        <v>Probabilidad</v>
      </c>
      <c r="R37" s="166" t="s">
        <v>52</v>
      </c>
      <c r="S37" s="166" t="s">
        <v>57</v>
      </c>
      <c r="T37" s="167">
        <f>VLOOKUP(R37&amp;S37,Hoja1!$Q$4:$R$9,2,0)</f>
        <v>0.45</v>
      </c>
      <c r="U37" s="166" t="s">
        <v>59</v>
      </c>
      <c r="V37" s="166" t="s">
        <v>62</v>
      </c>
      <c r="W37" s="166" t="s">
        <v>65</v>
      </c>
      <c r="X37" s="167">
        <f t="shared" si="12"/>
        <v>0.45</v>
      </c>
      <c r="Y37" s="167" t="str">
        <f>IF(Z37&lt;=20%,'Tabla probabilidad'!$B$5,IF(Z37&lt;=40%,'Tabla probabilidad'!$B$6,IF(Z37&lt;=60%,'Tabla probabilidad'!$B$7,IF(Z37&lt;=80%,'Tabla probabilidad'!$B$8,IF(Z37&lt;=100%,'Tabla probabilidad'!$B$9)))))</f>
        <v>Media</v>
      </c>
      <c r="Z37" s="167">
        <f>IF(R37="Preventivo",(J35-(J35*T37)),IF(R37="Detectivo",(J35-(J35*T37)),IF(R37="Correctivo",(J35))))</f>
        <v>0.55000000000000004</v>
      </c>
      <c r="AA37" s="493"/>
      <c r="AB37" s="493"/>
      <c r="AC37" s="167" t="str">
        <f t="shared" si="5"/>
        <v>Moderado</v>
      </c>
      <c r="AD37" s="167">
        <f t="shared" si="13"/>
        <v>0.6</v>
      </c>
      <c r="AE37" s="493"/>
      <c r="AF37" s="493"/>
      <c r="AG37" s="499"/>
      <c r="AH37" s="499"/>
      <c r="AI37" s="240"/>
      <c r="AJ37" s="237"/>
      <c r="AK37" s="239"/>
      <c r="AL37" s="239"/>
      <c r="AM37" s="240"/>
      <c r="AN37" s="240"/>
    </row>
    <row r="38" spans="1:40" ht="93.75" customHeight="1">
      <c r="A38" s="496"/>
      <c r="B38" s="499"/>
      <c r="C38" s="496"/>
      <c r="D38" s="545"/>
      <c r="E38" s="496"/>
      <c r="F38" s="496"/>
      <c r="G38" s="496"/>
      <c r="H38" s="496"/>
      <c r="I38" s="501"/>
      <c r="J38" s="502"/>
      <c r="K38" s="496"/>
      <c r="L38" s="503"/>
      <c r="M38" s="503"/>
      <c r="N38" s="496"/>
      <c r="O38" s="166">
        <v>4</v>
      </c>
      <c r="P38" s="177" t="s">
        <v>563</v>
      </c>
      <c r="Q38" s="166" t="str">
        <f t="shared" si="4"/>
        <v>Probabilidad</v>
      </c>
      <c r="R38" s="166" t="s">
        <v>52</v>
      </c>
      <c r="S38" s="166" t="s">
        <v>57</v>
      </c>
      <c r="T38" s="167">
        <f>VLOOKUP(R38&amp;S38,Hoja1!$Q$4:$R$9,2,0)</f>
        <v>0.45</v>
      </c>
      <c r="U38" s="166" t="s">
        <v>59</v>
      </c>
      <c r="V38" s="166" t="s">
        <v>62</v>
      </c>
      <c r="W38" s="166" t="s">
        <v>65</v>
      </c>
      <c r="X38" s="167">
        <f t="shared" si="12"/>
        <v>0.45</v>
      </c>
      <c r="Y38" s="167" t="str">
        <f>IF(Z38&lt;=20%,'Tabla probabilidad'!$B$5,IF(Z38&lt;=40%,'Tabla probabilidad'!$B$6,IF(Z38&lt;=60%,'Tabla probabilidad'!$B$7,IF(Z38&lt;=80%,'Tabla probabilidad'!$B$8,IF(Z38&lt;=100%,'Tabla probabilidad'!$B$9)))))</f>
        <v>Media</v>
      </c>
      <c r="Z38" s="167">
        <f>IF(R38="Preventivo",(J35-(J35*T38)),IF(R38="Detectivo",(J35-(J35*T38)),IF(R38="Correctivo",(J35))))</f>
        <v>0.55000000000000004</v>
      </c>
      <c r="AA38" s="493"/>
      <c r="AB38" s="493"/>
      <c r="AC38" s="167" t="str">
        <f t="shared" si="5"/>
        <v>Moderado</v>
      </c>
      <c r="AD38" s="167">
        <f t="shared" si="13"/>
        <v>0.6</v>
      </c>
      <c r="AE38" s="493"/>
      <c r="AF38" s="493"/>
      <c r="AG38" s="499"/>
      <c r="AH38" s="499"/>
      <c r="AI38" s="240"/>
      <c r="AJ38" s="237"/>
      <c r="AK38" s="239"/>
      <c r="AL38" s="239"/>
      <c r="AM38" s="240"/>
      <c r="AN38" s="240"/>
    </row>
    <row r="39" spans="1:40" ht="84.75" customHeight="1">
      <c r="A39" s="498"/>
      <c r="B39" s="500"/>
      <c r="C39" s="496"/>
      <c r="D39" s="545"/>
      <c r="E39" s="498"/>
      <c r="F39" s="498"/>
      <c r="G39" s="496"/>
      <c r="H39" s="498"/>
      <c r="I39" s="550"/>
      <c r="J39" s="492"/>
      <c r="K39" s="496"/>
      <c r="L39" s="503"/>
      <c r="M39" s="503"/>
      <c r="N39" s="498"/>
      <c r="O39" s="174">
        <v>5</v>
      </c>
      <c r="P39" s="177" t="s">
        <v>564</v>
      </c>
      <c r="Q39" s="174" t="str">
        <f t="shared" si="4"/>
        <v>Probabilidad</v>
      </c>
      <c r="R39" s="174" t="s">
        <v>52</v>
      </c>
      <c r="S39" s="174" t="s">
        <v>57</v>
      </c>
      <c r="T39" s="175">
        <f>VLOOKUP(R39&amp;S39,Hoja1!$Q$4:$R$9,2,0)</f>
        <v>0.45</v>
      </c>
      <c r="U39" s="174" t="s">
        <v>59</v>
      </c>
      <c r="V39" s="174" t="s">
        <v>62</v>
      </c>
      <c r="W39" s="174" t="s">
        <v>65</v>
      </c>
      <c r="X39" s="175">
        <f t="shared" si="12"/>
        <v>0.45</v>
      </c>
      <c r="Y39" s="175" t="str">
        <f>IF(Z39&lt;=20%,'Tabla probabilidad'!$B$5,IF(Z39&lt;=40%,'Tabla probabilidad'!$B$6,IF(Z39&lt;=60%,'Tabla probabilidad'!$B$7,IF(Z39&lt;=80%,'Tabla probabilidad'!$B$8,IF(Z39&lt;=100%,'Tabla probabilidad'!$B$9)))))</f>
        <v>Media</v>
      </c>
      <c r="Z39" s="175">
        <f>IF(R39="Preventivo",(J35-(J35*T39)),IF(R39="Detectivo",(J35-(J35*T39)),IF(R39="Correctivo",(J35))))</f>
        <v>0.55000000000000004</v>
      </c>
      <c r="AA39" s="497"/>
      <c r="AB39" s="493"/>
      <c r="AC39" s="175" t="str">
        <f t="shared" si="5"/>
        <v>Moderado</v>
      </c>
      <c r="AD39" s="175">
        <f t="shared" si="13"/>
        <v>0.6</v>
      </c>
      <c r="AE39" s="493"/>
      <c r="AF39" s="493"/>
      <c r="AG39" s="499"/>
      <c r="AH39" s="499"/>
      <c r="AI39" s="240"/>
      <c r="AJ39" s="240"/>
      <c r="AK39" s="244"/>
      <c r="AL39" s="244"/>
      <c r="AM39" s="244"/>
      <c r="AN39" s="244"/>
    </row>
    <row r="40" spans="1:40" ht="77.25" customHeight="1">
      <c r="A40" s="496">
        <v>7</v>
      </c>
      <c r="B40" s="498" t="s">
        <v>375</v>
      </c>
      <c r="C40" s="496" t="s">
        <v>380</v>
      </c>
      <c r="D40" s="551" t="s">
        <v>434</v>
      </c>
      <c r="E40" s="496" t="s">
        <v>435</v>
      </c>
      <c r="F40" s="496" t="s">
        <v>436</v>
      </c>
      <c r="G40" s="498" t="s">
        <v>43</v>
      </c>
      <c r="H40" s="496">
        <v>501</v>
      </c>
      <c r="I40" s="501" t="str">
        <f>IF(H40&lt;=2,'Tabla probabilidad'!$B$5,IF(H40&lt;=24,'Tabla probabilidad'!$B$6,IF(H40&lt;=500,'Tabla probabilidad'!$B$7,IF(H40&lt;=5000,'Tabla probabilidad'!$B$8,IF(H40&gt;5000,'Tabla probabilidad'!$B$9)))))</f>
        <v>Alta</v>
      </c>
      <c r="J40" s="502">
        <f>IF(H40&lt;=2,'Tabla probabilidad'!$D$5,IF(H40&lt;=24,'Tabla probabilidad'!$D$6,IF(H40&lt;=500,'Tabla probabilidad'!$D$7,IF(H40&lt;=5000,'Tabla probabilidad'!$D$8,IF(H40&gt;5000,'Tabla probabilidad'!$D$9)))))</f>
        <v>0.8</v>
      </c>
      <c r="K40" s="496" t="s">
        <v>305</v>
      </c>
      <c r="L40" s="49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49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496" t="str">
        <f>VLOOKUP((I40&amp;L40),Hoja1!$B$4:$C$28,2,0)</f>
        <v xml:space="preserve">Alto </v>
      </c>
      <c r="O40" s="172">
        <v>1</v>
      </c>
      <c r="P40" s="177" t="s">
        <v>571</v>
      </c>
      <c r="Q40" s="172" t="str">
        <f t="shared" ref="Q40:Q44" si="14">IF(R40="Preventivo","Probabilidad",IF(R40="Detectivo","Probabilidad", IF(R40="Correctivo","Impacto")))</f>
        <v>Probabilidad</v>
      </c>
      <c r="R40" s="172" t="s">
        <v>52</v>
      </c>
      <c r="S40" s="172" t="s">
        <v>57</v>
      </c>
      <c r="T40" s="173">
        <f>VLOOKUP(R40&amp;S40,Hoja1!$Q$4:$R$9,2,0)</f>
        <v>0.45</v>
      </c>
      <c r="U40" s="172" t="s">
        <v>59</v>
      </c>
      <c r="V40" s="172" t="s">
        <v>62</v>
      </c>
      <c r="W40" s="172" t="s">
        <v>65</v>
      </c>
      <c r="X40" s="173">
        <f>IF(Q40="Probabilidad",($J$40*T40),IF(Q40="Impacto"," "))</f>
        <v>0.36000000000000004</v>
      </c>
      <c r="Y40" s="173" t="str">
        <f>IF(Z40&lt;=20%,'Tabla probabilidad'!$B$5,IF(Z40&lt;=40%,'Tabla probabilidad'!$B$6,IF(Z40&lt;=60%,'Tabla probabilidad'!$B$7,IF(Z40&lt;=80%,'Tabla probabilidad'!$B$8,IF(Z40&lt;=100%,'Tabla probabilidad'!$B$9)))))</f>
        <v>Media</v>
      </c>
      <c r="Z40" s="173">
        <f>IF(R40="Preventivo",(J40-(J40*T40)),IF(R40="Detectivo",(J40-(J40*T40)),IF(R40="Correctivo",(J40))))</f>
        <v>0.44</v>
      </c>
      <c r="AA40" s="492" t="str">
        <f>IF(AB40&lt;=20%,'Tabla probabilidad'!$B$5,IF(AB40&lt;=40%,'Tabla probabilidad'!$B$6,IF(AB40&lt;=60%,'Tabla probabilidad'!$B$7,IF(AB40&lt;=80%,'Tabla probabilidad'!$B$8,IF(AB40&lt;=100%,'Tabla probabilidad'!$B$9)))))</f>
        <v>Media</v>
      </c>
      <c r="AB40" s="492">
        <f>AVERAGE(Z40:Z44)</f>
        <v>0.44000000000000006</v>
      </c>
      <c r="AC40" s="173" t="str">
        <f t="shared" ref="AC40:AC44" si="15">IF(AD40&lt;=20%,"Leve",IF(AD40&lt;=40%,"Menor",IF(AD40&lt;=60%,"Moderado",IF(AD40&lt;=80%,"Mayor",IF(AD40&lt;=100%,"Catastrófico")))))</f>
        <v>Mayor</v>
      </c>
      <c r="AD40" s="173">
        <f>IF(Q40="Probabilidad",(($M$40-0)),IF(Q40="Impacto",($M$40-($M$40*T40))))</f>
        <v>0.8</v>
      </c>
      <c r="AE40" s="492" t="str">
        <f>IF(AF40&lt;=20%,"Leve",IF(AF40&lt;=40%,"Menor",IF(AF40&lt;=60%,"Moderado",IF(AF40&lt;=80%,"Mayor",IF(AF40&lt;=100%,"Catastrófico")))))</f>
        <v>Mayor</v>
      </c>
      <c r="AF40" s="492">
        <f>AVERAGE(AD40:AD44)</f>
        <v>0.8</v>
      </c>
      <c r="AG40" s="498" t="str">
        <f>VLOOKUP(AA40&amp;AE40,Hoja1!$B$4:$C$28,2,0)</f>
        <v xml:space="preserve">Alto </v>
      </c>
      <c r="AH40" s="498" t="s">
        <v>287</v>
      </c>
      <c r="AI40" s="177" t="s">
        <v>450</v>
      </c>
      <c r="AJ40" s="241" t="s">
        <v>437</v>
      </c>
      <c r="AK40" s="239">
        <v>44926</v>
      </c>
      <c r="AL40" s="239">
        <v>44926</v>
      </c>
      <c r="AM40" s="247"/>
      <c r="AN40" s="240" t="s">
        <v>177</v>
      </c>
    </row>
    <row r="41" spans="1:40" ht="56.25" customHeight="1">
      <c r="A41" s="496"/>
      <c r="B41" s="499"/>
      <c r="C41" s="496"/>
      <c r="D41" s="551"/>
      <c r="E41" s="496"/>
      <c r="F41" s="496"/>
      <c r="G41" s="499"/>
      <c r="H41" s="496"/>
      <c r="I41" s="501"/>
      <c r="J41" s="502"/>
      <c r="K41" s="496"/>
      <c r="L41" s="503"/>
      <c r="M41" s="503"/>
      <c r="N41" s="496"/>
      <c r="O41" s="172">
        <v>2</v>
      </c>
      <c r="P41" s="177" t="s">
        <v>565</v>
      </c>
      <c r="Q41" s="172" t="str">
        <f t="shared" si="14"/>
        <v>Probabilidad</v>
      </c>
      <c r="R41" s="172" t="s">
        <v>52</v>
      </c>
      <c r="S41" s="172" t="s">
        <v>57</v>
      </c>
      <c r="T41" s="173">
        <f>VLOOKUP(R41&amp;S41,Hoja1!$Q$4:$R$9,2,0)</f>
        <v>0.45</v>
      </c>
      <c r="U41" s="172" t="s">
        <v>59</v>
      </c>
      <c r="V41" s="172" t="s">
        <v>62</v>
      </c>
      <c r="W41" s="172" t="s">
        <v>65</v>
      </c>
      <c r="X41" s="173">
        <f t="shared" ref="X41:X44" si="16">IF(Q41="Probabilidad",($J$40*T41),IF(Q41="Impacto"," "))</f>
        <v>0.36000000000000004</v>
      </c>
      <c r="Y41" s="173" t="str">
        <f>IF(Z41&lt;=20%,'Tabla probabilidad'!$B$5,IF(Z41&lt;=40%,'Tabla probabilidad'!$B$6,IF(Z41&lt;=60%,'Tabla probabilidad'!$B$7,IF(Z41&lt;=80%,'Tabla probabilidad'!$B$8,IF(Z41&lt;=100%,'Tabla probabilidad'!$B$9)))))</f>
        <v>Media</v>
      </c>
      <c r="Z41" s="173">
        <f>IF(R41="Preventivo",(J40-(J40*T41)),IF(R41="Detectivo",(J40-(J40*T41)),IF(R41="Correctivo",(J40))))</f>
        <v>0.44</v>
      </c>
      <c r="AA41" s="493"/>
      <c r="AB41" s="493"/>
      <c r="AC41" s="173" t="str">
        <f t="shared" si="15"/>
        <v>Mayor</v>
      </c>
      <c r="AD41" s="173">
        <f t="shared" ref="AD41:AD44" si="17">IF(Q41="Probabilidad",(($M$40-0)),IF(Q41="Impacto",($M$40-($M$40*T41))))</f>
        <v>0.8</v>
      </c>
      <c r="AE41" s="493"/>
      <c r="AF41" s="493"/>
      <c r="AG41" s="499"/>
      <c r="AH41" s="499"/>
      <c r="AI41" s="177" t="s">
        <v>455</v>
      </c>
      <c r="AJ41" s="241" t="s">
        <v>437</v>
      </c>
      <c r="AK41" s="239">
        <v>44926</v>
      </c>
      <c r="AL41" s="239">
        <v>44926</v>
      </c>
      <c r="AM41" s="247"/>
      <c r="AN41" s="240" t="s">
        <v>177</v>
      </c>
    </row>
    <row r="42" spans="1:40" ht="89.25">
      <c r="A42" s="496"/>
      <c r="B42" s="499"/>
      <c r="C42" s="496"/>
      <c r="D42" s="551"/>
      <c r="E42" s="496"/>
      <c r="F42" s="496"/>
      <c r="G42" s="499"/>
      <c r="H42" s="496"/>
      <c r="I42" s="501"/>
      <c r="J42" s="502"/>
      <c r="K42" s="496"/>
      <c r="L42" s="503"/>
      <c r="M42" s="503"/>
      <c r="N42" s="496"/>
      <c r="O42" s="172">
        <v>3</v>
      </c>
      <c r="P42" s="177"/>
      <c r="Q42" s="172" t="str">
        <f t="shared" si="14"/>
        <v>Probabilidad</v>
      </c>
      <c r="R42" s="172" t="s">
        <v>52</v>
      </c>
      <c r="S42" s="172" t="s">
        <v>57</v>
      </c>
      <c r="T42" s="173">
        <f>VLOOKUP(R42&amp;S42,Hoja1!$Q$4:$R$9,2,0)</f>
        <v>0.45</v>
      </c>
      <c r="U42" s="172" t="s">
        <v>59</v>
      </c>
      <c r="V42" s="172" t="s">
        <v>62</v>
      </c>
      <c r="W42" s="172" t="s">
        <v>65</v>
      </c>
      <c r="X42" s="173">
        <f t="shared" si="16"/>
        <v>0.36000000000000004</v>
      </c>
      <c r="Y42" s="173" t="str">
        <f>IF(Z42&lt;=20%,'Tabla probabilidad'!$B$5,IF(Z42&lt;=40%,'Tabla probabilidad'!$B$6,IF(Z42&lt;=60%,'Tabla probabilidad'!$B$7,IF(Z42&lt;=80%,'Tabla probabilidad'!$B$8,IF(Z42&lt;=100%,'Tabla probabilidad'!$B$9)))))</f>
        <v>Media</v>
      </c>
      <c r="Z42" s="173">
        <f>IF(R42="Preventivo",(J40-(J40*T42)),IF(R42="Detectivo",(J40-(J40*T42)),IF(R42="Correctivo",(J40))))</f>
        <v>0.44</v>
      </c>
      <c r="AA42" s="493"/>
      <c r="AB42" s="493"/>
      <c r="AC42" s="173" t="str">
        <f t="shared" si="15"/>
        <v>Mayor</v>
      </c>
      <c r="AD42" s="173">
        <f t="shared" si="17"/>
        <v>0.8</v>
      </c>
      <c r="AE42" s="493"/>
      <c r="AF42" s="493"/>
      <c r="AG42" s="499"/>
      <c r="AH42" s="499"/>
      <c r="AI42" s="177" t="s">
        <v>456</v>
      </c>
      <c r="AJ42" s="241" t="s">
        <v>437</v>
      </c>
      <c r="AK42" s="239">
        <v>44926</v>
      </c>
      <c r="AL42" s="239">
        <v>44926</v>
      </c>
      <c r="AM42" s="247"/>
      <c r="AN42" s="240" t="s">
        <v>177</v>
      </c>
    </row>
    <row r="43" spans="1:40" ht="63" customHeight="1">
      <c r="A43" s="496"/>
      <c r="B43" s="499"/>
      <c r="C43" s="496"/>
      <c r="D43" s="551"/>
      <c r="E43" s="496"/>
      <c r="F43" s="496"/>
      <c r="G43" s="499"/>
      <c r="H43" s="496"/>
      <c r="I43" s="501"/>
      <c r="J43" s="502"/>
      <c r="K43" s="496"/>
      <c r="L43" s="503"/>
      <c r="M43" s="503"/>
      <c r="N43" s="496"/>
      <c r="O43" s="172">
        <v>4</v>
      </c>
      <c r="P43" s="248"/>
      <c r="Q43" s="172" t="str">
        <f t="shared" si="14"/>
        <v>Probabilidad</v>
      </c>
      <c r="R43" s="172" t="s">
        <v>52</v>
      </c>
      <c r="S43" s="172" t="s">
        <v>57</v>
      </c>
      <c r="T43" s="173">
        <f>VLOOKUP(R43&amp;S43,Hoja1!$Q$4:$R$9,2,0)</f>
        <v>0.45</v>
      </c>
      <c r="U43" s="172" t="s">
        <v>59</v>
      </c>
      <c r="V43" s="172" t="s">
        <v>62</v>
      </c>
      <c r="W43" s="172" t="s">
        <v>65</v>
      </c>
      <c r="X43" s="173">
        <f t="shared" si="16"/>
        <v>0.36000000000000004</v>
      </c>
      <c r="Y43" s="173" t="str">
        <f>IF(Z43&lt;=20%,'Tabla probabilidad'!$B$5,IF(Z43&lt;=40%,'Tabla probabilidad'!$B$6,IF(Z43&lt;=60%,'Tabla probabilidad'!$B$7,IF(Z43&lt;=80%,'Tabla probabilidad'!$B$8,IF(Z43&lt;=100%,'Tabla probabilidad'!$B$9)))))</f>
        <v>Media</v>
      </c>
      <c r="Z43" s="173">
        <f>IF(R43="Preventivo",(J40-(J40*T43)),IF(R43="Detectivo",(J40-(J40*T43)),IF(R43="Correctivo",(J40))))</f>
        <v>0.44</v>
      </c>
      <c r="AA43" s="493"/>
      <c r="AB43" s="493"/>
      <c r="AC43" s="173" t="str">
        <f t="shared" si="15"/>
        <v>Mayor</v>
      </c>
      <c r="AD43" s="173">
        <f t="shared" si="17"/>
        <v>0.8</v>
      </c>
      <c r="AE43" s="493"/>
      <c r="AF43" s="493"/>
      <c r="AG43" s="499"/>
      <c r="AH43" s="499"/>
      <c r="AI43" s="177"/>
      <c r="AJ43" s="240"/>
      <c r="AK43" s="239"/>
      <c r="AL43" s="239"/>
      <c r="AM43" s="247"/>
      <c r="AN43" s="240"/>
    </row>
    <row r="44" spans="1:40" ht="86.25" customHeight="1" thickBot="1">
      <c r="A44" s="496"/>
      <c r="B44" s="500"/>
      <c r="C44" s="496"/>
      <c r="D44" s="551"/>
      <c r="E44" s="496"/>
      <c r="F44" s="496"/>
      <c r="G44" s="500"/>
      <c r="H44" s="496"/>
      <c r="I44" s="501"/>
      <c r="J44" s="502"/>
      <c r="K44" s="496"/>
      <c r="L44" s="503"/>
      <c r="M44" s="503"/>
      <c r="N44" s="496"/>
      <c r="O44" s="172">
        <v>5</v>
      </c>
      <c r="Q44" s="172" t="str">
        <f t="shared" si="14"/>
        <v>Probabilidad</v>
      </c>
      <c r="R44" s="172" t="s">
        <v>52</v>
      </c>
      <c r="S44" s="172" t="s">
        <v>57</v>
      </c>
      <c r="T44" s="173">
        <f>VLOOKUP(R44&amp;S44,Hoja1!$Q$4:$R$9,2,0)</f>
        <v>0.45</v>
      </c>
      <c r="U44" s="172" t="s">
        <v>59</v>
      </c>
      <c r="V44" s="172" t="s">
        <v>62</v>
      </c>
      <c r="W44" s="172" t="s">
        <v>65</v>
      </c>
      <c r="X44" s="173">
        <f t="shared" si="16"/>
        <v>0.36000000000000004</v>
      </c>
      <c r="Y44" s="173" t="str">
        <f>IF(Z44&lt;=20%,'Tabla probabilidad'!$B$5,IF(Z44&lt;=40%,'Tabla probabilidad'!$B$6,IF(Z44&lt;=60%,'Tabla probabilidad'!$B$7,IF(Z44&lt;=80%,'Tabla probabilidad'!$B$8,IF(Z44&lt;=100%,'Tabla probabilidad'!$B$9)))))</f>
        <v>Media</v>
      </c>
      <c r="Z44" s="173">
        <f>IF(R44="Preventivo",(J40-(J40*T44)),IF(R44="Detectivo",(J40-(J40*T44)),IF(R44="Correctivo",(J40))))</f>
        <v>0.44</v>
      </c>
      <c r="AA44" s="497"/>
      <c r="AB44" s="497"/>
      <c r="AC44" s="173" t="str">
        <f t="shared" si="15"/>
        <v>Mayor</v>
      </c>
      <c r="AD44" s="173">
        <f t="shared" si="17"/>
        <v>0.8</v>
      </c>
      <c r="AE44" s="497"/>
      <c r="AF44" s="497"/>
      <c r="AG44" s="500"/>
      <c r="AH44" s="499"/>
      <c r="AI44" s="249"/>
      <c r="AJ44" s="243"/>
      <c r="AK44" s="239"/>
      <c r="AL44" s="239"/>
      <c r="AM44" s="247"/>
      <c r="AN44" s="240"/>
    </row>
    <row r="45" spans="1:40">
      <c r="A45" s="496"/>
      <c r="B45" s="498"/>
      <c r="C45" s="496"/>
      <c r="D45" s="542"/>
      <c r="E45" s="496"/>
      <c r="F45" s="496"/>
      <c r="G45" s="496"/>
      <c r="H45" s="496"/>
      <c r="I45" s="501" t="str">
        <f>IF(H45&lt;=2,'Tabla probabilidad'!$B$5,IF(H45&lt;=24,'Tabla probabilidad'!$B$6,IF(H45&lt;=500,'Tabla probabilidad'!$B$7,IF(H45&lt;=5000,'Tabla probabilidad'!$B$8,IF(H45&gt;5000,'Tabla probabilidad'!$B$9)))))</f>
        <v>Muy Baja</v>
      </c>
      <c r="J45" s="502">
        <f>IF(H45&lt;=2,'Tabla probabilidad'!$D$5,IF(H45&lt;=24,'Tabla probabilidad'!$D$6,IF(H45&lt;=500,'Tabla probabilidad'!$D$7,IF(H45&lt;=5000,'Tabla probabilidad'!$D$8,IF(H45&gt;5000,'Tabla probabilidad'!$D$9)))))</f>
        <v>0.2</v>
      </c>
      <c r="K45" s="496"/>
      <c r="L45" s="496"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496"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496" t="e">
        <f>VLOOKUP((I45&amp;L45),Hoja1!$B$4:$C$28,2,0)</f>
        <v>#N/A</v>
      </c>
      <c r="O45" s="179">
        <v>1</v>
      </c>
      <c r="P45" s="165"/>
      <c r="Q45" s="179" t="b">
        <f t="shared" ref="Q45:Q59" si="18">IF(R45="Preventivo","Probabilidad",IF(R45="Detectivo","Probabilidad", IF(R45="Correctivo","Impacto")))</f>
        <v>0</v>
      </c>
      <c r="R45" s="179"/>
      <c r="S45" s="179"/>
      <c r="T45" s="180" t="e">
        <f>VLOOKUP(R45&amp;S45,Hoja1!$Q$4:$R$9,2,0)</f>
        <v>#N/A</v>
      </c>
      <c r="U45" s="179"/>
      <c r="V45" s="179"/>
      <c r="W45" s="179"/>
      <c r="X45" s="180" t="b">
        <f>IF(Q45="Probabilidad",($J$45*T45),IF(Q45="Impacto"," "))</f>
        <v>0</v>
      </c>
      <c r="Y45" s="180" t="b">
        <f>IF(Z45&lt;=20%,'Tabla probabilidad'!$B$5,IF(Z45&lt;=40%,'Tabla probabilidad'!$B$6,IF(Z45&lt;=60%,'Tabla probabilidad'!$B$7,IF(Z45&lt;=80%,'Tabla probabilidad'!$B$8,IF(Z45&lt;=100%,'Tabla probabilidad'!$B$9)))))</f>
        <v>0</v>
      </c>
      <c r="Z45" s="180" t="b">
        <f>IF(R45="Preventivo",(J45-(J45*T45)),IF(R45="Detectivo",(J45-(J45*T45)),IF(R45="Correctivo",(J45))))</f>
        <v>0</v>
      </c>
      <c r="AA45" s="492" t="e">
        <f>IF(AB45&lt;=20%,'Tabla probabilidad'!$B$5,IF(AB45&lt;=40%,'Tabla probabilidad'!$B$6,IF(AB45&lt;=60%,'Tabla probabilidad'!$B$7,IF(AB45&lt;=80%,'Tabla probabilidad'!$B$8,IF(AB45&lt;=100%,'Tabla probabilidad'!$B$9)))))</f>
        <v>#DIV/0!</v>
      </c>
      <c r="AB45" s="492" t="e">
        <f>AVERAGE(Z45:Z49)</f>
        <v>#DIV/0!</v>
      </c>
      <c r="AC45" s="180" t="b">
        <f t="shared" ref="AC45:AC59" si="19">IF(AD45&lt;=20%,"Leve",IF(AD45&lt;=40%,"Menor",IF(AD45&lt;=60%,"Moderado",IF(AD45&lt;=80%,"Mayor",IF(AD45&lt;=100%,"Catastrófico")))))</f>
        <v>0</v>
      </c>
      <c r="AD45" s="180" t="b">
        <f>IF(Q45="Probabilidad",(($M$45-0)),IF(Q45="Impacto",($M$45-($M$45*T45))))</f>
        <v>0</v>
      </c>
      <c r="AE45" s="492" t="e">
        <f>IF(AF45&lt;=20%,"Leve",IF(AF45&lt;=40%,"Menor",IF(AF45&lt;=60%,"Moderado",IF(AF45&lt;=80%,"Mayor",IF(AF45&lt;=100%,"Catastrófico")))))</f>
        <v>#DIV/0!</v>
      </c>
      <c r="AF45" s="492" t="e">
        <f>AVERAGE(AD45:AD49)</f>
        <v>#DIV/0!</v>
      </c>
      <c r="AG45" s="498" t="e">
        <f>VLOOKUP(AA45&amp;AE45,Hoja1!$B$4:$C$28,2,0)</f>
        <v>#DIV/0!</v>
      </c>
      <c r="AH45" s="498"/>
      <c r="AI45" s="552"/>
      <c r="AJ45" s="552"/>
      <c r="AK45" s="552"/>
      <c r="AL45" s="552"/>
      <c r="AM45" s="552"/>
      <c r="AN45" s="555"/>
    </row>
    <row r="46" spans="1:40">
      <c r="A46" s="496"/>
      <c r="B46" s="499"/>
      <c r="C46" s="496"/>
      <c r="D46" s="542"/>
      <c r="E46" s="496"/>
      <c r="F46" s="496"/>
      <c r="G46" s="496"/>
      <c r="H46" s="496"/>
      <c r="I46" s="501"/>
      <c r="J46" s="502"/>
      <c r="K46" s="496"/>
      <c r="L46" s="503"/>
      <c r="M46" s="503"/>
      <c r="N46" s="496"/>
      <c r="O46" s="179">
        <v>2</v>
      </c>
      <c r="P46" s="165"/>
      <c r="Q46" s="179" t="b">
        <f t="shared" si="18"/>
        <v>0</v>
      </c>
      <c r="R46" s="179"/>
      <c r="S46" s="179"/>
      <c r="T46" s="180" t="e">
        <f>VLOOKUP(R46&amp;S46,Hoja1!$Q$4:$R$9,2,0)</f>
        <v>#N/A</v>
      </c>
      <c r="U46" s="179"/>
      <c r="V46" s="179"/>
      <c r="W46" s="179"/>
      <c r="X46" s="180" t="b">
        <f t="shared" ref="X46:X49" si="20">IF(Q46="Probabilidad",($J$45*T46),IF(Q46="Impacto"," "))</f>
        <v>0</v>
      </c>
      <c r="Y46" s="180" t="b">
        <f>IF(Z46&lt;=20%,'Tabla probabilidad'!$B$5,IF(Z46&lt;=40%,'Tabla probabilidad'!$B$6,IF(Z46&lt;=60%,'Tabla probabilidad'!$B$7,IF(Z46&lt;=80%,'Tabla probabilidad'!$B$8,IF(Z46&lt;=100%,'Tabla probabilidad'!$B$9)))))</f>
        <v>0</v>
      </c>
      <c r="Z46" s="180" t="b">
        <f>IF(R46="Preventivo",(J45-(J45*T46)),IF(R46="Detectivo",(J45-(J45*T46)),IF(R46="Correctivo",(J45))))</f>
        <v>0</v>
      </c>
      <c r="AA46" s="493"/>
      <c r="AB46" s="493"/>
      <c r="AC46" s="180" t="b">
        <f t="shared" si="19"/>
        <v>0</v>
      </c>
      <c r="AD46" s="180" t="b">
        <f t="shared" ref="AD46:AD49" si="21">IF(Q46="Probabilidad",(($M$45-0)),IF(Q46="Impacto",($M$45-($M$45*T46))))</f>
        <v>0</v>
      </c>
      <c r="AE46" s="493"/>
      <c r="AF46" s="493"/>
      <c r="AG46" s="499"/>
      <c r="AH46" s="499"/>
      <c r="AI46" s="553"/>
      <c r="AJ46" s="553"/>
      <c r="AK46" s="553"/>
      <c r="AL46" s="553"/>
      <c r="AM46" s="553"/>
      <c r="AN46" s="555"/>
    </row>
    <row r="47" spans="1:40">
      <c r="A47" s="496"/>
      <c r="B47" s="499"/>
      <c r="C47" s="496"/>
      <c r="D47" s="542"/>
      <c r="E47" s="496"/>
      <c r="F47" s="496"/>
      <c r="G47" s="496"/>
      <c r="H47" s="496"/>
      <c r="I47" s="501"/>
      <c r="J47" s="502"/>
      <c r="K47" s="496"/>
      <c r="L47" s="503"/>
      <c r="M47" s="503"/>
      <c r="N47" s="496"/>
      <c r="O47" s="179">
        <v>3</v>
      </c>
      <c r="P47" s="165"/>
      <c r="Q47" s="179" t="b">
        <f t="shared" si="18"/>
        <v>0</v>
      </c>
      <c r="R47" s="179"/>
      <c r="S47" s="179"/>
      <c r="T47" s="180" t="e">
        <f>VLOOKUP(R47&amp;S47,Hoja1!$Q$4:$R$9,2,0)</f>
        <v>#N/A</v>
      </c>
      <c r="U47" s="179"/>
      <c r="V47" s="179"/>
      <c r="W47" s="179"/>
      <c r="X47" s="180" t="b">
        <f t="shared" si="20"/>
        <v>0</v>
      </c>
      <c r="Y47" s="180" t="b">
        <f>IF(Z47&lt;=20%,'Tabla probabilidad'!$B$5,IF(Z47&lt;=40%,'Tabla probabilidad'!$B$6,IF(Z47&lt;=60%,'Tabla probabilidad'!$B$7,IF(Z47&lt;=80%,'Tabla probabilidad'!$B$8,IF(Z47&lt;=100%,'Tabla probabilidad'!$B$9)))))</f>
        <v>0</v>
      </c>
      <c r="Z47" s="180" t="b">
        <f>IF(R47="Preventivo",(J45-(J45*T47)),IF(R47="Detectivo",(J45-(J45*T47)),IF(R47="Correctivo",(J45))))</f>
        <v>0</v>
      </c>
      <c r="AA47" s="493"/>
      <c r="AB47" s="493"/>
      <c r="AC47" s="180" t="b">
        <f t="shared" si="19"/>
        <v>0</v>
      </c>
      <c r="AD47" s="180" t="b">
        <f t="shared" si="21"/>
        <v>0</v>
      </c>
      <c r="AE47" s="493"/>
      <c r="AF47" s="493"/>
      <c r="AG47" s="499"/>
      <c r="AH47" s="499"/>
      <c r="AI47" s="553"/>
      <c r="AJ47" s="553"/>
      <c r="AK47" s="553"/>
      <c r="AL47" s="553"/>
      <c r="AM47" s="553"/>
      <c r="AN47" s="555"/>
    </row>
    <row r="48" spans="1:40">
      <c r="A48" s="496"/>
      <c r="B48" s="499"/>
      <c r="C48" s="496"/>
      <c r="D48" s="542"/>
      <c r="E48" s="496"/>
      <c r="F48" s="496"/>
      <c r="G48" s="496"/>
      <c r="H48" s="496"/>
      <c r="I48" s="501"/>
      <c r="J48" s="502"/>
      <c r="K48" s="496"/>
      <c r="L48" s="503"/>
      <c r="M48" s="503"/>
      <c r="N48" s="496"/>
      <c r="O48" s="179">
        <v>4</v>
      </c>
      <c r="P48" s="178"/>
      <c r="Q48" s="179" t="b">
        <f t="shared" si="18"/>
        <v>0</v>
      </c>
      <c r="R48" s="179"/>
      <c r="S48" s="179"/>
      <c r="T48" s="180" t="e">
        <f>VLOOKUP(R48&amp;S48,Hoja1!$Q$4:$R$9,2,0)</f>
        <v>#N/A</v>
      </c>
      <c r="U48" s="179"/>
      <c r="V48" s="179"/>
      <c r="W48" s="179"/>
      <c r="X48" s="180" t="b">
        <f t="shared" si="20"/>
        <v>0</v>
      </c>
      <c r="Y48" s="180" t="b">
        <f>IF(Z48&lt;=20%,'Tabla probabilidad'!$B$5,IF(Z48&lt;=40%,'Tabla probabilidad'!$B$6,IF(Z48&lt;=60%,'Tabla probabilidad'!$B$7,IF(Z48&lt;=80%,'Tabla probabilidad'!$B$8,IF(Z48&lt;=100%,'Tabla probabilidad'!$B$9)))))</f>
        <v>0</v>
      </c>
      <c r="Z48" s="180" t="b">
        <f>IF(R48="Preventivo",(J45-(J45*T48)),IF(R48="Detectivo",(J45-(J45*T48)),IF(R48="Correctivo",(J45))))</f>
        <v>0</v>
      </c>
      <c r="AA48" s="493"/>
      <c r="AB48" s="493"/>
      <c r="AC48" s="180" t="b">
        <f t="shared" si="19"/>
        <v>0</v>
      </c>
      <c r="AD48" s="180" t="b">
        <f t="shared" si="21"/>
        <v>0</v>
      </c>
      <c r="AE48" s="493"/>
      <c r="AF48" s="493"/>
      <c r="AG48" s="499"/>
      <c r="AH48" s="499"/>
      <c r="AI48" s="553"/>
      <c r="AJ48" s="553"/>
      <c r="AK48" s="553"/>
      <c r="AL48" s="553"/>
      <c r="AM48" s="553"/>
      <c r="AN48" s="555"/>
    </row>
    <row r="49" spans="1:40">
      <c r="A49" s="496"/>
      <c r="B49" s="500"/>
      <c r="C49" s="496"/>
      <c r="D49" s="542"/>
      <c r="E49" s="496"/>
      <c r="F49" s="496"/>
      <c r="G49" s="496"/>
      <c r="H49" s="496"/>
      <c r="I49" s="501"/>
      <c r="J49" s="502"/>
      <c r="K49" s="496"/>
      <c r="L49" s="503"/>
      <c r="M49" s="503"/>
      <c r="N49" s="496"/>
      <c r="O49" s="179">
        <v>5</v>
      </c>
      <c r="P49" s="187"/>
      <c r="Q49" s="179" t="b">
        <f t="shared" si="18"/>
        <v>0</v>
      </c>
      <c r="R49" s="179"/>
      <c r="S49" s="179"/>
      <c r="T49" s="180" t="e">
        <f>VLOOKUP(R49&amp;S49,Hoja1!$Q$4:$R$9,2,0)</f>
        <v>#N/A</v>
      </c>
      <c r="U49" s="179"/>
      <c r="V49" s="179"/>
      <c r="W49" s="179"/>
      <c r="X49" s="180" t="b">
        <f t="shared" si="20"/>
        <v>0</v>
      </c>
      <c r="Y49" s="180" t="b">
        <f>IF(Z49&lt;=20%,'Tabla probabilidad'!$B$5,IF(Z49&lt;=40%,'Tabla probabilidad'!$B$6,IF(Z49&lt;=60%,'Tabla probabilidad'!$B$7,IF(Z49&lt;=80%,'Tabla probabilidad'!$B$8,IF(Z49&lt;=100%,'Tabla probabilidad'!$B$9)))))</f>
        <v>0</v>
      </c>
      <c r="Z49" s="180" t="b">
        <f>IF(R49="Preventivo",(J45-(J45*T49)),IF(R49="Detectivo",(J45-(J45*T49)),IF(R49="Correctivo",(J45))))</f>
        <v>0</v>
      </c>
      <c r="AA49" s="497"/>
      <c r="AB49" s="497"/>
      <c r="AC49" s="180" t="b">
        <f t="shared" si="19"/>
        <v>0</v>
      </c>
      <c r="AD49" s="180" t="b">
        <f t="shared" si="21"/>
        <v>0</v>
      </c>
      <c r="AE49" s="497"/>
      <c r="AF49" s="497"/>
      <c r="AG49" s="500"/>
      <c r="AH49" s="499"/>
      <c r="AI49" s="554"/>
      <c r="AJ49" s="554"/>
      <c r="AK49" s="554"/>
      <c r="AL49" s="554"/>
      <c r="AM49" s="554"/>
      <c r="AN49" s="556"/>
    </row>
    <row r="50" spans="1:40">
      <c r="A50" s="496"/>
      <c r="B50" s="498"/>
      <c r="C50" s="496"/>
      <c r="D50" s="542"/>
      <c r="E50" s="496"/>
      <c r="F50" s="496"/>
      <c r="G50" s="496"/>
      <c r="H50" s="496"/>
      <c r="I50" s="501" t="str">
        <f>IF(H50&lt;=2,'Tabla probabilidad'!$B$5,IF(H50&lt;=24,'Tabla probabilidad'!$B$6,IF(H50&lt;=500,'Tabla probabilidad'!$B$7,IF(H50&lt;=5000,'Tabla probabilidad'!$B$8,IF(H50&gt;5000,'Tabla probabilidad'!$B$9)))))</f>
        <v>Muy Baja</v>
      </c>
      <c r="J50" s="502">
        <f>IF(H50&lt;=2,'Tabla probabilidad'!$D$5,IF(H50&lt;=24,'Tabla probabilidad'!$D$6,IF(H50&lt;=500,'Tabla probabilidad'!$D$7,IF(H50&lt;=5000,'Tabla probabilidad'!$D$8,IF(H50&gt;5000,'Tabla probabilidad'!$D$9)))))</f>
        <v>0.2</v>
      </c>
      <c r="K50" s="496"/>
      <c r="L50" s="496"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496"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496" t="e">
        <f>VLOOKUP((I50&amp;L50),Hoja1!$B$4:$C$28,2,0)</f>
        <v>#N/A</v>
      </c>
      <c r="O50" s="179">
        <v>1</v>
      </c>
      <c r="P50" s="165"/>
      <c r="Q50" s="179" t="b">
        <f t="shared" si="18"/>
        <v>0</v>
      </c>
      <c r="R50" s="179"/>
      <c r="S50" s="179"/>
      <c r="T50" s="180" t="e">
        <f>VLOOKUP(R50&amp;S50,Hoja1!$Q$4:$R$9,2,0)</f>
        <v>#N/A</v>
      </c>
      <c r="U50" s="179"/>
      <c r="V50" s="179"/>
      <c r="W50" s="179"/>
      <c r="X50" s="180" t="b">
        <f>IF(Q50="Probabilidad",($J$50*T50),IF(Q50="Impacto"," "))</f>
        <v>0</v>
      </c>
      <c r="Y50" s="180" t="b">
        <f>IF(Z50&lt;=20%,'Tabla probabilidad'!$B$5,IF(Z50&lt;=40%,'Tabla probabilidad'!$B$6,IF(Z50&lt;=60%,'Tabla probabilidad'!$B$7,IF(Z50&lt;=80%,'Tabla probabilidad'!$B$8,IF(Z50&lt;=100%,'Tabla probabilidad'!$B$9)))))</f>
        <v>0</v>
      </c>
      <c r="Z50" s="180" t="b">
        <f>IF(R50="Preventivo",(J50-(J50*T50)),IF(R50="Detectivo",(J50-(J50*T50)),IF(R50="Correctivo",(J50))))</f>
        <v>0</v>
      </c>
      <c r="AA50" s="492" t="e">
        <f>IF(AB50&lt;=20%,'Tabla probabilidad'!$B$5,IF(AB50&lt;=40%,'Tabla probabilidad'!$B$6,IF(AB50&lt;=60%,'Tabla probabilidad'!$B$7,IF(AB50&lt;=80%,'Tabla probabilidad'!$B$8,IF(AB50&lt;=100%,'Tabla probabilidad'!$B$9)))))</f>
        <v>#DIV/0!</v>
      </c>
      <c r="AB50" s="492" t="e">
        <f>AVERAGE(Z50:Z54)</f>
        <v>#DIV/0!</v>
      </c>
      <c r="AC50" s="180" t="b">
        <f t="shared" si="19"/>
        <v>0</v>
      </c>
      <c r="AD50" s="180" t="b">
        <f>IF(Q50="Probabilidad",(($M$50-0)),IF(Q50="Impacto",($M$50-($M$50*T50))))</f>
        <v>0</v>
      </c>
      <c r="AE50" s="492" t="e">
        <f>IF(AF50&lt;=20%,"Leve",IF(AF50&lt;=40%,"Menor",IF(AF50&lt;=60%,"Moderado",IF(AF50&lt;=80%,"Mayor",IF(AF50&lt;=100%,"Catastrófico")))))</f>
        <v>#DIV/0!</v>
      </c>
      <c r="AF50" s="492" t="e">
        <f>AVERAGE(AD50:AD54)</f>
        <v>#DIV/0!</v>
      </c>
      <c r="AG50" s="498" t="e">
        <f>VLOOKUP(AA50&amp;AE50,Hoja1!$B$4:$C$28,2,0)</f>
        <v>#DIV/0!</v>
      </c>
      <c r="AH50" s="498"/>
      <c r="AI50" s="552"/>
      <c r="AJ50" s="552"/>
      <c r="AK50" s="552"/>
      <c r="AL50" s="552"/>
      <c r="AM50" s="552"/>
      <c r="AN50" s="555"/>
    </row>
    <row r="51" spans="1:40">
      <c r="A51" s="496"/>
      <c r="B51" s="499"/>
      <c r="C51" s="496"/>
      <c r="D51" s="542"/>
      <c r="E51" s="496"/>
      <c r="F51" s="496"/>
      <c r="G51" s="496"/>
      <c r="H51" s="496"/>
      <c r="I51" s="501"/>
      <c r="J51" s="502"/>
      <c r="K51" s="496"/>
      <c r="L51" s="503"/>
      <c r="M51" s="503"/>
      <c r="N51" s="496"/>
      <c r="O51" s="179">
        <v>2</v>
      </c>
      <c r="P51" s="165"/>
      <c r="Q51" s="179" t="b">
        <f t="shared" si="18"/>
        <v>0</v>
      </c>
      <c r="R51" s="179"/>
      <c r="S51" s="179"/>
      <c r="T51" s="180" t="e">
        <f>VLOOKUP(R51&amp;S51,Hoja1!$Q$4:$R$9,2,0)</f>
        <v>#N/A</v>
      </c>
      <c r="U51" s="179"/>
      <c r="V51" s="179"/>
      <c r="W51" s="179"/>
      <c r="X51" s="180" t="b">
        <f>IF(Q51="Probabilidad",($J$50*T51),IF(Q51="Impacto"," "))</f>
        <v>0</v>
      </c>
      <c r="Y51" s="180" t="b">
        <f>IF(Z51&lt;=20%,'Tabla probabilidad'!$B$5,IF(Z51&lt;=40%,'Tabla probabilidad'!$B$6,IF(Z51&lt;=60%,'Tabla probabilidad'!$B$7,IF(Z51&lt;=80%,'Tabla probabilidad'!$B$8,IF(Z51&lt;=100%,'Tabla probabilidad'!$B$9)))))</f>
        <v>0</v>
      </c>
      <c r="Z51" s="180" t="b">
        <f>IF(R51="Preventivo",(J50-(J50*T51)),IF(R51="Detectivo",(J50-(J50*T51)),IF(R51="Correctivo",(J50))))</f>
        <v>0</v>
      </c>
      <c r="AA51" s="493"/>
      <c r="AB51" s="493"/>
      <c r="AC51" s="180" t="b">
        <f t="shared" si="19"/>
        <v>0</v>
      </c>
      <c r="AD51" s="180" t="b">
        <f t="shared" ref="AD51:AD54" si="22">IF(Q51="Probabilidad",(($M$50-0)),IF(Q51="Impacto",($M$50-($M$50*T51))))</f>
        <v>0</v>
      </c>
      <c r="AE51" s="493"/>
      <c r="AF51" s="493"/>
      <c r="AG51" s="499"/>
      <c r="AH51" s="499"/>
      <c r="AI51" s="553"/>
      <c r="AJ51" s="553"/>
      <c r="AK51" s="553"/>
      <c r="AL51" s="553"/>
      <c r="AM51" s="553"/>
      <c r="AN51" s="555"/>
    </row>
    <row r="52" spans="1:40">
      <c r="A52" s="496"/>
      <c r="B52" s="499"/>
      <c r="C52" s="496"/>
      <c r="D52" s="542"/>
      <c r="E52" s="496"/>
      <c r="F52" s="496"/>
      <c r="G52" s="496"/>
      <c r="H52" s="496"/>
      <c r="I52" s="501"/>
      <c r="J52" s="502"/>
      <c r="K52" s="496"/>
      <c r="L52" s="503"/>
      <c r="M52" s="503"/>
      <c r="N52" s="496"/>
      <c r="O52" s="179">
        <v>3</v>
      </c>
      <c r="P52" s="165"/>
      <c r="Q52" s="179" t="b">
        <f t="shared" si="18"/>
        <v>0</v>
      </c>
      <c r="R52" s="179"/>
      <c r="S52" s="179"/>
      <c r="T52" s="180" t="e">
        <f>VLOOKUP(R52&amp;S52,Hoja1!$Q$4:$R$9,2,0)</f>
        <v>#N/A</v>
      </c>
      <c r="U52" s="179"/>
      <c r="V52" s="179"/>
      <c r="W52" s="179"/>
      <c r="X52" s="180" t="b">
        <f>IF(Q52="Probabilidad",($J$50*T52),IF(Q52="Impacto"," "))</f>
        <v>0</v>
      </c>
      <c r="Y52" s="180" t="b">
        <f>IF(Z52&lt;=20%,'Tabla probabilidad'!$B$5,IF(Z52&lt;=40%,'Tabla probabilidad'!$B$6,IF(Z52&lt;=60%,'Tabla probabilidad'!$B$7,IF(Z52&lt;=80%,'Tabla probabilidad'!$B$8,IF(Z52&lt;=100%,'Tabla probabilidad'!$B$9)))))</f>
        <v>0</v>
      </c>
      <c r="Z52" s="180" t="b">
        <f>IF(R52="Preventivo",(J50-(J50*T52)),IF(R52="Detectivo",(J50-(J50*T52)),IF(R52="Correctivo",(J50))))</f>
        <v>0</v>
      </c>
      <c r="AA52" s="493"/>
      <c r="AB52" s="493"/>
      <c r="AC52" s="180" t="b">
        <f t="shared" si="19"/>
        <v>0</v>
      </c>
      <c r="AD52" s="180" t="b">
        <f t="shared" si="22"/>
        <v>0</v>
      </c>
      <c r="AE52" s="493"/>
      <c r="AF52" s="493"/>
      <c r="AG52" s="499"/>
      <c r="AH52" s="499"/>
      <c r="AI52" s="553"/>
      <c r="AJ52" s="553"/>
      <c r="AK52" s="553"/>
      <c r="AL52" s="553"/>
      <c r="AM52" s="553"/>
      <c r="AN52" s="555"/>
    </row>
    <row r="53" spans="1:40">
      <c r="A53" s="496"/>
      <c r="B53" s="499"/>
      <c r="C53" s="496"/>
      <c r="D53" s="542"/>
      <c r="E53" s="496"/>
      <c r="F53" s="496"/>
      <c r="G53" s="496"/>
      <c r="H53" s="496"/>
      <c r="I53" s="501"/>
      <c r="J53" s="502"/>
      <c r="K53" s="496"/>
      <c r="L53" s="503"/>
      <c r="M53" s="503"/>
      <c r="N53" s="496"/>
      <c r="O53" s="179">
        <v>4</v>
      </c>
      <c r="P53" s="178"/>
      <c r="Q53" s="179" t="b">
        <f t="shared" si="18"/>
        <v>0</v>
      </c>
      <c r="R53" s="179"/>
      <c r="S53" s="179"/>
      <c r="T53" s="180" t="e">
        <f>VLOOKUP(R53&amp;S53,Hoja1!$Q$4:$R$9,2,0)</f>
        <v>#N/A</v>
      </c>
      <c r="U53" s="179"/>
      <c r="V53" s="179"/>
      <c r="W53" s="179"/>
      <c r="X53" s="180" t="b">
        <f>IF(Q53="Probabilidad",($J$50*T53),IF(Q53="Impacto"," "))</f>
        <v>0</v>
      </c>
      <c r="Y53" s="180" t="b">
        <f>IF(Z53&lt;=20%,'Tabla probabilidad'!$B$5,IF(Z53&lt;=40%,'Tabla probabilidad'!$B$6,IF(Z53&lt;=60%,'Tabla probabilidad'!$B$7,IF(Z53&lt;=80%,'Tabla probabilidad'!$B$8,IF(Z53&lt;=100%,'Tabla probabilidad'!$B$9)))))</f>
        <v>0</v>
      </c>
      <c r="Z53" s="180" t="b">
        <f>IF(R53="Preventivo",(J50-(J50*T53)),IF(R53="Detectivo",(J50-(J50*T53)),IF(R53="Correctivo",(J50))))</f>
        <v>0</v>
      </c>
      <c r="AA53" s="493"/>
      <c r="AB53" s="493"/>
      <c r="AC53" s="180" t="b">
        <f t="shared" si="19"/>
        <v>0</v>
      </c>
      <c r="AD53" s="180" t="b">
        <f t="shared" si="22"/>
        <v>0</v>
      </c>
      <c r="AE53" s="493"/>
      <c r="AF53" s="493"/>
      <c r="AG53" s="499"/>
      <c r="AH53" s="499"/>
      <c r="AI53" s="553"/>
      <c r="AJ53" s="553"/>
      <c r="AK53" s="553"/>
      <c r="AL53" s="553"/>
      <c r="AM53" s="553"/>
      <c r="AN53" s="555"/>
    </row>
    <row r="54" spans="1:40">
      <c r="A54" s="496"/>
      <c r="B54" s="500"/>
      <c r="C54" s="496"/>
      <c r="D54" s="542"/>
      <c r="E54" s="496"/>
      <c r="F54" s="496"/>
      <c r="G54" s="496"/>
      <c r="H54" s="496"/>
      <c r="I54" s="501"/>
      <c r="J54" s="502"/>
      <c r="K54" s="496"/>
      <c r="L54" s="503"/>
      <c r="M54" s="503"/>
      <c r="N54" s="496"/>
      <c r="O54" s="179">
        <v>5</v>
      </c>
      <c r="P54" s="187"/>
      <c r="Q54" s="179" t="b">
        <f t="shared" si="18"/>
        <v>0</v>
      </c>
      <c r="R54" s="179"/>
      <c r="S54" s="179"/>
      <c r="T54" s="180" t="e">
        <f>VLOOKUP(R54&amp;S54,Hoja1!$Q$4:$R$9,2,0)</f>
        <v>#N/A</v>
      </c>
      <c r="U54" s="179"/>
      <c r="V54" s="179"/>
      <c r="W54" s="179"/>
      <c r="X54" s="180" t="b">
        <f t="shared" ref="X54" si="23">IF(Q54="Probabilidad",($J$40*T54),IF(Q54="Impacto"," "))</f>
        <v>0</v>
      </c>
      <c r="Y54" s="180" t="b">
        <f>IF(Z54&lt;=20%,'Tabla probabilidad'!$B$5,IF(Z54&lt;=40%,'Tabla probabilidad'!$B$6,IF(Z54&lt;=60%,'Tabla probabilidad'!$B$7,IF(Z54&lt;=80%,'Tabla probabilidad'!$B$8,IF(Z54&lt;=100%,'Tabla probabilidad'!$B$9)))))</f>
        <v>0</v>
      </c>
      <c r="Z54" s="180" t="b">
        <f>IF(R54="Preventivo",(J50-(J50*T54)),IF(R54="Detectivo",(J50-(J50*T54)),IF(R54="Correctivo",(J50))))</f>
        <v>0</v>
      </c>
      <c r="AA54" s="497"/>
      <c r="AB54" s="497"/>
      <c r="AC54" s="180" t="b">
        <f t="shared" si="19"/>
        <v>0</v>
      </c>
      <c r="AD54" s="180" t="b">
        <f t="shared" si="22"/>
        <v>0</v>
      </c>
      <c r="AE54" s="497"/>
      <c r="AF54" s="497"/>
      <c r="AG54" s="500"/>
      <c r="AH54" s="499"/>
      <c r="AI54" s="554"/>
      <c r="AJ54" s="554"/>
      <c r="AK54" s="554"/>
      <c r="AL54" s="554"/>
      <c r="AM54" s="554"/>
      <c r="AN54" s="556"/>
    </row>
    <row r="55" spans="1:40">
      <c r="A55" s="496"/>
      <c r="B55" s="498"/>
      <c r="C55" s="496"/>
      <c r="D55" s="542"/>
      <c r="E55" s="496"/>
      <c r="F55" s="496"/>
      <c r="G55" s="496"/>
      <c r="H55" s="496"/>
      <c r="I55" s="501" t="str">
        <f>IF(H55&lt;=2,'Tabla probabilidad'!$B$5,IF(H55&lt;=24,'Tabla probabilidad'!$B$6,IF(H55&lt;=500,'Tabla probabilidad'!$B$7,IF(H55&lt;=5000,'Tabla probabilidad'!$B$8,IF(H55&gt;5000,'Tabla probabilidad'!$B$9)))))</f>
        <v>Muy Baja</v>
      </c>
      <c r="J55" s="502">
        <f>IF(H55&lt;=2,'Tabla probabilidad'!$D$5,IF(H55&lt;=24,'Tabla probabilidad'!$D$6,IF(H55&lt;=500,'Tabla probabilidad'!$D$7,IF(H55&lt;=5000,'Tabla probabilidad'!$D$8,IF(H55&gt;5000,'Tabla probabilidad'!$D$9)))))</f>
        <v>0.2</v>
      </c>
      <c r="K55" s="496"/>
      <c r="L55" s="496"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496"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496" t="e">
        <f>VLOOKUP((I55&amp;L55),Hoja1!$B$4:$C$28,2,0)</f>
        <v>#N/A</v>
      </c>
      <c r="O55" s="179">
        <v>1</v>
      </c>
      <c r="P55" s="165"/>
      <c r="Q55" s="179" t="b">
        <f t="shared" si="18"/>
        <v>0</v>
      </c>
      <c r="R55" s="179"/>
      <c r="S55" s="179"/>
      <c r="T55" s="180" t="e">
        <f>VLOOKUP(R55&amp;S55,Hoja1!$Q$4:$R$9,2,0)</f>
        <v>#N/A</v>
      </c>
      <c r="U55" s="179"/>
      <c r="V55" s="179"/>
      <c r="W55" s="179"/>
      <c r="X55" s="180" t="b">
        <f>IF(Q55="Probabilidad",($J$55*T55),IF(Q55="Impacto"," "))</f>
        <v>0</v>
      </c>
      <c r="Y55" s="180" t="b">
        <f>IF(Z55&lt;=20%,'Tabla probabilidad'!$B$5,IF(Z55&lt;=40%,'Tabla probabilidad'!$B$6,IF(Z55&lt;=60%,'Tabla probabilidad'!$B$7,IF(Z55&lt;=80%,'Tabla probabilidad'!$B$8,IF(Z55&lt;=100%,'Tabla probabilidad'!$B$9)))))</f>
        <v>0</v>
      </c>
      <c r="Z55" s="180" t="b">
        <f>IF(R55="Preventivo",(J55-(J55*T55)),IF(R55="Detectivo",(J55-(J55*T55)),IF(R55="Correctivo",(J55))))</f>
        <v>0</v>
      </c>
      <c r="AA55" s="492" t="e">
        <f>IF(AB55&lt;=20%,'Tabla probabilidad'!$B$5,IF(AB55&lt;=40%,'Tabla probabilidad'!$B$6,IF(AB55&lt;=60%,'Tabla probabilidad'!$B$7,IF(AB55&lt;=80%,'Tabla probabilidad'!$B$8,IF(AB55&lt;=100%,'Tabla probabilidad'!$B$9)))))</f>
        <v>#DIV/0!</v>
      </c>
      <c r="AB55" s="492" t="e">
        <f>AVERAGE(Z55:Z59)</f>
        <v>#DIV/0!</v>
      </c>
      <c r="AC55" s="180" t="b">
        <f t="shared" si="19"/>
        <v>0</v>
      </c>
      <c r="AD55" s="180" t="b">
        <f>IF(Q55="Probabilidad",(($M$55-0)),IF(Q55="Impacto",($M$55-($M$55*T55))))</f>
        <v>0</v>
      </c>
      <c r="AE55" s="492" t="e">
        <f>IF(AF55&lt;=20%,"Leve",IF(AF55&lt;=40%,"Menor",IF(AF55&lt;=60%,"Moderado",IF(AF55&lt;=80%,"Mayor",IF(AF55&lt;=100%,"Catastrófico")))))</f>
        <v>#DIV/0!</v>
      </c>
      <c r="AF55" s="492" t="e">
        <f>AVERAGE(AD55:AD59)</f>
        <v>#DIV/0!</v>
      </c>
      <c r="AG55" s="498" t="e">
        <f>VLOOKUP(AA55&amp;AE55,Hoja1!$B$4:$C$28,2,0)</f>
        <v>#DIV/0!</v>
      </c>
      <c r="AH55" s="496"/>
      <c r="AI55" s="552"/>
      <c r="AJ55" s="552"/>
      <c r="AK55" s="552"/>
      <c r="AL55" s="552"/>
      <c r="AM55" s="552"/>
      <c r="AN55" s="552"/>
    </row>
    <row r="56" spans="1:40">
      <c r="A56" s="496"/>
      <c r="B56" s="499"/>
      <c r="C56" s="496"/>
      <c r="D56" s="542"/>
      <c r="E56" s="496"/>
      <c r="F56" s="496"/>
      <c r="G56" s="496"/>
      <c r="H56" s="496"/>
      <c r="I56" s="501"/>
      <c r="J56" s="502"/>
      <c r="K56" s="496"/>
      <c r="L56" s="503"/>
      <c r="M56" s="503"/>
      <c r="N56" s="496"/>
      <c r="O56" s="179">
        <v>2</v>
      </c>
      <c r="P56" s="165"/>
      <c r="Q56" s="179" t="b">
        <f t="shared" si="18"/>
        <v>0</v>
      </c>
      <c r="R56" s="179"/>
      <c r="S56" s="179"/>
      <c r="T56" s="180" t="e">
        <f>VLOOKUP(R56&amp;S56,Hoja1!$Q$4:$R$9,2,0)</f>
        <v>#N/A</v>
      </c>
      <c r="U56" s="179"/>
      <c r="V56" s="179"/>
      <c r="W56" s="179"/>
      <c r="X56" s="180" t="b">
        <f t="shared" ref="X56:X59" si="24">IF(Q56="Probabilidad",($J$55*T56),IF(Q56="Impacto"," "))</f>
        <v>0</v>
      </c>
      <c r="Y56" s="180" t="b">
        <f>IF(Z56&lt;=20%,'Tabla probabilidad'!$B$5,IF(Z56&lt;=40%,'Tabla probabilidad'!$B$6,IF(Z56&lt;=60%,'Tabla probabilidad'!$B$7,IF(Z56&lt;=80%,'Tabla probabilidad'!$B$8,IF(Z56&lt;=100%,'Tabla probabilidad'!$B$9)))))</f>
        <v>0</v>
      </c>
      <c r="Z56" s="180" t="b">
        <f>IF(R56="Preventivo",(J55-(J55*T56)),IF(R56="Detectivo",(J55-(J55*T56)),IF(R56="Correctivo",(J55))))</f>
        <v>0</v>
      </c>
      <c r="AA56" s="493"/>
      <c r="AB56" s="493"/>
      <c r="AC56" s="180" t="b">
        <f t="shared" si="19"/>
        <v>0</v>
      </c>
      <c r="AD56" s="180" t="b">
        <f t="shared" ref="AD56:AD59" si="25">IF(Q56="Probabilidad",(($M$55-0)),IF(Q56="Impacto",($M$55-($M$55*T56))))</f>
        <v>0</v>
      </c>
      <c r="AE56" s="493"/>
      <c r="AF56" s="493"/>
      <c r="AG56" s="499"/>
      <c r="AH56" s="496"/>
      <c r="AI56" s="553"/>
      <c r="AJ56" s="553"/>
      <c r="AK56" s="553"/>
      <c r="AL56" s="553"/>
      <c r="AM56" s="553"/>
      <c r="AN56" s="553"/>
    </row>
    <row r="57" spans="1:40">
      <c r="A57" s="496"/>
      <c r="B57" s="499"/>
      <c r="C57" s="496"/>
      <c r="D57" s="542"/>
      <c r="E57" s="496"/>
      <c r="F57" s="496"/>
      <c r="G57" s="496"/>
      <c r="H57" s="496"/>
      <c r="I57" s="501"/>
      <c r="J57" s="502"/>
      <c r="K57" s="496"/>
      <c r="L57" s="503"/>
      <c r="M57" s="503"/>
      <c r="N57" s="496"/>
      <c r="O57" s="179">
        <v>3</v>
      </c>
      <c r="P57" s="165"/>
      <c r="Q57" s="179" t="b">
        <f t="shared" si="18"/>
        <v>0</v>
      </c>
      <c r="R57" s="179"/>
      <c r="S57" s="179"/>
      <c r="T57" s="180" t="e">
        <f>VLOOKUP(R57&amp;S57,Hoja1!$Q$4:$R$9,2,0)</f>
        <v>#N/A</v>
      </c>
      <c r="U57" s="179"/>
      <c r="V57" s="179"/>
      <c r="W57" s="179"/>
      <c r="X57" s="180" t="b">
        <f t="shared" si="24"/>
        <v>0</v>
      </c>
      <c r="Y57" s="180" t="b">
        <f>IF(Z57&lt;=20%,'Tabla probabilidad'!$B$5,IF(Z57&lt;=40%,'Tabla probabilidad'!$B$6,IF(Z57&lt;=60%,'Tabla probabilidad'!$B$7,IF(Z57&lt;=80%,'Tabla probabilidad'!$B$8,IF(Z57&lt;=100%,'Tabla probabilidad'!$B$9)))))</f>
        <v>0</v>
      </c>
      <c r="Z57" s="180" t="b">
        <f>IF(R57="Preventivo",(J55-(J55*T57)),IF(R57="Detectivo",(J55-(J55*T57)),IF(R57="Correctivo",(J55))))</f>
        <v>0</v>
      </c>
      <c r="AA57" s="493"/>
      <c r="AB57" s="493"/>
      <c r="AC57" s="180" t="b">
        <f t="shared" si="19"/>
        <v>0</v>
      </c>
      <c r="AD57" s="180" t="b">
        <f t="shared" si="25"/>
        <v>0</v>
      </c>
      <c r="AE57" s="493"/>
      <c r="AF57" s="493"/>
      <c r="AG57" s="499"/>
      <c r="AH57" s="496"/>
      <c r="AI57" s="553"/>
      <c r="AJ57" s="553"/>
      <c r="AK57" s="553"/>
      <c r="AL57" s="553"/>
      <c r="AM57" s="553"/>
      <c r="AN57" s="553"/>
    </row>
    <row r="58" spans="1:40">
      <c r="A58" s="496"/>
      <c r="B58" s="499"/>
      <c r="C58" s="496"/>
      <c r="D58" s="542"/>
      <c r="E58" s="496"/>
      <c r="F58" s="496"/>
      <c r="G58" s="496"/>
      <c r="H58" s="496"/>
      <c r="I58" s="501"/>
      <c r="J58" s="502"/>
      <c r="K58" s="496"/>
      <c r="L58" s="503"/>
      <c r="M58" s="503"/>
      <c r="N58" s="496"/>
      <c r="O58" s="179">
        <v>4</v>
      </c>
      <c r="P58" s="178"/>
      <c r="Q58" s="179" t="b">
        <f t="shared" si="18"/>
        <v>0</v>
      </c>
      <c r="R58" s="179"/>
      <c r="S58" s="179"/>
      <c r="T58" s="180" t="e">
        <f>VLOOKUP(R58&amp;S58,Hoja1!$Q$4:$R$9,2,0)</f>
        <v>#N/A</v>
      </c>
      <c r="U58" s="179"/>
      <c r="V58" s="179"/>
      <c r="W58" s="179"/>
      <c r="X58" s="180" t="b">
        <f t="shared" si="24"/>
        <v>0</v>
      </c>
      <c r="Y58" s="180" t="b">
        <f>IF(Z58&lt;=20%,'Tabla probabilidad'!$B$5,IF(Z58&lt;=40%,'Tabla probabilidad'!$B$6,IF(Z58&lt;=60%,'Tabla probabilidad'!$B$7,IF(Z58&lt;=80%,'Tabla probabilidad'!$B$8,IF(Z58&lt;=100%,'Tabla probabilidad'!$B$9)))))</f>
        <v>0</v>
      </c>
      <c r="Z58" s="180" t="b">
        <f>IF(R58="Preventivo",(J55-(J55*T58)),IF(R58="Detectivo",(J55-(J55*T58)),IF(R58="Correctivo",(J55))))</f>
        <v>0</v>
      </c>
      <c r="AA58" s="493"/>
      <c r="AB58" s="493"/>
      <c r="AC58" s="180" t="b">
        <f t="shared" si="19"/>
        <v>0</v>
      </c>
      <c r="AD58" s="180" t="b">
        <f t="shared" si="25"/>
        <v>0</v>
      </c>
      <c r="AE58" s="493"/>
      <c r="AF58" s="493"/>
      <c r="AG58" s="499"/>
      <c r="AH58" s="496"/>
      <c r="AI58" s="553"/>
      <c r="AJ58" s="553"/>
      <c r="AK58" s="553"/>
      <c r="AL58" s="553"/>
      <c r="AM58" s="553"/>
      <c r="AN58" s="553"/>
    </row>
    <row r="59" spans="1:40" ht="20.25" customHeight="1">
      <c r="A59" s="496"/>
      <c r="B59" s="500"/>
      <c r="C59" s="496"/>
      <c r="D59" s="542"/>
      <c r="E59" s="496"/>
      <c r="F59" s="496"/>
      <c r="G59" s="496"/>
      <c r="H59" s="496"/>
      <c r="I59" s="501"/>
      <c r="J59" s="502"/>
      <c r="K59" s="496"/>
      <c r="L59" s="503"/>
      <c r="M59" s="503"/>
      <c r="N59" s="496"/>
      <c r="O59" s="179">
        <v>5</v>
      </c>
      <c r="P59" s="187"/>
      <c r="Q59" s="179" t="b">
        <f t="shared" si="18"/>
        <v>0</v>
      </c>
      <c r="R59" s="179"/>
      <c r="S59" s="179"/>
      <c r="T59" s="180" t="e">
        <f>VLOOKUP(R59&amp;S59,Hoja1!$Q$4:$R$9,2,0)</f>
        <v>#N/A</v>
      </c>
      <c r="U59" s="179"/>
      <c r="V59" s="179"/>
      <c r="W59" s="179"/>
      <c r="X59" s="180" t="b">
        <f t="shared" si="24"/>
        <v>0</v>
      </c>
      <c r="Y59" s="180" t="b">
        <f>IF(Z59&lt;=20%,'Tabla probabilidad'!$B$5,IF(Z59&lt;=40%,'Tabla probabilidad'!$B$6,IF(Z59&lt;=60%,'Tabla probabilidad'!$B$7,IF(Z59&lt;=80%,'Tabla probabilidad'!$B$8,IF(Z59&lt;=100%,'Tabla probabilidad'!$B$9)))))</f>
        <v>0</v>
      </c>
      <c r="Z59" s="180" t="b">
        <f>IF(R59="Preventivo",(J55-(J55*T59)),IF(R59="Detectivo",(J55-(J55*T59)),IF(R59="Correctivo",(J55))))</f>
        <v>0</v>
      </c>
      <c r="AA59" s="497"/>
      <c r="AB59" s="497"/>
      <c r="AC59" s="180" t="b">
        <f t="shared" si="19"/>
        <v>0</v>
      </c>
      <c r="AD59" s="180" t="b">
        <f t="shared" si="25"/>
        <v>0</v>
      </c>
      <c r="AE59" s="497"/>
      <c r="AF59" s="497"/>
      <c r="AG59" s="500"/>
      <c r="AH59" s="496"/>
      <c r="AI59" s="554"/>
      <c r="AJ59" s="554"/>
      <c r="AK59" s="554"/>
      <c r="AL59" s="554"/>
      <c r="AM59" s="554"/>
      <c r="AN59" s="554"/>
    </row>
  </sheetData>
  <mergeCells count="264">
    <mergeCell ref="AH50:AH54"/>
    <mergeCell ref="AI50:AI54"/>
    <mergeCell ref="B20:B24"/>
    <mergeCell ref="B25:B29"/>
    <mergeCell ref="B35:B39"/>
    <mergeCell ref="B40:B44"/>
    <mergeCell ref="B30:B34"/>
    <mergeCell ref="B45:B49"/>
    <mergeCell ref="B50:B54"/>
    <mergeCell ref="AE45:AE49"/>
    <mergeCell ref="AF45:AF49"/>
    <mergeCell ref="AG45:AG49"/>
    <mergeCell ref="AH45:AH49"/>
    <mergeCell ref="AI45:AI49"/>
    <mergeCell ref="I30:I34"/>
    <mergeCell ref="J30:J34"/>
    <mergeCell ref="AH25:AH29"/>
    <mergeCell ref="AG25:AG29"/>
    <mergeCell ref="K25:K29"/>
    <mergeCell ref="L25:L29"/>
    <mergeCell ref="M25:M29"/>
    <mergeCell ref="N25:N29"/>
    <mergeCell ref="AA25:AA29"/>
    <mergeCell ref="H40:H44"/>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55:A59"/>
    <mergeCell ref="C55:C59"/>
    <mergeCell ref="D55:D59"/>
    <mergeCell ref="E55:E59"/>
    <mergeCell ref="F55:F59"/>
    <mergeCell ref="G55:G59"/>
    <mergeCell ref="H55:H59"/>
    <mergeCell ref="I55:I59"/>
    <mergeCell ref="J55:J59"/>
    <mergeCell ref="B55:B5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J50:AJ54"/>
    <mergeCell ref="AK50:AK54"/>
    <mergeCell ref="AL50:AL54"/>
    <mergeCell ref="AG50:AG54"/>
    <mergeCell ref="AJ45:AJ49"/>
    <mergeCell ref="AK45:AK49"/>
    <mergeCell ref="AL45:AL49"/>
    <mergeCell ref="AM45:AM49"/>
    <mergeCell ref="H45:H49"/>
    <mergeCell ref="I45:I49"/>
    <mergeCell ref="J45:J49"/>
    <mergeCell ref="K45:K49"/>
    <mergeCell ref="L45:L49"/>
    <mergeCell ref="M45:M49"/>
    <mergeCell ref="N45:N49"/>
    <mergeCell ref="AA45:AA49"/>
    <mergeCell ref="AB45:AB49"/>
    <mergeCell ref="A30:A34"/>
    <mergeCell ref="C30:C34"/>
    <mergeCell ref="D30:D34"/>
    <mergeCell ref="E30:E34"/>
    <mergeCell ref="F30:F34"/>
    <mergeCell ref="G30:G34"/>
    <mergeCell ref="A45:A49"/>
    <mergeCell ref="C45:C49"/>
    <mergeCell ref="D45:D49"/>
    <mergeCell ref="E45:E49"/>
    <mergeCell ref="F45:F49"/>
    <mergeCell ref="G45:G49"/>
    <mergeCell ref="A40:A44"/>
    <mergeCell ref="D40:D44"/>
    <mergeCell ref="E40:E44"/>
    <mergeCell ref="F40:F44"/>
    <mergeCell ref="C35:C39"/>
    <mergeCell ref="G40:G44"/>
    <mergeCell ref="I40:I44"/>
    <mergeCell ref="AG35:AG39"/>
    <mergeCell ref="C40:C44"/>
    <mergeCell ref="D35:D39"/>
    <mergeCell ref="E35:E39"/>
    <mergeCell ref="F35:F39"/>
    <mergeCell ref="G35:G39"/>
    <mergeCell ref="H35:H39"/>
    <mergeCell ref="I35:I39"/>
    <mergeCell ref="J35:J39"/>
    <mergeCell ref="J40:J44"/>
    <mergeCell ref="AB35:AB39"/>
    <mergeCell ref="AE35:AE39"/>
    <mergeCell ref="AF35:AF39"/>
    <mergeCell ref="K35:K39"/>
    <mergeCell ref="L35:L39"/>
    <mergeCell ref="M35:M39"/>
    <mergeCell ref="K40:K44"/>
    <mergeCell ref="L40:L44"/>
    <mergeCell ref="M40:M44"/>
    <mergeCell ref="AB25:AB29"/>
    <mergeCell ref="AE25:AE29"/>
    <mergeCell ref="AF25:AF29"/>
    <mergeCell ref="AH30:AH34"/>
    <mergeCell ref="K30:K34"/>
    <mergeCell ref="L30:L34"/>
    <mergeCell ref="M30:M34"/>
    <mergeCell ref="N30:N34"/>
    <mergeCell ref="AA30:AA34"/>
    <mergeCell ref="AB30:AB34"/>
    <mergeCell ref="AE30:AE34"/>
    <mergeCell ref="AF30:AF34"/>
    <mergeCell ref="AG30:AG34"/>
    <mergeCell ref="I20:I24"/>
    <mergeCell ref="J20:J24"/>
    <mergeCell ref="A20:A24"/>
    <mergeCell ref="C20:C24"/>
    <mergeCell ref="D20:D24"/>
    <mergeCell ref="E20:E24"/>
    <mergeCell ref="N35:N39"/>
    <mergeCell ref="AA35:AA39"/>
    <mergeCell ref="A35:A39"/>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H30:H34"/>
    <mergeCell ref="AF10:AF14"/>
    <mergeCell ref="AG10:AG14"/>
    <mergeCell ref="AH10:AH14"/>
    <mergeCell ref="AE20:AE24"/>
    <mergeCell ref="AF20:AF24"/>
    <mergeCell ref="AG20:AG24"/>
    <mergeCell ref="AH20:AH24"/>
    <mergeCell ref="A15:A19"/>
    <mergeCell ref="C15:C19"/>
    <mergeCell ref="D15:D19"/>
    <mergeCell ref="E15:E19"/>
    <mergeCell ref="F15:F19"/>
    <mergeCell ref="L15:L19"/>
    <mergeCell ref="M15:M19"/>
    <mergeCell ref="G15:G19"/>
    <mergeCell ref="H15:H19"/>
    <mergeCell ref="I15:I19"/>
    <mergeCell ref="J15:J19"/>
    <mergeCell ref="K15:K19"/>
    <mergeCell ref="B15:B19"/>
    <mergeCell ref="A10:A14"/>
    <mergeCell ref="C10:C14"/>
    <mergeCell ref="D10:D14"/>
    <mergeCell ref="H20:H24"/>
    <mergeCell ref="AL8:AL9"/>
    <mergeCell ref="AM8:AM9"/>
    <mergeCell ref="AN8:AN9"/>
    <mergeCell ref="AI8:AI9"/>
    <mergeCell ref="AJ8:AJ9"/>
    <mergeCell ref="AG8:AG9"/>
    <mergeCell ref="AH8:AH9"/>
    <mergeCell ref="Z8:Z9"/>
    <mergeCell ref="N15:N19"/>
    <mergeCell ref="N8:N9"/>
    <mergeCell ref="X8:X9"/>
    <mergeCell ref="Q8:Q9"/>
    <mergeCell ref="R8:W8"/>
    <mergeCell ref="AH15:AH19"/>
    <mergeCell ref="Y8:Y9"/>
    <mergeCell ref="AC8:AC9"/>
    <mergeCell ref="AD8:AD9"/>
    <mergeCell ref="P8:P9"/>
    <mergeCell ref="AB15:AB19"/>
    <mergeCell ref="AA15:AA19"/>
    <mergeCell ref="AF15:AF19"/>
    <mergeCell ref="AE15:AE19"/>
    <mergeCell ref="AG15:AG19"/>
    <mergeCell ref="N10:N14"/>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A10:AA14"/>
    <mergeCell ref="AB10:AB14"/>
    <mergeCell ref="B10:B14"/>
    <mergeCell ref="N20:N24"/>
    <mergeCell ref="AA20:AA24"/>
    <mergeCell ref="AB20:AB24"/>
    <mergeCell ref="AH40:AH44"/>
    <mergeCell ref="AH35:AH39"/>
    <mergeCell ref="N40:N44"/>
    <mergeCell ref="AA40:AA44"/>
    <mergeCell ref="AB40:AB44"/>
    <mergeCell ref="AE40:AE44"/>
    <mergeCell ref="AF40:AF44"/>
    <mergeCell ref="AG40:AG44"/>
    <mergeCell ref="E10:E14"/>
    <mergeCell ref="F10:F14"/>
    <mergeCell ref="G10:G14"/>
    <mergeCell ref="H10:H14"/>
    <mergeCell ref="I10:I14"/>
    <mergeCell ref="J10:J14"/>
    <mergeCell ref="K10:K14"/>
    <mergeCell ref="L10:L14"/>
    <mergeCell ref="M10:M14"/>
    <mergeCell ref="AE10:AE14"/>
  </mergeCells>
  <conditionalFormatting sqref="I15">
    <cfRule type="containsText" dxfId="2858" priority="720" operator="containsText" text="Muy Baja">
      <formula>NOT(ISERROR(SEARCH("Muy Baja",I15)))</formula>
    </cfRule>
    <cfRule type="containsText" dxfId="2857" priority="721" operator="containsText" text="Baja">
      <formula>NOT(ISERROR(SEARCH("Baja",I15)))</formula>
    </cfRule>
    <cfRule type="containsText" dxfId="2856" priority="845" operator="containsText" text="Muy Alta">
      <formula>NOT(ISERROR(SEARCH("Muy Alta",I15)))</formula>
    </cfRule>
    <cfRule type="containsText" dxfId="2855" priority="846" operator="containsText" text="Alta">
      <formula>NOT(ISERROR(SEARCH("Alta",I15)))</formula>
    </cfRule>
    <cfRule type="containsText" dxfId="2854" priority="847" operator="containsText" text="Media">
      <formula>NOT(ISERROR(SEARCH("Media",I15)))</formula>
    </cfRule>
    <cfRule type="containsText" dxfId="2853" priority="848" operator="containsText" text="Media">
      <formula>NOT(ISERROR(SEARCH("Media",I15)))</formula>
    </cfRule>
    <cfRule type="containsText" dxfId="2852" priority="849" operator="containsText" text="Media">
      <formula>NOT(ISERROR(SEARCH("Media",I15)))</formula>
    </cfRule>
    <cfRule type="containsText" dxfId="2851" priority="852" operator="containsText" text="Muy Baja">
      <formula>NOT(ISERROR(SEARCH("Muy Baja",I15)))</formula>
    </cfRule>
    <cfRule type="containsText" dxfId="2850" priority="853" operator="containsText" text="Baja">
      <formula>NOT(ISERROR(SEARCH("Baja",I15)))</formula>
    </cfRule>
    <cfRule type="containsText" dxfId="2849" priority="854" operator="containsText" text="Muy Baja">
      <formula>NOT(ISERROR(SEARCH("Muy Baja",I15)))</formula>
    </cfRule>
    <cfRule type="containsText" dxfId="2848" priority="855" operator="containsText" text="Muy Baja">
      <formula>NOT(ISERROR(SEARCH("Muy Baja",I15)))</formula>
    </cfRule>
    <cfRule type="containsText" dxfId="2847" priority="856" operator="containsText" text="Muy Baja">
      <formula>NOT(ISERROR(SEARCH("Muy Baja",I15)))</formula>
    </cfRule>
    <cfRule type="containsText" dxfId="2846" priority="857" operator="containsText" text="Muy Baja'Tabla probabilidad'!">
      <formula>NOT(ISERROR(SEARCH("Muy Baja'Tabla probabilidad'!",I15)))</formula>
    </cfRule>
    <cfRule type="containsText" dxfId="2845" priority="858" operator="containsText" text="Muy bajo">
      <formula>NOT(ISERROR(SEARCH("Muy bajo",I15)))</formula>
    </cfRule>
    <cfRule type="containsText" dxfId="2844" priority="867" operator="containsText" text="Alta">
      <formula>NOT(ISERROR(SEARCH("Alta",I15)))</formula>
    </cfRule>
    <cfRule type="containsText" dxfId="2843" priority="868" operator="containsText" text="Media">
      <formula>NOT(ISERROR(SEARCH("Media",I15)))</formula>
    </cfRule>
    <cfRule type="containsText" dxfId="2842" priority="869" operator="containsText" text="Baja">
      <formula>NOT(ISERROR(SEARCH("Baja",I15)))</formula>
    </cfRule>
    <cfRule type="containsText" dxfId="2841" priority="870" operator="containsText" text="Muy baja">
      <formula>NOT(ISERROR(SEARCH("Muy baja",I15)))</formula>
    </cfRule>
    <cfRule type="cellIs" dxfId="2840" priority="873" operator="between">
      <formula>1</formula>
      <formula>2</formula>
    </cfRule>
    <cfRule type="cellIs" dxfId="2839" priority="874" operator="between">
      <formula>0</formula>
      <formula>2</formula>
    </cfRule>
  </conditionalFormatting>
  <conditionalFormatting sqref="I15">
    <cfRule type="containsText" dxfId="2838" priority="723" operator="containsText" text="Muy Alta">
      <formula>NOT(ISERROR(SEARCH("Muy Alta",I15)))</formula>
    </cfRule>
  </conditionalFormatting>
  <conditionalFormatting sqref="L15 L10 L20 L25 L35 L40 L45 L50 L55 L30">
    <cfRule type="containsText" dxfId="2837" priority="714" operator="containsText" text="Catastrófico">
      <formula>NOT(ISERROR(SEARCH("Catastrófico",L10)))</formula>
    </cfRule>
    <cfRule type="containsText" dxfId="2836" priority="715" operator="containsText" text="Mayor">
      <formula>NOT(ISERROR(SEARCH("Mayor",L10)))</formula>
    </cfRule>
    <cfRule type="containsText" dxfId="2835" priority="716" operator="containsText" text="Alta">
      <formula>NOT(ISERROR(SEARCH("Alta",L10)))</formula>
    </cfRule>
    <cfRule type="containsText" dxfId="2834" priority="717" operator="containsText" text="Moderado">
      <formula>NOT(ISERROR(SEARCH("Moderado",L10)))</formula>
    </cfRule>
    <cfRule type="containsText" dxfId="2833" priority="718" operator="containsText" text="Menor">
      <formula>NOT(ISERROR(SEARCH("Menor",L10)))</formula>
    </cfRule>
    <cfRule type="containsText" dxfId="2832" priority="719" operator="containsText" text="Leve">
      <formula>NOT(ISERROR(SEARCH("Leve",L10)))</formula>
    </cfRule>
  </conditionalFormatting>
  <conditionalFormatting sqref="N15 N10 N20 N25">
    <cfRule type="containsText" dxfId="2831" priority="709" operator="containsText" text="Extremo">
      <formula>NOT(ISERROR(SEARCH("Extremo",N10)))</formula>
    </cfRule>
    <cfRule type="containsText" dxfId="2830" priority="710" operator="containsText" text="Alto">
      <formula>NOT(ISERROR(SEARCH("Alto",N10)))</formula>
    </cfRule>
    <cfRule type="containsText" dxfId="2829" priority="711" operator="containsText" text="Bajo">
      <formula>NOT(ISERROR(SEARCH("Bajo",N10)))</formula>
    </cfRule>
    <cfRule type="containsText" dxfId="2828" priority="712" operator="containsText" text="Moderado">
      <formula>NOT(ISERROR(SEARCH("Moderado",N10)))</formula>
    </cfRule>
    <cfRule type="containsText" dxfId="2827" priority="713" operator="containsText" text="Extremo">
      <formula>NOT(ISERROR(SEARCH("Extremo",N10)))</formula>
    </cfRule>
  </conditionalFormatting>
  <conditionalFormatting sqref="M15 M10 M20 M25 M35 M40 M30 M45 M50 M55">
    <cfRule type="containsText" dxfId="2826" priority="703" operator="containsText" text="Catastrófico">
      <formula>NOT(ISERROR(SEARCH("Catastrófico",M10)))</formula>
    </cfRule>
    <cfRule type="containsText" dxfId="2825" priority="704" operator="containsText" text="Mayor">
      <formula>NOT(ISERROR(SEARCH("Mayor",M10)))</formula>
    </cfRule>
    <cfRule type="containsText" dxfId="2824" priority="705" operator="containsText" text="Alta">
      <formula>NOT(ISERROR(SEARCH("Alta",M10)))</formula>
    </cfRule>
    <cfRule type="containsText" dxfId="2823" priority="706" operator="containsText" text="Moderado">
      <formula>NOT(ISERROR(SEARCH("Moderado",M10)))</formula>
    </cfRule>
    <cfRule type="containsText" dxfId="2822" priority="707" operator="containsText" text="Menor">
      <formula>NOT(ISERROR(SEARCH("Menor",M10)))</formula>
    </cfRule>
    <cfRule type="containsText" dxfId="2821" priority="708" operator="containsText" text="Leve">
      <formula>NOT(ISERROR(SEARCH("Leve",M10)))</formula>
    </cfRule>
  </conditionalFormatting>
  <conditionalFormatting sqref="Y15:Y19">
    <cfRule type="containsText" dxfId="2820" priority="637" operator="containsText" text="Muy Alta">
      <formula>NOT(ISERROR(SEARCH("Muy Alta",Y15)))</formula>
    </cfRule>
    <cfRule type="containsText" dxfId="2819" priority="638" operator="containsText" text="Alta">
      <formula>NOT(ISERROR(SEARCH("Alta",Y15)))</formula>
    </cfRule>
    <cfRule type="containsText" dxfId="2818" priority="639" operator="containsText" text="Media">
      <formula>NOT(ISERROR(SEARCH("Media",Y15)))</formula>
    </cfRule>
    <cfRule type="containsText" dxfId="2817" priority="640" operator="containsText" text="Muy Baja">
      <formula>NOT(ISERROR(SEARCH("Muy Baja",Y15)))</formula>
    </cfRule>
    <cfRule type="containsText" dxfId="2816" priority="641" operator="containsText" text="Baja">
      <formula>NOT(ISERROR(SEARCH("Baja",Y15)))</formula>
    </cfRule>
    <cfRule type="containsText" dxfId="2815" priority="642" operator="containsText" text="Muy Baja">
      <formula>NOT(ISERROR(SEARCH("Muy Baja",Y15)))</formula>
    </cfRule>
  </conditionalFormatting>
  <conditionalFormatting sqref="AC15:AC19">
    <cfRule type="containsText" dxfId="2814" priority="632" operator="containsText" text="Catastrófico">
      <formula>NOT(ISERROR(SEARCH("Catastrófico",AC15)))</formula>
    </cfRule>
    <cfRule type="containsText" dxfId="2813" priority="633" operator="containsText" text="Mayor">
      <formula>NOT(ISERROR(SEARCH("Mayor",AC15)))</formula>
    </cfRule>
    <cfRule type="containsText" dxfId="2812" priority="634" operator="containsText" text="Moderado">
      <formula>NOT(ISERROR(SEARCH("Moderado",AC15)))</formula>
    </cfRule>
    <cfRule type="containsText" dxfId="2811" priority="635" operator="containsText" text="Menor">
      <formula>NOT(ISERROR(SEARCH("Menor",AC15)))</formula>
    </cfRule>
    <cfRule type="containsText" dxfId="2810" priority="636" operator="containsText" text="Leve">
      <formula>NOT(ISERROR(SEARCH("Leve",AC15)))</formula>
    </cfRule>
  </conditionalFormatting>
  <conditionalFormatting sqref="AG15">
    <cfRule type="containsText" dxfId="2809" priority="623" operator="containsText" text="Extremo">
      <formula>NOT(ISERROR(SEARCH("Extremo",AG15)))</formula>
    </cfRule>
    <cfRule type="containsText" dxfId="2808" priority="624" operator="containsText" text="Alto">
      <formula>NOT(ISERROR(SEARCH("Alto",AG15)))</formula>
    </cfRule>
    <cfRule type="containsText" dxfId="2807" priority="625" operator="containsText" text="Moderado">
      <formula>NOT(ISERROR(SEARCH("Moderado",AG15)))</formula>
    </cfRule>
    <cfRule type="containsText" dxfId="2806" priority="626" operator="containsText" text="Menor">
      <formula>NOT(ISERROR(SEARCH("Menor",AG15)))</formula>
    </cfRule>
    <cfRule type="containsText" dxfId="2805" priority="627" operator="containsText" text="Bajo">
      <formula>NOT(ISERROR(SEARCH("Bajo",AG15)))</formula>
    </cfRule>
    <cfRule type="containsText" dxfId="2804" priority="628" operator="containsText" text="Moderado">
      <formula>NOT(ISERROR(SEARCH("Moderado",AG15)))</formula>
    </cfRule>
    <cfRule type="containsText" dxfId="2803" priority="629" operator="containsText" text="Extremo">
      <formula>NOT(ISERROR(SEARCH("Extremo",AG15)))</formula>
    </cfRule>
    <cfRule type="containsText" dxfId="2802" priority="630" operator="containsText" text="Baja">
      <formula>NOT(ISERROR(SEARCH("Baja",AG15)))</formula>
    </cfRule>
    <cfRule type="containsText" dxfId="2801" priority="631" operator="containsText" text="Alto">
      <formula>NOT(ISERROR(SEARCH("Alto",AG15)))</formula>
    </cfRule>
  </conditionalFormatting>
  <conditionalFormatting sqref="AA10:AA12 AA14:AA59">
    <cfRule type="containsText" dxfId="2800" priority="23" operator="containsText" text="Muy Baja">
      <formula>NOT(ISERROR(SEARCH("Muy Baja",AA10)))</formula>
    </cfRule>
    <cfRule type="containsText" dxfId="2799" priority="612" operator="containsText" text="Muy Alta">
      <formula>NOT(ISERROR(SEARCH("Muy Alta",AA10)))</formula>
    </cfRule>
    <cfRule type="containsText" dxfId="2798" priority="613" operator="containsText" text="Alta">
      <formula>NOT(ISERROR(SEARCH("Alta",AA10)))</formula>
    </cfRule>
    <cfRule type="containsText" dxfId="2797" priority="614" operator="containsText" text="Media">
      <formula>NOT(ISERROR(SEARCH("Media",AA10)))</formula>
    </cfRule>
    <cfRule type="containsText" dxfId="2796" priority="615" operator="containsText" text="Baja">
      <formula>NOT(ISERROR(SEARCH("Baja",AA10)))</formula>
    </cfRule>
    <cfRule type="containsText" dxfId="2795" priority="616" operator="containsText" text="Muy Baja">
      <formula>NOT(ISERROR(SEARCH("Muy Baja",AA10)))</formula>
    </cfRule>
  </conditionalFormatting>
  <conditionalFormatting sqref="AE15:AE19">
    <cfRule type="containsText" dxfId="2794" priority="607" operator="containsText" text="Catastrófico">
      <formula>NOT(ISERROR(SEARCH("Catastrófico",AE15)))</formula>
    </cfRule>
    <cfRule type="containsText" dxfId="2793" priority="608" operator="containsText" text="Moderado">
      <formula>NOT(ISERROR(SEARCH("Moderado",AE15)))</formula>
    </cfRule>
    <cfRule type="containsText" dxfId="2792" priority="609" operator="containsText" text="Menor">
      <formula>NOT(ISERROR(SEARCH("Menor",AE15)))</formula>
    </cfRule>
    <cfRule type="containsText" dxfId="2791" priority="610" operator="containsText" text="Leve">
      <formula>NOT(ISERROR(SEARCH("Leve",AE15)))</formula>
    </cfRule>
    <cfRule type="containsText" dxfId="2790" priority="611" operator="containsText" text="Mayor">
      <formula>NOT(ISERROR(SEARCH("Mayor",AE15)))</formula>
    </cfRule>
  </conditionalFormatting>
  <conditionalFormatting sqref="I10 I20 I25">
    <cfRule type="containsText" dxfId="2789" priority="584" operator="containsText" text="Muy Baja">
      <formula>NOT(ISERROR(SEARCH("Muy Baja",I10)))</formula>
    </cfRule>
    <cfRule type="containsText" dxfId="2788" priority="585" operator="containsText" text="Baja">
      <formula>NOT(ISERROR(SEARCH("Baja",I10)))</formula>
    </cfRule>
    <cfRule type="containsText" dxfId="2787" priority="587" operator="containsText" text="Muy Alta">
      <formula>NOT(ISERROR(SEARCH("Muy Alta",I10)))</formula>
    </cfRule>
    <cfRule type="containsText" dxfId="2786" priority="588" operator="containsText" text="Alta">
      <formula>NOT(ISERROR(SEARCH("Alta",I10)))</formula>
    </cfRule>
    <cfRule type="containsText" dxfId="2785" priority="589" operator="containsText" text="Media">
      <formula>NOT(ISERROR(SEARCH("Media",I10)))</formula>
    </cfRule>
    <cfRule type="containsText" dxfId="2784" priority="590" operator="containsText" text="Media">
      <formula>NOT(ISERROR(SEARCH("Media",I10)))</formula>
    </cfRule>
    <cfRule type="containsText" dxfId="2783" priority="591" operator="containsText" text="Media">
      <formula>NOT(ISERROR(SEARCH("Media",I10)))</formula>
    </cfRule>
    <cfRule type="containsText" dxfId="2782" priority="592" operator="containsText" text="Muy Baja">
      <formula>NOT(ISERROR(SEARCH("Muy Baja",I10)))</formula>
    </cfRule>
    <cfRule type="containsText" dxfId="2781" priority="593" operator="containsText" text="Baja">
      <formula>NOT(ISERROR(SEARCH("Baja",I10)))</formula>
    </cfRule>
    <cfRule type="containsText" dxfId="2780" priority="594" operator="containsText" text="Muy Baja">
      <formula>NOT(ISERROR(SEARCH("Muy Baja",I10)))</formula>
    </cfRule>
    <cfRule type="containsText" dxfId="2779" priority="595" operator="containsText" text="Muy Baja">
      <formula>NOT(ISERROR(SEARCH("Muy Baja",I10)))</formula>
    </cfRule>
    <cfRule type="containsText" dxfId="2778" priority="596" operator="containsText" text="Muy Baja">
      <formula>NOT(ISERROR(SEARCH("Muy Baja",I10)))</formula>
    </cfRule>
    <cfRule type="containsText" dxfId="2777" priority="597" operator="containsText" text="Muy Baja'Tabla probabilidad'!">
      <formula>NOT(ISERROR(SEARCH("Muy Baja'Tabla probabilidad'!",I10)))</formula>
    </cfRule>
    <cfRule type="containsText" dxfId="2776" priority="598" operator="containsText" text="Muy bajo">
      <formula>NOT(ISERROR(SEARCH("Muy bajo",I10)))</formula>
    </cfRule>
    <cfRule type="containsText" dxfId="2775" priority="599" operator="containsText" text="Alta">
      <formula>NOT(ISERROR(SEARCH("Alta",I10)))</formula>
    </cfRule>
    <cfRule type="containsText" dxfId="2774" priority="600" operator="containsText" text="Media">
      <formula>NOT(ISERROR(SEARCH("Media",I10)))</formula>
    </cfRule>
    <cfRule type="containsText" dxfId="2773" priority="601" operator="containsText" text="Baja">
      <formula>NOT(ISERROR(SEARCH("Baja",I10)))</formula>
    </cfRule>
    <cfRule type="containsText" dxfId="2772" priority="602" operator="containsText" text="Muy baja">
      <formula>NOT(ISERROR(SEARCH("Muy baja",I10)))</formula>
    </cfRule>
    <cfRule type="cellIs" dxfId="2771" priority="605" operator="between">
      <formula>1</formula>
      <formula>2</formula>
    </cfRule>
    <cfRule type="cellIs" dxfId="2770" priority="606" operator="between">
      <formula>0</formula>
      <formula>2</formula>
    </cfRule>
  </conditionalFormatting>
  <conditionalFormatting sqref="I10 I20 I25">
    <cfRule type="containsText" dxfId="2769" priority="586" operator="containsText" text="Muy Alta">
      <formula>NOT(ISERROR(SEARCH("Muy Alta",I10)))</formula>
    </cfRule>
  </conditionalFormatting>
  <conditionalFormatting sqref="Y10:Y12 Y14">
    <cfRule type="containsText" dxfId="2768" priority="578" operator="containsText" text="Muy Alta">
      <formula>NOT(ISERROR(SEARCH("Muy Alta",Y10)))</formula>
    </cfRule>
    <cfRule type="containsText" dxfId="2767" priority="579" operator="containsText" text="Alta">
      <formula>NOT(ISERROR(SEARCH("Alta",Y10)))</formula>
    </cfRule>
    <cfRule type="containsText" dxfId="2766" priority="580" operator="containsText" text="Media">
      <formula>NOT(ISERROR(SEARCH("Media",Y10)))</formula>
    </cfRule>
    <cfRule type="containsText" dxfId="2765" priority="581" operator="containsText" text="Muy Baja">
      <formula>NOT(ISERROR(SEARCH("Muy Baja",Y10)))</formula>
    </cfRule>
    <cfRule type="containsText" dxfId="2764" priority="582" operator="containsText" text="Baja">
      <formula>NOT(ISERROR(SEARCH("Baja",Y10)))</formula>
    </cfRule>
    <cfRule type="containsText" dxfId="2763" priority="583" operator="containsText" text="Muy Baja">
      <formula>NOT(ISERROR(SEARCH("Muy Baja",Y10)))</formula>
    </cfRule>
  </conditionalFormatting>
  <conditionalFormatting sqref="AC10:AC12 AC14">
    <cfRule type="containsText" dxfId="2762" priority="573" operator="containsText" text="Catastrófico">
      <formula>NOT(ISERROR(SEARCH("Catastrófico",AC10)))</formula>
    </cfRule>
    <cfRule type="containsText" dxfId="2761" priority="574" operator="containsText" text="Mayor">
      <formula>NOT(ISERROR(SEARCH("Mayor",AC10)))</formula>
    </cfRule>
    <cfRule type="containsText" dxfId="2760" priority="575" operator="containsText" text="Moderado">
      <formula>NOT(ISERROR(SEARCH("Moderado",AC10)))</formula>
    </cfRule>
    <cfRule type="containsText" dxfId="2759" priority="576" operator="containsText" text="Menor">
      <formula>NOT(ISERROR(SEARCH("Menor",AC10)))</formula>
    </cfRule>
    <cfRule type="containsText" dxfId="2758" priority="577" operator="containsText" text="Leve">
      <formula>NOT(ISERROR(SEARCH("Leve",AC10)))</formula>
    </cfRule>
  </conditionalFormatting>
  <conditionalFormatting sqref="AG10">
    <cfRule type="containsText" dxfId="2757" priority="564" operator="containsText" text="Extremo">
      <formula>NOT(ISERROR(SEARCH("Extremo",AG10)))</formula>
    </cfRule>
    <cfRule type="containsText" dxfId="2756" priority="565" operator="containsText" text="Alto">
      <formula>NOT(ISERROR(SEARCH("Alto",AG10)))</formula>
    </cfRule>
    <cfRule type="containsText" dxfId="2755" priority="566" operator="containsText" text="Moderado">
      <formula>NOT(ISERROR(SEARCH("Moderado",AG10)))</formula>
    </cfRule>
    <cfRule type="containsText" dxfId="2754" priority="567" operator="containsText" text="Menor">
      <formula>NOT(ISERROR(SEARCH("Menor",AG10)))</formula>
    </cfRule>
    <cfRule type="containsText" dxfId="2753" priority="568" operator="containsText" text="Bajo">
      <formula>NOT(ISERROR(SEARCH("Bajo",AG10)))</formula>
    </cfRule>
    <cfRule type="containsText" dxfId="2752" priority="569" operator="containsText" text="Moderado">
      <formula>NOT(ISERROR(SEARCH("Moderado",AG10)))</formula>
    </cfRule>
    <cfRule type="containsText" dxfId="2751" priority="570" operator="containsText" text="Extremo">
      <formula>NOT(ISERROR(SEARCH("Extremo",AG10)))</formula>
    </cfRule>
    <cfRule type="containsText" dxfId="2750" priority="571" operator="containsText" text="Baja">
      <formula>NOT(ISERROR(SEARCH("Baja",AG10)))</formula>
    </cfRule>
    <cfRule type="containsText" dxfId="2749" priority="572" operator="containsText" text="Alto">
      <formula>NOT(ISERROR(SEARCH("Alto",AG10)))</formula>
    </cfRule>
  </conditionalFormatting>
  <conditionalFormatting sqref="AE10:AE12 AE14">
    <cfRule type="containsText" dxfId="2748" priority="554" operator="containsText" text="Catastrófico">
      <formula>NOT(ISERROR(SEARCH("Catastrófico",AE10)))</formula>
    </cfRule>
    <cfRule type="containsText" dxfId="2747" priority="555" operator="containsText" text="Moderado">
      <formula>NOT(ISERROR(SEARCH("Moderado",AE10)))</formula>
    </cfRule>
    <cfRule type="containsText" dxfId="2746" priority="556" operator="containsText" text="Menor">
      <formula>NOT(ISERROR(SEARCH("Menor",AE10)))</formula>
    </cfRule>
    <cfRule type="containsText" dxfId="2745" priority="557" operator="containsText" text="Leve">
      <formula>NOT(ISERROR(SEARCH("Leve",AE10)))</formula>
    </cfRule>
    <cfRule type="containsText" dxfId="2744" priority="558" operator="containsText" text="Mayor">
      <formula>NOT(ISERROR(SEARCH("Mayor",AE10)))</formula>
    </cfRule>
  </conditionalFormatting>
  <conditionalFormatting sqref="Y20:Y24">
    <cfRule type="containsText" dxfId="2743" priority="548" operator="containsText" text="Muy Alta">
      <formula>NOT(ISERROR(SEARCH("Muy Alta",Y20)))</formula>
    </cfRule>
    <cfRule type="containsText" dxfId="2742" priority="549" operator="containsText" text="Alta">
      <formula>NOT(ISERROR(SEARCH("Alta",Y20)))</formula>
    </cfRule>
    <cfRule type="containsText" dxfId="2741" priority="550" operator="containsText" text="Media">
      <formula>NOT(ISERROR(SEARCH("Media",Y20)))</formula>
    </cfRule>
    <cfRule type="containsText" dxfId="2740" priority="551" operator="containsText" text="Muy Baja">
      <formula>NOT(ISERROR(SEARCH("Muy Baja",Y20)))</formula>
    </cfRule>
    <cfRule type="containsText" dxfId="2739" priority="552" operator="containsText" text="Baja">
      <formula>NOT(ISERROR(SEARCH("Baja",Y20)))</formula>
    </cfRule>
    <cfRule type="containsText" dxfId="2738" priority="553" operator="containsText" text="Muy Baja">
      <formula>NOT(ISERROR(SEARCH("Muy Baja",Y20)))</formula>
    </cfRule>
  </conditionalFormatting>
  <conditionalFormatting sqref="AC20:AC24">
    <cfRule type="containsText" dxfId="2737" priority="543" operator="containsText" text="Catastrófico">
      <formula>NOT(ISERROR(SEARCH("Catastrófico",AC20)))</formula>
    </cfRule>
    <cfRule type="containsText" dxfId="2736" priority="544" operator="containsText" text="Mayor">
      <formula>NOT(ISERROR(SEARCH("Mayor",AC20)))</formula>
    </cfRule>
    <cfRule type="containsText" dxfId="2735" priority="545" operator="containsText" text="Moderado">
      <formula>NOT(ISERROR(SEARCH("Moderado",AC20)))</formula>
    </cfRule>
    <cfRule type="containsText" dxfId="2734" priority="546" operator="containsText" text="Menor">
      <formula>NOT(ISERROR(SEARCH("Menor",AC20)))</formula>
    </cfRule>
    <cfRule type="containsText" dxfId="2733" priority="547" operator="containsText" text="Leve">
      <formula>NOT(ISERROR(SEARCH("Leve",AC20)))</formula>
    </cfRule>
  </conditionalFormatting>
  <conditionalFormatting sqref="AG20">
    <cfRule type="containsText" dxfId="2732" priority="534" operator="containsText" text="Extremo">
      <formula>NOT(ISERROR(SEARCH("Extremo",AG20)))</formula>
    </cfRule>
    <cfRule type="containsText" dxfId="2731" priority="535" operator="containsText" text="Alto">
      <formula>NOT(ISERROR(SEARCH("Alto",AG20)))</formula>
    </cfRule>
    <cfRule type="containsText" dxfId="2730" priority="536" operator="containsText" text="Moderado">
      <formula>NOT(ISERROR(SEARCH("Moderado",AG20)))</formula>
    </cfRule>
    <cfRule type="containsText" dxfId="2729" priority="537" operator="containsText" text="Menor">
      <formula>NOT(ISERROR(SEARCH("Menor",AG20)))</formula>
    </cfRule>
    <cfRule type="containsText" dxfId="2728" priority="538" operator="containsText" text="Bajo">
      <formula>NOT(ISERROR(SEARCH("Bajo",AG20)))</formula>
    </cfRule>
    <cfRule type="containsText" dxfId="2727" priority="539" operator="containsText" text="Moderado">
      <formula>NOT(ISERROR(SEARCH("Moderado",AG20)))</formula>
    </cfRule>
    <cfRule type="containsText" dxfId="2726" priority="540" operator="containsText" text="Extremo">
      <formula>NOT(ISERROR(SEARCH("Extremo",AG20)))</formula>
    </cfRule>
    <cfRule type="containsText" dxfId="2725" priority="541" operator="containsText" text="Baja">
      <formula>NOT(ISERROR(SEARCH("Baja",AG20)))</formula>
    </cfRule>
    <cfRule type="containsText" dxfId="2724" priority="542" operator="containsText" text="Alto">
      <formula>NOT(ISERROR(SEARCH("Alto",AG20)))</formula>
    </cfRule>
  </conditionalFormatting>
  <conditionalFormatting sqref="AE20:AE24">
    <cfRule type="containsText" dxfId="2723" priority="524" operator="containsText" text="Catastrófico">
      <formula>NOT(ISERROR(SEARCH("Catastrófico",AE20)))</formula>
    </cfRule>
    <cfRule type="containsText" dxfId="2722" priority="525" operator="containsText" text="Moderado">
      <formula>NOT(ISERROR(SEARCH("Moderado",AE20)))</formula>
    </cfRule>
    <cfRule type="containsText" dxfId="2721" priority="526" operator="containsText" text="Menor">
      <formula>NOT(ISERROR(SEARCH("Menor",AE20)))</formula>
    </cfRule>
    <cfRule type="containsText" dxfId="2720" priority="527" operator="containsText" text="Leve">
      <formula>NOT(ISERROR(SEARCH("Leve",AE20)))</formula>
    </cfRule>
    <cfRule type="containsText" dxfId="2719" priority="528" operator="containsText" text="Mayor">
      <formula>NOT(ISERROR(SEARCH("Mayor",AE20)))</formula>
    </cfRule>
  </conditionalFormatting>
  <conditionalFormatting sqref="Y25:Y34">
    <cfRule type="containsText" dxfId="2718" priority="488" operator="containsText" text="Muy Alta">
      <formula>NOT(ISERROR(SEARCH("Muy Alta",Y25)))</formula>
    </cfRule>
    <cfRule type="containsText" dxfId="2717" priority="489" operator="containsText" text="Alta">
      <formula>NOT(ISERROR(SEARCH("Alta",Y25)))</formula>
    </cfRule>
    <cfRule type="containsText" dxfId="2716" priority="490" operator="containsText" text="Media">
      <formula>NOT(ISERROR(SEARCH("Media",Y25)))</formula>
    </cfRule>
    <cfRule type="containsText" dxfId="2715" priority="491" operator="containsText" text="Muy Baja">
      <formula>NOT(ISERROR(SEARCH("Muy Baja",Y25)))</formula>
    </cfRule>
    <cfRule type="containsText" dxfId="2714" priority="492" operator="containsText" text="Baja">
      <formula>NOT(ISERROR(SEARCH("Baja",Y25)))</formula>
    </cfRule>
    <cfRule type="containsText" dxfId="2713" priority="493" operator="containsText" text="Muy Baja">
      <formula>NOT(ISERROR(SEARCH("Muy Baja",Y25)))</formula>
    </cfRule>
  </conditionalFormatting>
  <conditionalFormatting sqref="AC25:AC34">
    <cfRule type="containsText" dxfId="2712" priority="483" operator="containsText" text="Catastrófico">
      <formula>NOT(ISERROR(SEARCH("Catastrófico",AC25)))</formula>
    </cfRule>
    <cfRule type="containsText" dxfId="2711" priority="484" operator="containsText" text="Mayor">
      <formula>NOT(ISERROR(SEARCH("Mayor",AC25)))</formula>
    </cfRule>
    <cfRule type="containsText" dxfId="2710" priority="485" operator="containsText" text="Moderado">
      <formula>NOT(ISERROR(SEARCH("Moderado",AC25)))</formula>
    </cfRule>
    <cfRule type="containsText" dxfId="2709" priority="486" operator="containsText" text="Menor">
      <formula>NOT(ISERROR(SEARCH("Menor",AC25)))</formula>
    </cfRule>
    <cfRule type="containsText" dxfId="2708" priority="487" operator="containsText" text="Leve">
      <formula>NOT(ISERROR(SEARCH("Leve",AC25)))</formula>
    </cfRule>
  </conditionalFormatting>
  <conditionalFormatting sqref="AG25">
    <cfRule type="containsText" dxfId="2707" priority="474" operator="containsText" text="Extremo">
      <formula>NOT(ISERROR(SEARCH("Extremo",AG25)))</formula>
    </cfRule>
    <cfRule type="containsText" dxfId="2706" priority="475" operator="containsText" text="Alto">
      <formula>NOT(ISERROR(SEARCH("Alto",AG25)))</formula>
    </cfRule>
    <cfRule type="containsText" dxfId="2705" priority="476" operator="containsText" text="Moderado">
      <formula>NOT(ISERROR(SEARCH("Moderado",AG25)))</formula>
    </cfRule>
    <cfRule type="containsText" dxfId="2704" priority="477" operator="containsText" text="Menor">
      <formula>NOT(ISERROR(SEARCH("Menor",AG25)))</formula>
    </cfRule>
    <cfRule type="containsText" dxfId="2703" priority="478" operator="containsText" text="Bajo">
      <formula>NOT(ISERROR(SEARCH("Bajo",AG25)))</formula>
    </cfRule>
    <cfRule type="containsText" dxfId="2702" priority="479" operator="containsText" text="Moderado">
      <formula>NOT(ISERROR(SEARCH("Moderado",AG25)))</formula>
    </cfRule>
    <cfRule type="containsText" dxfId="2701" priority="480" operator="containsText" text="Extremo">
      <formula>NOT(ISERROR(SEARCH("Extremo",AG25)))</formula>
    </cfRule>
    <cfRule type="containsText" dxfId="2700" priority="481" operator="containsText" text="Baja">
      <formula>NOT(ISERROR(SEARCH("Baja",AG25)))</formula>
    </cfRule>
    <cfRule type="containsText" dxfId="2699" priority="482" operator="containsText" text="Alto">
      <formula>NOT(ISERROR(SEARCH("Alto",AG25)))</formula>
    </cfRule>
  </conditionalFormatting>
  <conditionalFormatting sqref="AE25:AE34">
    <cfRule type="containsText" dxfId="2698" priority="464" operator="containsText" text="Catastrófico">
      <formula>NOT(ISERROR(SEARCH("Catastrófico",AE25)))</formula>
    </cfRule>
    <cfRule type="containsText" dxfId="2697" priority="465" operator="containsText" text="Moderado">
      <formula>NOT(ISERROR(SEARCH("Moderado",AE25)))</formula>
    </cfRule>
    <cfRule type="containsText" dxfId="2696" priority="466" operator="containsText" text="Menor">
      <formula>NOT(ISERROR(SEARCH("Menor",AE25)))</formula>
    </cfRule>
    <cfRule type="containsText" dxfId="2695" priority="467" operator="containsText" text="Leve">
      <formula>NOT(ISERROR(SEARCH("Leve",AE25)))</formula>
    </cfRule>
    <cfRule type="containsText" dxfId="2694" priority="468" operator="containsText" text="Mayor">
      <formula>NOT(ISERROR(SEARCH("Mayor",AE25)))</formula>
    </cfRule>
  </conditionalFormatting>
  <conditionalFormatting sqref="N35 N40">
    <cfRule type="containsText" dxfId="2693" priority="453" operator="containsText" text="Extremo">
      <formula>NOT(ISERROR(SEARCH("Extremo",N35)))</formula>
    </cfRule>
    <cfRule type="containsText" dxfId="2692" priority="454" operator="containsText" text="Alto">
      <formula>NOT(ISERROR(SEARCH("Alto",N35)))</formula>
    </cfRule>
    <cfRule type="containsText" dxfId="2691" priority="455" operator="containsText" text="Bajo">
      <formula>NOT(ISERROR(SEARCH("Bajo",N35)))</formula>
    </cfRule>
    <cfRule type="containsText" dxfId="2690" priority="456" operator="containsText" text="Moderado">
      <formula>NOT(ISERROR(SEARCH("Moderado",N35)))</formula>
    </cfRule>
    <cfRule type="containsText" dxfId="2689" priority="457" operator="containsText" text="Extremo">
      <formula>NOT(ISERROR(SEARCH("Extremo",N35)))</formula>
    </cfRule>
  </conditionalFormatting>
  <conditionalFormatting sqref="I35 I40 I30">
    <cfRule type="containsText" dxfId="2688" priority="424" operator="containsText" text="Muy Baja">
      <formula>NOT(ISERROR(SEARCH("Muy Baja",I30)))</formula>
    </cfRule>
    <cfRule type="containsText" dxfId="2687" priority="425" operator="containsText" text="Baja">
      <formula>NOT(ISERROR(SEARCH("Baja",I30)))</formula>
    </cfRule>
    <cfRule type="containsText" dxfId="2686" priority="427" operator="containsText" text="Muy Alta">
      <formula>NOT(ISERROR(SEARCH("Muy Alta",I30)))</formula>
    </cfRule>
    <cfRule type="containsText" dxfId="2685" priority="428" operator="containsText" text="Alta">
      <formula>NOT(ISERROR(SEARCH("Alta",I30)))</formula>
    </cfRule>
    <cfRule type="containsText" dxfId="2684" priority="429" operator="containsText" text="Media">
      <formula>NOT(ISERROR(SEARCH("Media",I30)))</formula>
    </cfRule>
    <cfRule type="containsText" dxfId="2683" priority="430" operator="containsText" text="Media">
      <formula>NOT(ISERROR(SEARCH("Media",I30)))</formula>
    </cfRule>
    <cfRule type="containsText" dxfId="2682" priority="431" operator="containsText" text="Media">
      <formula>NOT(ISERROR(SEARCH("Media",I30)))</formula>
    </cfRule>
    <cfRule type="containsText" dxfId="2681" priority="432" operator="containsText" text="Muy Baja">
      <formula>NOT(ISERROR(SEARCH("Muy Baja",I30)))</formula>
    </cfRule>
    <cfRule type="containsText" dxfId="2680" priority="433" operator="containsText" text="Baja">
      <formula>NOT(ISERROR(SEARCH("Baja",I30)))</formula>
    </cfRule>
    <cfRule type="containsText" dxfId="2679" priority="434" operator="containsText" text="Muy Baja">
      <formula>NOT(ISERROR(SEARCH("Muy Baja",I30)))</formula>
    </cfRule>
    <cfRule type="containsText" dxfId="2678" priority="435" operator="containsText" text="Muy Baja">
      <formula>NOT(ISERROR(SEARCH("Muy Baja",I30)))</formula>
    </cfRule>
    <cfRule type="containsText" dxfId="2677" priority="436" operator="containsText" text="Muy Baja">
      <formula>NOT(ISERROR(SEARCH("Muy Baja",I30)))</formula>
    </cfRule>
    <cfRule type="containsText" dxfId="2676" priority="437" operator="containsText" text="Muy Baja'Tabla probabilidad'!">
      <formula>NOT(ISERROR(SEARCH("Muy Baja'Tabla probabilidad'!",I30)))</formula>
    </cfRule>
    <cfRule type="containsText" dxfId="2675" priority="438" operator="containsText" text="Muy bajo">
      <formula>NOT(ISERROR(SEARCH("Muy bajo",I30)))</formula>
    </cfRule>
    <cfRule type="containsText" dxfId="2674" priority="439" operator="containsText" text="Alta">
      <formula>NOT(ISERROR(SEARCH("Alta",I30)))</formula>
    </cfRule>
    <cfRule type="containsText" dxfId="2673" priority="440" operator="containsText" text="Media">
      <formula>NOT(ISERROR(SEARCH("Media",I30)))</formula>
    </cfRule>
    <cfRule type="containsText" dxfId="2672" priority="441" operator="containsText" text="Baja">
      <formula>NOT(ISERROR(SEARCH("Baja",I30)))</formula>
    </cfRule>
    <cfRule type="containsText" dxfId="2671" priority="442" operator="containsText" text="Muy baja">
      <formula>NOT(ISERROR(SEARCH("Muy baja",I30)))</formula>
    </cfRule>
    <cfRule type="cellIs" dxfId="2670" priority="445" operator="between">
      <formula>1</formula>
      <formula>2</formula>
    </cfRule>
    <cfRule type="cellIs" dxfId="2669" priority="446" operator="between">
      <formula>0</formula>
      <formula>2</formula>
    </cfRule>
  </conditionalFormatting>
  <conditionalFormatting sqref="I35 I40 I30">
    <cfRule type="containsText" dxfId="2668" priority="426" operator="containsText" text="Muy Alta">
      <formula>NOT(ISERROR(SEARCH("Muy Alta",I30)))</formula>
    </cfRule>
  </conditionalFormatting>
  <conditionalFormatting sqref="Y35:Y39">
    <cfRule type="containsText" dxfId="2667" priority="418" operator="containsText" text="Muy Alta">
      <formula>NOT(ISERROR(SEARCH("Muy Alta",Y35)))</formula>
    </cfRule>
    <cfRule type="containsText" dxfId="2666" priority="419" operator="containsText" text="Alta">
      <formula>NOT(ISERROR(SEARCH("Alta",Y35)))</formula>
    </cfRule>
    <cfRule type="containsText" dxfId="2665" priority="420" operator="containsText" text="Media">
      <formula>NOT(ISERROR(SEARCH("Media",Y35)))</formula>
    </cfRule>
    <cfRule type="containsText" dxfId="2664" priority="421" operator="containsText" text="Muy Baja">
      <formula>NOT(ISERROR(SEARCH("Muy Baja",Y35)))</formula>
    </cfRule>
    <cfRule type="containsText" dxfId="2663" priority="422" operator="containsText" text="Baja">
      <formula>NOT(ISERROR(SEARCH("Baja",Y35)))</formula>
    </cfRule>
    <cfRule type="containsText" dxfId="2662" priority="423" operator="containsText" text="Muy Baja">
      <formula>NOT(ISERROR(SEARCH("Muy Baja",Y35)))</formula>
    </cfRule>
  </conditionalFormatting>
  <conditionalFormatting sqref="AC35:AC39">
    <cfRule type="containsText" dxfId="2661" priority="413" operator="containsText" text="Catastrófico">
      <formula>NOT(ISERROR(SEARCH("Catastrófico",AC35)))</formula>
    </cfRule>
    <cfRule type="containsText" dxfId="2660" priority="414" operator="containsText" text="Mayor">
      <formula>NOT(ISERROR(SEARCH("Mayor",AC35)))</formula>
    </cfRule>
    <cfRule type="containsText" dxfId="2659" priority="415" operator="containsText" text="Moderado">
      <formula>NOT(ISERROR(SEARCH("Moderado",AC35)))</formula>
    </cfRule>
    <cfRule type="containsText" dxfId="2658" priority="416" operator="containsText" text="Menor">
      <formula>NOT(ISERROR(SEARCH("Menor",AC35)))</formula>
    </cfRule>
    <cfRule type="containsText" dxfId="2657" priority="417" operator="containsText" text="Leve">
      <formula>NOT(ISERROR(SEARCH("Leve",AC35)))</formula>
    </cfRule>
  </conditionalFormatting>
  <conditionalFormatting sqref="AG35">
    <cfRule type="containsText" dxfId="2656" priority="404" operator="containsText" text="Extremo">
      <formula>NOT(ISERROR(SEARCH("Extremo",AG35)))</formula>
    </cfRule>
    <cfRule type="containsText" dxfId="2655" priority="405" operator="containsText" text="Alto">
      <formula>NOT(ISERROR(SEARCH("Alto",AG35)))</formula>
    </cfRule>
    <cfRule type="containsText" dxfId="2654" priority="406" operator="containsText" text="Moderado">
      <formula>NOT(ISERROR(SEARCH("Moderado",AG35)))</formula>
    </cfRule>
    <cfRule type="containsText" dxfId="2653" priority="407" operator="containsText" text="Menor">
      <formula>NOT(ISERROR(SEARCH("Menor",AG35)))</formula>
    </cfRule>
    <cfRule type="containsText" dxfId="2652" priority="408" operator="containsText" text="Bajo">
      <formula>NOT(ISERROR(SEARCH("Bajo",AG35)))</formula>
    </cfRule>
    <cfRule type="containsText" dxfId="2651" priority="409" operator="containsText" text="Moderado">
      <formula>NOT(ISERROR(SEARCH("Moderado",AG35)))</formula>
    </cfRule>
    <cfRule type="containsText" dxfId="2650" priority="410" operator="containsText" text="Extremo">
      <formula>NOT(ISERROR(SEARCH("Extremo",AG35)))</formula>
    </cfRule>
    <cfRule type="containsText" dxfId="2649" priority="411" operator="containsText" text="Baja">
      <formula>NOT(ISERROR(SEARCH("Baja",AG35)))</formula>
    </cfRule>
    <cfRule type="containsText" dxfId="2648" priority="412" operator="containsText" text="Alto">
      <formula>NOT(ISERROR(SEARCH("Alto",AG35)))</formula>
    </cfRule>
  </conditionalFormatting>
  <conditionalFormatting sqref="AE35:AE39">
    <cfRule type="containsText" dxfId="2647" priority="394" operator="containsText" text="Catastrófico">
      <formula>NOT(ISERROR(SEARCH("Catastrófico",AE35)))</formula>
    </cfRule>
    <cfRule type="containsText" dxfId="2646" priority="395" operator="containsText" text="Moderado">
      <formula>NOT(ISERROR(SEARCH("Moderado",AE35)))</formula>
    </cfRule>
    <cfRule type="containsText" dxfId="2645" priority="396" operator="containsText" text="Menor">
      <formula>NOT(ISERROR(SEARCH("Menor",AE35)))</formula>
    </cfRule>
    <cfRule type="containsText" dxfId="2644" priority="397" operator="containsText" text="Leve">
      <formula>NOT(ISERROR(SEARCH("Leve",AE35)))</formula>
    </cfRule>
    <cfRule type="containsText" dxfId="2643" priority="398" operator="containsText" text="Mayor">
      <formula>NOT(ISERROR(SEARCH("Mayor",AE35)))</formula>
    </cfRule>
  </conditionalFormatting>
  <conditionalFormatting sqref="Y40:Y44">
    <cfRule type="containsText" dxfId="2642" priority="328" operator="containsText" text="Muy Alta">
      <formula>NOT(ISERROR(SEARCH("Muy Alta",Y40)))</formula>
    </cfRule>
    <cfRule type="containsText" dxfId="2641" priority="329" operator="containsText" text="Alta">
      <formula>NOT(ISERROR(SEARCH("Alta",Y40)))</formula>
    </cfRule>
    <cfRule type="containsText" dxfId="2640" priority="330" operator="containsText" text="Media">
      <formula>NOT(ISERROR(SEARCH("Media",Y40)))</formula>
    </cfRule>
    <cfRule type="containsText" dxfId="2639" priority="331" operator="containsText" text="Muy Baja">
      <formula>NOT(ISERROR(SEARCH("Muy Baja",Y40)))</formula>
    </cfRule>
    <cfRule type="containsText" dxfId="2638" priority="332" operator="containsText" text="Baja">
      <formula>NOT(ISERROR(SEARCH("Baja",Y40)))</formula>
    </cfRule>
    <cfRule type="containsText" dxfId="2637" priority="333" operator="containsText" text="Muy Baja">
      <formula>NOT(ISERROR(SEARCH("Muy Baja",Y40)))</formula>
    </cfRule>
  </conditionalFormatting>
  <conditionalFormatting sqref="AC40:AC44">
    <cfRule type="containsText" dxfId="2636" priority="323" operator="containsText" text="Catastrófico">
      <formula>NOT(ISERROR(SEARCH("Catastrófico",AC40)))</formula>
    </cfRule>
    <cfRule type="containsText" dxfId="2635" priority="324" operator="containsText" text="Mayor">
      <formula>NOT(ISERROR(SEARCH("Mayor",AC40)))</formula>
    </cfRule>
    <cfRule type="containsText" dxfId="2634" priority="325" operator="containsText" text="Moderado">
      <formula>NOT(ISERROR(SEARCH("Moderado",AC40)))</formula>
    </cfRule>
    <cfRule type="containsText" dxfId="2633" priority="326" operator="containsText" text="Menor">
      <formula>NOT(ISERROR(SEARCH("Menor",AC40)))</formula>
    </cfRule>
    <cfRule type="containsText" dxfId="2632" priority="327" operator="containsText" text="Leve">
      <formula>NOT(ISERROR(SEARCH("Leve",AC40)))</formula>
    </cfRule>
  </conditionalFormatting>
  <conditionalFormatting sqref="AG40">
    <cfRule type="containsText" dxfId="2631" priority="314" operator="containsText" text="Extremo">
      <formula>NOT(ISERROR(SEARCH("Extremo",AG40)))</formula>
    </cfRule>
    <cfRule type="containsText" dxfId="2630" priority="315" operator="containsText" text="Alto">
      <formula>NOT(ISERROR(SEARCH("Alto",AG40)))</formula>
    </cfRule>
    <cfRule type="containsText" dxfId="2629" priority="316" operator="containsText" text="Moderado">
      <formula>NOT(ISERROR(SEARCH("Moderado",AG40)))</formula>
    </cfRule>
    <cfRule type="containsText" dxfId="2628" priority="317" operator="containsText" text="Menor">
      <formula>NOT(ISERROR(SEARCH("Menor",AG40)))</formula>
    </cfRule>
    <cfRule type="containsText" dxfId="2627" priority="318" operator="containsText" text="Bajo">
      <formula>NOT(ISERROR(SEARCH("Bajo",AG40)))</formula>
    </cfRule>
    <cfRule type="containsText" dxfId="2626" priority="319" operator="containsText" text="Moderado">
      <formula>NOT(ISERROR(SEARCH("Moderado",AG40)))</formula>
    </cfRule>
    <cfRule type="containsText" dxfId="2625" priority="320" operator="containsText" text="Extremo">
      <formula>NOT(ISERROR(SEARCH("Extremo",AG40)))</formula>
    </cfRule>
    <cfRule type="containsText" dxfId="2624" priority="321" operator="containsText" text="Baja">
      <formula>NOT(ISERROR(SEARCH("Baja",AG40)))</formula>
    </cfRule>
    <cfRule type="containsText" dxfId="2623" priority="322" operator="containsText" text="Alto">
      <formula>NOT(ISERROR(SEARCH("Alto",AG40)))</formula>
    </cfRule>
  </conditionalFormatting>
  <conditionalFormatting sqref="AE40:AE44">
    <cfRule type="containsText" dxfId="2622" priority="304" operator="containsText" text="Catastrófico">
      <formula>NOT(ISERROR(SEARCH("Catastrófico",AE40)))</formula>
    </cfRule>
    <cfRule type="containsText" dxfId="2621" priority="305" operator="containsText" text="Moderado">
      <formula>NOT(ISERROR(SEARCH("Moderado",AE40)))</formula>
    </cfRule>
    <cfRule type="containsText" dxfId="2620" priority="306" operator="containsText" text="Menor">
      <formula>NOT(ISERROR(SEARCH("Menor",AE40)))</formula>
    </cfRule>
    <cfRule type="containsText" dxfId="2619" priority="307" operator="containsText" text="Leve">
      <formula>NOT(ISERROR(SEARCH("Leve",AE40)))</formula>
    </cfRule>
    <cfRule type="containsText" dxfId="2618" priority="308" operator="containsText" text="Mayor">
      <formula>NOT(ISERROR(SEARCH("Mayor",AE40)))</formula>
    </cfRule>
  </conditionalFormatting>
  <conditionalFormatting sqref="N30">
    <cfRule type="containsText" dxfId="2617" priority="299" operator="containsText" text="Extremo">
      <formula>NOT(ISERROR(SEARCH("Extremo",N30)))</formula>
    </cfRule>
    <cfRule type="containsText" dxfId="2616" priority="300" operator="containsText" text="Alto">
      <formula>NOT(ISERROR(SEARCH("Alto",N30)))</formula>
    </cfRule>
    <cfRule type="containsText" dxfId="2615" priority="301" operator="containsText" text="Bajo">
      <formula>NOT(ISERROR(SEARCH("Bajo",N30)))</formula>
    </cfRule>
    <cfRule type="containsText" dxfId="2614" priority="302" operator="containsText" text="Moderado">
      <formula>NOT(ISERROR(SEARCH("Moderado",N30)))</formula>
    </cfRule>
    <cfRule type="containsText" dxfId="2613" priority="303" operator="containsText" text="Extremo">
      <formula>NOT(ISERROR(SEARCH("Extremo",N30)))</formula>
    </cfRule>
  </conditionalFormatting>
  <conditionalFormatting sqref="Y30:Y34">
    <cfRule type="containsText" dxfId="2612" priority="258" operator="containsText" text="Muy Alta">
      <formula>NOT(ISERROR(SEARCH("Muy Alta",Y30)))</formula>
    </cfRule>
    <cfRule type="containsText" dxfId="2611" priority="259" operator="containsText" text="Alta">
      <formula>NOT(ISERROR(SEARCH("Alta",Y30)))</formula>
    </cfRule>
    <cfRule type="containsText" dxfId="2610" priority="260" operator="containsText" text="Media">
      <formula>NOT(ISERROR(SEARCH("Media",Y30)))</formula>
    </cfRule>
    <cfRule type="containsText" dxfId="2609" priority="261" operator="containsText" text="Muy Baja">
      <formula>NOT(ISERROR(SEARCH("Muy Baja",Y30)))</formula>
    </cfRule>
    <cfRule type="containsText" dxfId="2608" priority="262" operator="containsText" text="Baja">
      <formula>NOT(ISERROR(SEARCH("Baja",Y30)))</formula>
    </cfRule>
    <cfRule type="containsText" dxfId="2607" priority="263" operator="containsText" text="Muy Baja">
      <formula>NOT(ISERROR(SEARCH("Muy Baja",Y30)))</formula>
    </cfRule>
  </conditionalFormatting>
  <conditionalFormatting sqref="AC30:AC34">
    <cfRule type="containsText" dxfId="2606" priority="253" operator="containsText" text="Catastrófico">
      <formula>NOT(ISERROR(SEARCH("Catastrófico",AC30)))</formula>
    </cfRule>
    <cfRule type="containsText" dxfId="2605" priority="254" operator="containsText" text="Mayor">
      <formula>NOT(ISERROR(SEARCH("Mayor",AC30)))</formula>
    </cfRule>
    <cfRule type="containsText" dxfId="2604" priority="255" operator="containsText" text="Moderado">
      <formula>NOT(ISERROR(SEARCH("Moderado",AC30)))</formula>
    </cfRule>
    <cfRule type="containsText" dxfId="2603" priority="256" operator="containsText" text="Menor">
      <formula>NOT(ISERROR(SEARCH("Menor",AC30)))</formula>
    </cfRule>
    <cfRule type="containsText" dxfId="2602" priority="257" operator="containsText" text="Leve">
      <formula>NOT(ISERROR(SEARCH("Leve",AC30)))</formula>
    </cfRule>
  </conditionalFormatting>
  <conditionalFormatting sqref="AG30">
    <cfRule type="containsText" dxfId="2601" priority="244" operator="containsText" text="Extremo">
      <formula>NOT(ISERROR(SEARCH("Extremo",AG30)))</formula>
    </cfRule>
    <cfRule type="containsText" dxfId="2600" priority="245" operator="containsText" text="Alto">
      <formula>NOT(ISERROR(SEARCH("Alto",AG30)))</formula>
    </cfRule>
    <cfRule type="containsText" dxfId="2599" priority="246" operator="containsText" text="Moderado">
      <formula>NOT(ISERROR(SEARCH("Moderado",AG30)))</formula>
    </cfRule>
    <cfRule type="containsText" dxfId="2598" priority="247" operator="containsText" text="Menor">
      <formula>NOT(ISERROR(SEARCH("Menor",AG30)))</formula>
    </cfRule>
    <cfRule type="containsText" dxfId="2597" priority="248" operator="containsText" text="Bajo">
      <formula>NOT(ISERROR(SEARCH("Bajo",AG30)))</formula>
    </cfRule>
    <cfRule type="containsText" dxfId="2596" priority="249" operator="containsText" text="Moderado">
      <formula>NOT(ISERROR(SEARCH("Moderado",AG30)))</formula>
    </cfRule>
    <cfRule type="containsText" dxfId="2595" priority="250" operator="containsText" text="Extremo">
      <formula>NOT(ISERROR(SEARCH("Extremo",AG30)))</formula>
    </cfRule>
    <cfRule type="containsText" dxfId="2594" priority="251" operator="containsText" text="Baja">
      <formula>NOT(ISERROR(SEARCH("Baja",AG30)))</formula>
    </cfRule>
    <cfRule type="containsText" dxfId="2593" priority="252" operator="containsText" text="Alto">
      <formula>NOT(ISERROR(SEARCH("Alto",AG30)))</formula>
    </cfRule>
  </conditionalFormatting>
  <conditionalFormatting sqref="AE30:AE34">
    <cfRule type="containsText" dxfId="2592" priority="234" operator="containsText" text="Catastrófico">
      <formula>NOT(ISERROR(SEARCH("Catastrófico",AE30)))</formula>
    </cfRule>
    <cfRule type="containsText" dxfId="2591" priority="235" operator="containsText" text="Moderado">
      <formula>NOT(ISERROR(SEARCH("Moderado",AE30)))</formula>
    </cfRule>
    <cfRule type="containsText" dxfId="2590" priority="236" operator="containsText" text="Menor">
      <formula>NOT(ISERROR(SEARCH("Menor",AE30)))</formula>
    </cfRule>
    <cfRule type="containsText" dxfId="2589" priority="237" operator="containsText" text="Leve">
      <formula>NOT(ISERROR(SEARCH("Leve",AE30)))</formula>
    </cfRule>
    <cfRule type="containsText" dxfId="2588" priority="238" operator="containsText" text="Mayor">
      <formula>NOT(ISERROR(SEARCH("Mayor",AE30)))</formula>
    </cfRule>
  </conditionalFormatting>
  <conditionalFormatting sqref="N45">
    <cfRule type="containsText" dxfId="2587" priority="229" operator="containsText" text="Extremo">
      <formula>NOT(ISERROR(SEARCH("Extremo",N45)))</formula>
    </cfRule>
    <cfRule type="containsText" dxfId="2586" priority="230" operator="containsText" text="Alto">
      <formula>NOT(ISERROR(SEARCH("Alto",N45)))</formula>
    </cfRule>
    <cfRule type="containsText" dxfId="2585" priority="231" operator="containsText" text="Bajo">
      <formula>NOT(ISERROR(SEARCH("Bajo",N45)))</formula>
    </cfRule>
    <cfRule type="containsText" dxfId="2584" priority="232" operator="containsText" text="Moderado">
      <formula>NOT(ISERROR(SEARCH("Moderado",N45)))</formula>
    </cfRule>
    <cfRule type="containsText" dxfId="2583" priority="233" operator="containsText" text="Extremo">
      <formula>NOT(ISERROR(SEARCH("Extremo",N45)))</formula>
    </cfRule>
  </conditionalFormatting>
  <conditionalFormatting sqref="I45">
    <cfRule type="containsText" dxfId="2582" priority="206" operator="containsText" text="Muy Baja">
      <formula>NOT(ISERROR(SEARCH("Muy Baja",I45)))</formula>
    </cfRule>
    <cfRule type="containsText" dxfId="2581" priority="207" operator="containsText" text="Baja">
      <formula>NOT(ISERROR(SEARCH("Baja",I45)))</formula>
    </cfRule>
    <cfRule type="containsText" dxfId="2580" priority="209" operator="containsText" text="Muy Alta">
      <formula>NOT(ISERROR(SEARCH("Muy Alta",I45)))</formula>
    </cfRule>
    <cfRule type="containsText" dxfId="2579" priority="210" operator="containsText" text="Alta">
      <formula>NOT(ISERROR(SEARCH("Alta",I45)))</formula>
    </cfRule>
    <cfRule type="containsText" dxfId="2578" priority="211" operator="containsText" text="Media">
      <formula>NOT(ISERROR(SEARCH("Media",I45)))</formula>
    </cfRule>
    <cfRule type="containsText" dxfId="2577" priority="212" operator="containsText" text="Media">
      <formula>NOT(ISERROR(SEARCH("Media",I45)))</formula>
    </cfRule>
    <cfRule type="containsText" dxfId="2576" priority="213" operator="containsText" text="Media">
      <formula>NOT(ISERROR(SEARCH("Media",I45)))</formula>
    </cfRule>
    <cfRule type="containsText" dxfId="2575" priority="214" operator="containsText" text="Muy Baja">
      <formula>NOT(ISERROR(SEARCH("Muy Baja",I45)))</formula>
    </cfRule>
    <cfRule type="containsText" dxfId="2574" priority="215" operator="containsText" text="Baja">
      <formula>NOT(ISERROR(SEARCH("Baja",I45)))</formula>
    </cfRule>
    <cfRule type="containsText" dxfId="2573" priority="216" operator="containsText" text="Muy Baja">
      <formula>NOT(ISERROR(SEARCH("Muy Baja",I45)))</formula>
    </cfRule>
    <cfRule type="containsText" dxfId="2572" priority="217" operator="containsText" text="Muy Baja">
      <formula>NOT(ISERROR(SEARCH("Muy Baja",I45)))</formula>
    </cfRule>
    <cfRule type="containsText" dxfId="2571" priority="218" operator="containsText" text="Muy Baja">
      <formula>NOT(ISERROR(SEARCH("Muy Baja",I45)))</formula>
    </cfRule>
    <cfRule type="containsText" dxfId="2570" priority="219" operator="containsText" text="Muy Baja'Tabla probabilidad'!">
      <formula>NOT(ISERROR(SEARCH("Muy Baja'Tabla probabilidad'!",I45)))</formula>
    </cfRule>
    <cfRule type="containsText" dxfId="2569" priority="220" operator="containsText" text="Muy bajo">
      <formula>NOT(ISERROR(SEARCH("Muy bajo",I45)))</formula>
    </cfRule>
    <cfRule type="containsText" dxfId="2568" priority="221" operator="containsText" text="Alta">
      <formula>NOT(ISERROR(SEARCH("Alta",I45)))</formula>
    </cfRule>
    <cfRule type="containsText" dxfId="2567" priority="222" operator="containsText" text="Media">
      <formula>NOT(ISERROR(SEARCH("Media",I45)))</formula>
    </cfRule>
    <cfRule type="containsText" dxfId="2566" priority="223" operator="containsText" text="Baja">
      <formula>NOT(ISERROR(SEARCH("Baja",I45)))</formula>
    </cfRule>
    <cfRule type="containsText" dxfId="2565" priority="224" operator="containsText" text="Muy baja">
      <formula>NOT(ISERROR(SEARCH("Muy baja",I45)))</formula>
    </cfRule>
    <cfRule type="cellIs" dxfId="2564" priority="227" operator="between">
      <formula>1</formula>
      <formula>2</formula>
    </cfRule>
    <cfRule type="cellIs" dxfId="2563" priority="228" operator="between">
      <formula>0</formula>
      <formula>2</formula>
    </cfRule>
  </conditionalFormatting>
  <conditionalFormatting sqref="I45">
    <cfRule type="containsText" dxfId="2562" priority="208" operator="containsText" text="Muy Alta">
      <formula>NOT(ISERROR(SEARCH("Muy Alta",I45)))</formula>
    </cfRule>
  </conditionalFormatting>
  <conditionalFormatting sqref="Y45:Y49">
    <cfRule type="containsText" dxfId="2561" priority="188" operator="containsText" text="Muy Alta">
      <formula>NOT(ISERROR(SEARCH("Muy Alta",Y45)))</formula>
    </cfRule>
    <cfRule type="containsText" dxfId="2560" priority="189" operator="containsText" text="Alta">
      <formula>NOT(ISERROR(SEARCH("Alta",Y45)))</formula>
    </cfRule>
    <cfRule type="containsText" dxfId="2559" priority="190" operator="containsText" text="Media">
      <formula>NOT(ISERROR(SEARCH("Media",Y45)))</formula>
    </cfRule>
    <cfRule type="containsText" dxfId="2558" priority="191" operator="containsText" text="Muy Baja">
      <formula>NOT(ISERROR(SEARCH("Muy Baja",Y45)))</formula>
    </cfRule>
    <cfRule type="containsText" dxfId="2557" priority="192" operator="containsText" text="Baja">
      <formula>NOT(ISERROR(SEARCH("Baja",Y45)))</formula>
    </cfRule>
    <cfRule type="containsText" dxfId="2556" priority="193" operator="containsText" text="Muy Baja">
      <formula>NOT(ISERROR(SEARCH("Muy Baja",Y45)))</formula>
    </cfRule>
  </conditionalFormatting>
  <conditionalFormatting sqref="AC45:AC49">
    <cfRule type="containsText" dxfId="2555" priority="183" operator="containsText" text="Catastrófico">
      <formula>NOT(ISERROR(SEARCH("Catastrófico",AC45)))</formula>
    </cfRule>
    <cfRule type="containsText" dxfId="2554" priority="184" operator="containsText" text="Mayor">
      <formula>NOT(ISERROR(SEARCH("Mayor",AC45)))</formula>
    </cfRule>
    <cfRule type="containsText" dxfId="2553" priority="185" operator="containsText" text="Moderado">
      <formula>NOT(ISERROR(SEARCH("Moderado",AC45)))</formula>
    </cfRule>
    <cfRule type="containsText" dxfId="2552" priority="186" operator="containsText" text="Menor">
      <formula>NOT(ISERROR(SEARCH("Menor",AC45)))</formula>
    </cfRule>
    <cfRule type="containsText" dxfId="2551" priority="187" operator="containsText" text="Leve">
      <formula>NOT(ISERROR(SEARCH("Leve",AC45)))</formula>
    </cfRule>
  </conditionalFormatting>
  <conditionalFormatting sqref="AG45">
    <cfRule type="containsText" dxfId="2550" priority="174" operator="containsText" text="Extremo">
      <formula>NOT(ISERROR(SEARCH("Extremo",AG45)))</formula>
    </cfRule>
    <cfRule type="containsText" dxfId="2549" priority="175" operator="containsText" text="Alto">
      <formula>NOT(ISERROR(SEARCH("Alto",AG45)))</formula>
    </cfRule>
    <cfRule type="containsText" dxfId="2548" priority="176" operator="containsText" text="Moderado">
      <formula>NOT(ISERROR(SEARCH("Moderado",AG45)))</formula>
    </cfRule>
    <cfRule type="containsText" dxfId="2547" priority="177" operator="containsText" text="Menor">
      <formula>NOT(ISERROR(SEARCH("Menor",AG45)))</formula>
    </cfRule>
    <cfRule type="containsText" dxfId="2546" priority="178" operator="containsText" text="Bajo">
      <formula>NOT(ISERROR(SEARCH("Bajo",AG45)))</formula>
    </cfRule>
    <cfRule type="containsText" dxfId="2545" priority="179" operator="containsText" text="Moderado">
      <formula>NOT(ISERROR(SEARCH("Moderado",AG45)))</formula>
    </cfRule>
    <cfRule type="containsText" dxfId="2544" priority="180" operator="containsText" text="Extremo">
      <formula>NOT(ISERROR(SEARCH("Extremo",AG45)))</formula>
    </cfRule>
    <cfRule type="containsText" dxfId="2543" priority="181" operator="containsText" text="Baja">
      <formula>NOT(ISERROR(SEARCH("Baja",AG45)))</formula>
    </cfRule>
    <cfRule type="containsText" dxfId="2542" priority="182" operator="containsText" text="Alto">
      <formula>NOT(ISERROR(SEARCH("Alto",AG45)))</formula>
    </cfRule>
  </conditionalFormatting>
  <conditionalFormatting sqref="AE45:AE49">
    <cfRule type="containsText" dxfId="2541" priority="164" operator="containsText" text="Catastrófico">
      <formula>NOT(ISERROR(SEARCH("Catastrófico",AE45)))</formula>
    </cfRule>
    <cfRule type="containsText" dxfId="2540" priority="165" operator="containsText" text="Moderado">
      <formula>NOT(ISERROR(SEARCH("Moderado",AE45)))</formula>
    </cfRule>
    <cfRule type="containsText" dxfId="2539" priority="166" operator="containsText" text="Menor">
      <formula>NOT(ISERROR(SEARCH("Menor",AE45)))</formula>
    </cfRule>
    <cfRule type="containsText" dxfId="2538" priority="167" operator="containsText" text="Leve">
      <formula>NOT(ISERROR(SEARCH("Leve",AE45)))</formula>
    </cfRule>
    <cfRule type="containsText" dxfId="2537" priority="168" operator="containsText" text="Mayor">
      <formula>NOT(ISERROR(SEARCH("Mayor",AE45)))</formula>
    </cfRule>
  </conditionalFormatting>
  <conditionalFormatting sqref="N50">
    <cfRule type="containsText" dxfId="2536" priority="159" operator="containsText" text="Extremo">
      <formula>NOT(ISERROR(SEARCH("Extremo",N50)))</formula>
    </cfRule>
    <cfRule type="containsText" dxfId="2535" priority="160" operator="containsText" text="Alto">
      <formula>NOT(ISERROR(SEARCH("Alto",N50)))</formula>
    </cfRule>
    <cfRule type="containsText" dxfId="2534" priority="161" operator="containsText" text="Bajo">
      <formula>NOT(ISERROR(SEARCH("Bajo",N50)))</formula>
    </cfRule>
    <cfRule type="containsText" dxfId="2533" priority="162" operator="containsText" text="Moderado">
      <formula>NOT(ISERROR(SEARCH("Moderado",N50)))</formula>
    </cfRule>
    <cfRule type="containsText" dxfId="2532" priority="163" operator="containsText" text="Extremo">
      <formula>NOT(ISERROR(SEARCH("Extremo",N50)))</formula>
    </cfRule>
  </conditionalFormatting>
  <conditionalFormatting sqref="I50">
    <cfRule type="containsText" dxfId="2531" priority="136" operator="containsText" text="Muy Baja">
      <formula>NOT(ISERROR(SEARCH("Muy Baja",I50)))</formula>
    </cfRule>
    <cfRule type="containsText" dxfId="2530" priority="137" operator="containsText" text="Baja">
      <formula>NOT(ISERROR(SEARCH("Baja",I50)))</formula>
    </cfRule>
    <cfRule type="containsText" dxfId="2529" priority="139" operator="containsText" text="Muy Alta">
      <formula>NOT(ISERROR(SEARCH("Muy Alta",I50)))</formula>
    </cfRule>
    <cfRule type="containsText" dxfId="2528" priority="140" operator="containsText" text="Alta">
      <formula>NOT(ISERROR(SEARCH("Alta",I50)))</formula>
    </cfRule>
    <cfRule type="containsText" dxfId="2527" priority="141" operator="containsText" text="Media">
      <formula>NOT(ISERROR(SEARCH("Media",I50)))</formula>
    </cfRule>
    <cfRule type="containsText" dxfId="2526" priority="142" operator="containsText" text="Media">
      <formula>NOT(ISERROR(SEARCH("Media",I50)))</formula>
    </cfRule>
    <cfRule type="containsText" dxfId="2525" priority="143" operator="containsText" text="Media">
      <formula>NOT(ISERROR(SEARCH("Media",I50)))</formula>
    </cfRule>
    <cfRule type="containsText" dxfId="2524" priority="144" operator="containsText" text="Muy Baja">
      <formula>NOT(ISERROR(SEARCH("Muy Baja",I50)))</formula>
    </cfRule>
    <cfRule type="containsText" dxfId="2523" priority="145" operator="containsText" text="Baja">
      <formula>NOT(ISERROR(SEARCH("Baja",I50)))</formula>
    </cfRule>
    <cfRule type="containsText" dxfId="2522" priority="146" operator="containsText" text="Muy Baja">
      <formula>NOT(ISERROR(SEARCH("Muy Baja",I50)))</formula>
    </cfRule>
    <cfRule type="containsText" dxfId="2521" priority="147" operator="containsText" text="Muy Baja">
      <formula>NOT(ISERROR(SEARCH("Muy Baja",I50)))</formula>
    </cfRule>
    <cfRule type="containsText" dxfId="2520" priority="148" operator="containsText" text="Muy Baja">
      <formula>NOT(ISERROR(SEARCH("Muy Baja",I50)))</formula>
    </cfRule>
    <cfRule type="containsText" dxfId="2519" priority="149" operator="containsText" text="Muy Baja'Tabla probabilidad'!">
      <formula>NOT(ISERROR(SEARCH("Muy Baja'Tabla probabilidad'!",I50)))</formula>
    </cfRule>
    <cfRule type="containsText" dxfId="2518" priority="150" operator="containsText" text="Muy bajo">
      <formula>NOT(ISERROR(SEARCH("Muy bajo",I50)))</formula>
    </cfRule>
    <cfRule type="containsText" dxfId="2517" priority="151" operator="containsText" text="Alta">
      <formula>NOT(ISERROR(SEARCH("Alta",I50)))</formula>
    </cfRule>
    <cfRule type="containsText" dxfId="2516" priority="152" operator="containsText" text="Media">
      <formula>NOT(ISERROR(SEARCH("Media",I50)))</formula>
    </cfRule>
    <cfRule type="containsText" dxfId="2515" priority="153" operator="containsText" text="Baja">
      <formula>NOT(ISERROR(SEARCH("Baja",I50)))</formula>
    </cfRule>
    <cfRule type="containsText" dxfId="2514" priority="154" operator="containsText" text="Muy baja">
      <formula>NOT(ISERROR(SEARCH("Muy baja",I50)))</formula>
    </cfRule>
    <cfRule type="cellIs" dxfId="2513" priority="157" operator="between">
      <formula>1</formula>
      <formula>2</formula>
    </cfRule>
    <cfRule type="cellIs" dxfId="2512" priority="158" operator="between">
      <formula>0</formula>
      <formula>2</formula>
    </cfRule>
  </conditionalFormatting>
  <conditionalFormatting sqref="I50">
    <cfRule type="containsText" dxfId="2511" priority="138" operator="containsText" text="Muy Alta">
      <formula>NOT(ISERROR(SEARCH("Muy Alta",I50)))</formula>
    </cfRule>
  </conditionalFormatting>
  <conditionalFormatting sqref="Y50:Y54">
    <cfRule type="containsText" dxfId="2510" priority="118" operator="containsText" text="Muy Alta">
      <formula>NOT(ISERROR(SEARCH("Muy Alta",Y50)))</formula>
    </cfRule>
    <cfRule type="containsText" dxfId="2509" priority="119" operator="containsText" text="Alta">
      <formula>NOT(ISERROR(SEARCH("Alta",Y50)))</formula>
    </cfRule>
    <cfRule type="containsText" dxfId="2508" priority="120" operator="containsText" text="Media">
      <formula>NOT(ISERROR(SEARCH("Media",Y50)))</formula>
    </cfRule>
    <cfRule type="containsText" dxfId="2507" priority="121" operator="containsText" text="Muy Baja">
      <formula>NOT(ISERROR(SEARCH("Muy Baja",Y50)))</formula>
    </cfRule>
    <cfRule type="containsText" dxfId="2506" priority="122" operator="containsText" text="Baja">
      <formula>NOT(ISERROR(SEARCH("Baja",Y50)))</formula>
    </cfRule>
    <cfRule type="containsText" dxfId="2505" priority="123" operator="containsText" text="Muy Baja">
      <formula>NOT(ISERROR(SEARCH("Muy Baja",Y50)))</formula>
    </cfRule>
  </conditionalFormatting>
  <conditionalFormatting sqref="AC50:AC54">
    <cfRule type="containsText" dxfId="2504" priority="113" operator="containsText" text="Catastrófico">
      <formula>NOT(ISERROR(SEARCH("Catastrófico",AC50)))</formula>
    </cfRule>
    <cfRule type="containsText" dxfId="2503" priority="114" operator="containsText" text="Mayor">
      <formula>NOT(ISERROR(SEARCH("Mayor",AC50)))</formula>
    </cfRule>
    <cfRule type="containsText" dxfId="2502" priority="115" operator="containsText" text="Moderado">
      <formula>NOT(ISERROR(SEARCH("Moderado",AC50)))</formula>
    </cfRule>
    <cfRule type="containsText" dxfId="2501" priority="116" operator="containsText" text="Menor">
      <formula>NOT(ISERROR(SEARCH("Menor",AC50)))</formula>
    </cfRule>
    <cfRule type="containsText" dxfId="2500" priority="117" operator="containsText" text="Leve">
      <formula>NOT(ISERROR(SEARCH("Leve",AC50)))</formula>
    </cfRule>
  </conditionalFormatting>
  <conditionalFormatting sqref="AG50">
    <cfRule type="containsText" dxfId="2499" priority="104" operator="containsText" text="Extremo">
      <formula>NOT(ISERROR(SEARCH("Extremo",AG50)))</formula>
    </cfRule>
    <cfRule type="containsText" dxfId="2498" priority="105" operator="containsText" text="Alto">
      <formula>NOT(ISERROR(SEARCH("Alto",AG50)))</formula>
    </cfRule>
    <cfRule type="containsText" dxfId="2497" priority="106" operator="containsText" text="Moderado">
      <formula>NOT(ISERROR(SEARCH("Moderado",AG50)))</formula>
    </cfRule>
    <cfRule type="containsText" dxfId="2496" priority="107" operator="containsText" text="Menor">
      <formula>NOT(ISERROR(SEARCH("Menor",AG50)))</formula>
    </cfRule>
    <cfRule type="containsText" dxfId="2495" priority="108" operator="containsText" text="Bajo">
      <formula>NOT(ISERROR(SEARCH("Bajo",AG50)))</formula>
    </cfRule>
    <cfRule type="containsText" dxfId="2494" priority="109" operator="containsText" text="Moderado">
      <formula>NOT(ISERROR(SEARCH("Moderado",AG50)))</formula>
    </cfRule>
    <cfRule type="containsText" dxfId="2493" priority="110" operator="containsText" text="Extremo">
      <formula>NOT(ISERROR(SEARCH("Extremo",AG50)))</formula>
    </cfRule>
    <cfRule type="containsText" dxfId="2492" priority="111" operator="containsText" text="Baja">
      <formula>NOT(ISERROR(SEARCH("Baja",AG50)))</formula>
    </cfRule>
    <cfRule type="containsText" dxfId="2491" priority="112" operator="containsText" text="Alto">
      <formula>NOT(ISERROR(SEARCH("Alto",AG50)))</formula>
    </cfRule>
  </conditionalFormatting>
  <conditionalFormatting sqref="AE50:AE54">
    <cfRule type="containsText" dxfId="2490" priority="94" operator="containsText" text="Catastrófico">
      <formula>NOT(ISERROR(SEARCH("Catastrófico",AE50)))</formula>
    </cfRule>
    <cfRule type="containsText" dxfId="2489" priority="95" operator="containsText" text="Moderado">
      <formula>NOT(ISERROR(SEARCH("Moderado",AE50)))</formula>
    </cfRule>
    <cfRule type="containsText" dxfId="2488" priority="96" operator="containsText" text="Menor">
      <formula>NOT(ISERROR(SEARCH("Menor",AE50)))</formula>
    </cfRule>
    <cfRule type="containsText" dxfId="2487" priority="97" operator="containsText" text="Leve">
      <formula>NOT(ISERROR(SEARCH("Leve",AE50)))</formula>
    </cfRule>
    <cfRule type="containsText" dxfId="2486" priority="98" operator="containsText" text="Mayor">
      <formula>NOT(ISERROR(SEARCH("Mayor",AE50)))</formula>
    </cfRule>
  </conditionalFormatting>
  <conditionalFormatting sqref="N55">
    <cfRule type="containsText" dxfId="2485" priority="89" operator="containsText" text="Extremo">
      <formula>NOT(ISERROR(SEARCH("Extremo",N55)))</formula>
    </cfRule>
    <cfRule type="containsText" dxfId="2484" priority="90" operator="containsText" text="Alto">
      <formula>NOT(ISERROR(SEARCH("Alto",N55)))</formula>
    </cfRule>
    <cfRule type="containsText" dxfId="2483" priority="91" operator="containsText" text="Bajo">
      <formula>NOT(ISERROR(SEARCH("Bajo",N55)))</formula>
    </cfRule>
    <cfRule type="containsText" dxfId="2482" priority="92" operator="containsText" text="Moderado">
      <formula>NOT(ISERROR(SEARCH("Moderado",N55)))</formula>
    </cfRule>
    <cfRule type="containsText" dxfId="2481" priority="93" operator="containsText" text="Extremo">
      <formula>NOT(ISERROR(SEARCH("Extremo",N55)))</formula>
    </cfRule>
  </conditionalFormatting>
  <conditionalFormatting sqref="I55">
    <cfRule type="containsText" dxfId="2480" priority="66" operator="containsText" text="Muy Baja">
      <formula>NOT(ISERROR(SEARCH("Muy Baja",I55)))</formula>
    </cfRule>
    <cfRule type="containsText" dxfId="2479" priority="67" operator="containsText" text="Baja">
      <formula>NOT(ISERROR(SEARCH("Baja",I55)))</formula>
    </cfRule>
    <cfRule type="containsText" dxfId="2478" priority="69" operator="containsText" text="Muy Alta">
      <formula>NOT(ISERROR(SEARCH("Muy Alta",I55)))</formula>
    </cfRule>
    <cfRule type="containsText" dxfId="2477" priority="70" operator="containsText" text="Alta">
      <formula>NOT(ISERROR(SEARCH("Alta",I55)))</formula>
    </cfRule>
    <cfRule type="containsText" dxfId="2476" priority="71" operator="containsText" text="Media">
      <formula>NOT(ISERROR(SEARCH("Media",I55)))</formula>
    </cfRule>
    <cfRule type="containsText" dxfId="2475" priority="72" operator="containsText" text="Media">
      <formula>NOT(ISERROR(SEARCH("Media",I55)))</formula>
    </cfRule>
    <cfRule type="containsText" dxfId="2474" priority="73" operator="containsText" text="Media">
      <formula>NOT(ISERROR(SEARCH("Media",I55)))</formula>
    </cfRule>
    <cfRule type="containsText" dxfId="2473" priority="74" operator="containsText" text="Muy Baja">
      <formula>NOT(ISERROR(SEARCH("Muy Baja",I55)))</formula>
    </cfRule>
    <cfRule type="containsText" dxfId="2472" priority="75" operator="containsText" text="Baja">
      <formula>NOT(ISERROR(SEARCH("Baja",I55)))</formula>
    </cfRule>
    <cfRule type="containsText" dxfId="2471" priority="76" operator="containsText" text="Muy Baja">
      <formula>NOT(ISERROR(SEARCH("Muy Baja",I55)))</formula>
    </cfRule>
    <cfRule type="containsText" dxfId="2470" priority="77" operator="containsText" text="Muy Baja">
      <formula>NOT(ISERROR(SEARCH("Muy Baja",I55)))</formula>
    </cfRule>
    <cfRule type="containsText" dxfId="2469" priority="78" operator="containsText" text="Muy Baja">
      <formula>NOT(ISERROR(SEARCH("Muy Baja",I55)))</formula>
    </cfRule>
    <cfRule type="containsText" dxfId="2468" priority="79" operator="containsText" text="Muy Baja'Tabla probabilidad'!">
      <formula>NOT(ISERROR(SEARCH("Muy Baja'Tabla probabilidad'!",I55)))</formula>
    </cfRule>
    <cfRule type="containsText" dxfId="2467" priority="80" operator="containsText" text="Muy bajo">
      <formula>NOT(ISERROR(SEARCH("Muy bajo",I55)))</formula>
    </cfRule>
    <cfRule type="containsText" dxfId="2466" priority="81" operator="containsText" text="Alta">
      <formula>NOT(ISERROR(SEARCH("Alta",I55)))</formula>
    </cfRule>
    <cfRule type="containsText" dxfId="2465" priority="82" operator="containsText" text="Media">
      <formula>NOT(ISERROR(SEARCH("Media",I55)))</formula>
    </cfRule>
    <cfRule type="containsText" dxfId="2464" priority="83" operator="containsText" text="Baja">
      <formula>NOT(ISERROR(SEARCH("Baja",I55)))</formula>
    </cfRule>
    <cfRule type="containsText" dxfId="2463" priority="84" operator="containsText" text="Muy baja">
      <formula>NOT(ISERROR(SEARCH("Muy baja",I55)))</formula>
    </cfRule>
    <cfRule type="cellIs" dxfId="2462" priority="87" operator="between">
      <formula>1</formula>
      <formula>2</formula>
    </cfRule>
    <cfRule type="cellIs" dxfId="2461" priority="88" operator="between">
      <formula>0</formula>
      <formula>2</formula>
    </cfRule>
  </conditionalFormatting>
  <conditionalFormatting sqref="I55">
    <cfRule type="containsText" dxfId="2460" priority="68" operator="containsText" text="Muy Alta">
      <formula>NOT(ISERROR(SEARCH("Muy Alta",I55)))</formula>
    </cfRule>
  </conditionalFormatting>
  <conditionalFormatting sqref="Y55:Y59">
    <cfRule type="containsText" dxfId="2459" priority="48" operator="containsText" text="Muy Alta">
      <formula>NOT(ISERROR(SEARCH("Muy Alta",Y55)))</formula>
    </cfRule>
    <cfRule type="containsText" dxfId="2458" priority="49" operator="containsText" text="Alta">
      <formula>NOT(ISERROR(SEARCH("Alta",Y55)))</formula>
    </cfRule>
    <cfRule type="containsText" dxfId="2457" priority="50" operator="containsText" text="Media">
      <formula>NOT(ISERROR(SEARCH("Media",Y55)))</formula>
    </cfRule>
    <cfRule type="containsText" dxfId="2456" priority="51" operator="containsText" text="Muy Baja">
      <formula>NOT(ISERROR(SEARCH("Muy Baja",Y55)))</formula>
    </cfRule>
    <cfRule type="containsText" dxfId="2455" priority="52" operator="containsText" text="Baja">
      <formula>NOT(ISERROR(SEARCH("Baja",Y55)))</formula>
    </cfRule>
    <cfRule type="containsText" dxfId="2454" priority="53" operator="containsText" text="Muy Baja">
      <formula>NOT(ISERROR(SEARCH("Muy Baja",Y55)))</formula>
    </cfRule>
  </conditionalFormatting>
  <conditionalFormatting sqref="AC55:AC59">
    <cfRule type="containsText" dxfId="2453" priority="43" operator="containsText" text="Catastrófico">
      <formula>NOT(ISERROR(SEARCH("Catastrófico",AC55)))</formula>
    </cfRule>
    <cfRule type="containsText" dxfId="2452" priority="44" operator="containsText" text="Mayor">
      <formula>NOT(ISERROR(SEARCH("Mayor",AC55)))</formula>
    </cfRule>
    <cfRule type="containsText" dxfId="2451" priority="45" operator="containsText" text="Moderado">
      <formula>NOT(ISERROR(SEARCH("Moderado",AC55)))</formula>
    </cfRule>
    <cfRule type="containsText" dxfId="2450" priority="46" operator="containsText" text="Menor">
      <formula>NOT(ISERROR(SEARCH("Menor",AC55)))</formula>
    </cfRule>
    <cfRule type="containsText" dxfId="2449" priority="47" operator="containsText" text="Leve">
      <formula>NOT(ISERROR(SEARCH("Leve",AC55)))</formula>
    </cfRule>
  </conditionalFormatting>
  <conditionalFormatting sqref="AG55">
    <cfRule type="containsText" dxfId="2448" priority="34" operator="containsText" text="Extremo">
      <formula>NOT(ISERROR(SEARCH("Extremo",AG55)))</formula>
    </cfRule>
    <cfRule type="containsText" dxfId="2447" priority="35" operator="containsText" text="Alto">
      <formula>NOT(ISERROR(SEARCH("Alto",AG55)))</formula>
    </cfRule>
    <cfRule type="containsText" dxfId="2446" priority="36" operator="containsText" text="Moderado">
      <formula>NOT(ISERROR(SEARCH("Moderado",AG55)))</formula>
    </cfRule>
    <cfRule type="containsText" dxfId="2445" priority="37" operator="containsText" text="Menor">
      <formula>NOT(ISERROR(SEARCH("Menor",AG55)))</formula>
    </cfRule>
    <cfRule type="containsText" dxfId="2444" priority="38" operator="containsText" text="Bajo">
      <formula>NOT(ISERROR(SEARCH("Bajo",AG55)))</formula>
    </cfRule>
    <cfRule type="containsText" dxfId="2443" priority="39" operator="containsText" text="Moderado">
      <formula>NOT(ISERROR(SEARCH("Moderado",AG55)))</formula>
    </cfRule>
    <cfRule type="containsText" dxfId="2442" priority="40" operator="containsText" text="Extremo">
      <formula>NOT(ISERROR(SEARCH("Extremo",AG55)))</formula>
    </cfRule>
    <cfRule type="containsText" dxfId="2441" priority="41" operator="containsText" text="Baja">
      <formula>NOT(ISERROR(SEARCH("Baja",AG55)))</formula>
    </cfRule>
    <cfRule type="containsText" dxfId="2440" priority="42" operator="containsText" text="Alto">
      <formula>NOT(ISERROR(SEARCH("Alto",AG55)))</formula>
    </cfRule>
  </conditionalFormatting>
  <conditionalFormatting sqref="AE55:AE59">
    <cfRule type="containsText" dxfId="2439" priority="24" operator="containsText" text="Catastrófico">
      <formula>NOT(ISERROR(SEARCH("Catastrófico",AE55)))</formula>
    </cfRule>
    <cfRule type="containsText" dxfId="2438" priority="25" operator="containsText" text="Moderado">
      <formula>NOT(ISERROR(SEARCH("Moderado",AE55)))</formula>
    </cfRule>
    <cfRule type="containsText" dxfId="2437" priority="26" operator="containsText" text="Menor">
      <formula>NOT(ISERROR(SEARCH("Menor",AE55)))</formula>
    </cfRule>
    <cfRule type="containsText" dxfId="2436" priority="27" operator="containsText" text="Leve">
      <formula>NOT(ISERROR(SEARCH("Leve",AE55)))</formula>
    </cfRule>
    <cfRule type="containsText" dxfId="2435" priority="28" operator="containsText" text="Mayor">
      <formula>NOT(ISERROR(SEARCH("Mayor",AE55)))</formula>
    </cfRule>
  </conditionalFormatting>
  <conditionalFormatting sqref="AA13">
    <cfRule type="containsText" dxfId="2434" priority="1" operator="containsText" text="Muy Baja">
      <formula>NOT(ISERROR(SEARCH("Muy Baja",AA13)))</formula>
    </cfRule>
    <cfRule type="containsText" dxfId="2433" priority="18" operator="containsText" text="Muy Alta">
      <formula>NOT(ISERROR(SEARCH("Muy Alta",AA13)))</formula>
    </cfRule>
    <cfRule type="containsText" dxfId="2432" priority="19" operator="containsText" text="Alta">
      <formula>NOT(ISERROR(SEARCH("Alta",AA13)))</formula>
    </cfRule>
    <cfRule type="containsText" dxfId="2431" priority="20" operator="containsText" text="Media">
      <formula>NOT(ISERROR(SEARCH("Media",AA13)))</formula>
    </cfRule>
    <cfRule type="containsText" dxfId="2430" priority="21" operator="containsText" text="Baja">
      <formula>NOT(ISERROR(SEARCH("Baja",AA13)))</formula>
    </cfRule>
    <cfRule type="containsText" dxfId="2429" priority="22" operator="containsText" text="Muy Baja">
      <formula>NOT(ISERROR(SEARCH("Muy Baja",AA13)))</formula>
    </cfRule>
  </conditionalFormatting>
  <conditionalFormatting sqref="Y13">
    <cfRule type="containsText" dxfId="2428" priority="12" operator="containsText" text="Muy Alta">
      <formula>NOT(ISERROR(SEARCH("Muy Alta",Y13)))</formula>
    </cfRule>
    <cfRule type="containsText" dxfId="2427" priority="13" operator="containsText" text="Alta">
      <formula>NOT(ISERROR(SEARCH("Alta",Y13)))</formula>
    </cfRule>
    <cfRule type="containsText" dxfId="2426" priority="14" operator="containsText" text="Media">
      <formula>NOT(ISERROR(SEARCH("Media",Y13)))</formula>
    </cfRule>
    <cfRule type="containsText" dxfId="2425" priority="15" operator="containsText" text="Muy Baja">
      <formula>NOT(ISERROR(SEARCH("Muy Baja",Y13)))</formula>
    </cfRule>
    <cfRule type="containsText" dxfId="2424" priority="16" operator="containsText" text="Baja">
      <formula>NOT(ISERROR(SEARCH("Baja",Y13)))</formula>
    </cfRule>
    <cfRule type="containsText" dxfId="2423" priority="17" operator="containsText" text="Muy Baja">
      <formula>NOT(ISERROR(SEARCH("Muy Baja",Y13)))</formula>
    </cfRule>
  </conditionalFormatting>
  <conditionalFormatting sqref="AC13">
    <cfRule type="containsText" dxfId="2422" priority="7" operator="containsText" text="Catastrófico">
      <formula>NOT(ISERROR(SEARCH("Catastrófico",AC13)))</formula>
    </cfRule>
    <cfRule type="containsText" dxfId="2421" priority="8" operator="containsText" text="Mayor">
      <formula>NOT(ISERROR(SEARCH("Mayor",AC13)))</formula>
    </cfRule>
    <cfRule type="containsText" dxfId="2420" priority="9" operator="containsText" text="Moderado">
      <formula>NOT(ISERROR(SEARCH("Moderado",AC13)))</formula>
    </cfRule>
    <cfRule type="containsText" dxfId="2419" priority="10" operator="containsText" text="Menor">
      <formula>NOT(ISERROR(SEARCH("Menor",AC13)))</formula>
    </cfRule>
    <cfRule type="containsText" dxfId="2418" priority="11" operator="containsText" text="Leve">
      <formula>NOT(ISERROR(SEARCH("Leve",AC13)))</formula>
    </cfRule>
  </conditionalFormatting>
  <conditionalFormatting sqref="AE13">
    <cfRule type="containsText" dxfId="2417" priority="2" operator="containsText" text="Catastrófico">
      <formula>NOT(ISERROR(SEARCH("Catastrófico",AE13)))</formula>
    </cfRule>
    <cfRule type="containsText" dxfId="2416" priority="3" operator="containsText" text="Moderado">
      <formula>NOT(ISERROR(SEARCH("Moderado",AE13)))</formula>
    </cfRule>
    <cfRule type="containsText" dxfId="2415" priority="4" operator="containsText" text="Menor">
      <formula>NOT(ISERROR(SEARCH("Menor",AE13)))</formula>
    </cfRule>
    <cfRule type="containsText" dxfId="2414" priority="5" operator="containsText" text="Leve">
      <formula>NOT(ISERROR(SEARCH("Leve",AE13)))</formula>
    </cfRule>
    <cfRule type="containsText" dxfId="2413" priority="6" operator="containsText" text="Mayor">
      <formula>NOT(ISERROR(SEARCH("Mayor",AE13)))</formula>
    </cfRule>
  </conditionalFormatting>
  <dataValidations xWindow="1166" yWindow="529" count="1">
    <dataValidation allowBlank="1" showInputMessage="1" showErrorMessage="1" prompt="Enunciar cuál es el control" sqref="P18 AI25 P20:P23 P30:P32 AI17 AI12:AI13 P10:P15 P25 AI30:AI31"/>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71" operator="containsText" id="{85F911A9-FF11-4B11-A4CC-F406EAB53E70}">
            <xm:f>NOT(ISERROR(SEARCH('Tabla probabilidad'!$B$5,I15)))</xm:f>
            <xm:f>'Tabla probabilidad'!$B$5</xm:f>
            <x14:dxf>
              <font>
                <color rgb="FF006100"/>
              </font>
              <fill>
                <patternFill>
                  <bgColor rgb="FFC6EFCE"/>
                </patternFill>
              </fill>
            </x14:dxf>
          </x14:cfRule>
          <x14:cfRule type="containsText" priority="872" operator="containsText" id="{C222FDBF-3C08-4113-9351-76033CF06434}">
            <xm:f>NOT(ISERROR(SEARCH('Tabla probabilidad'!$B$5,I15)))</xm:f>
            <xm:f>'Tabla probabilidad'!$B$5</xm:f>
            <x14:dxf>
              <font>
                <color rgb="FF9C0006"/>
              </font>
              <fill>
                <patternFill>
                  <bgColor rgb="FFFFC7CE"/>
                </patternFill>
              </fill>
            </x14:dxf>
          </x14:cfRule>
          <xm:sqref>I15</xm:sqref>
        </x14:conditionalFormatting>
        <x14:conditionalFormatting xmlns:xm="http://schemas.microsoft.com/office/excel/2006/main">
          <x14:cfRule type="containsText" priority="603" operator="containsText" id="{130BBF8F-6F36-4C1F-BB40-DA538C9DA4BA}">
            <xm:f>NOT(ISERROR(SEARCH('Tabla probabilidad'!$B$5,I10)))</xm:f>
            <xm:f>'Tabla probabilidad'!$B$5</xm:f>
            <x14:dxf>
              <font>
                <color rgb="FF006100"/>
              </font>
              <fill>
                <patternFill>
                  <bgColor rgb="FFC6EFCE"/>
                </patternFill>
              </fill>
            </x14:dxf>
          </x14:cfRule>
          <x14:cfRule type="containsText" priority="604" operator="containsText" id="{0DBD8F32-72F4-47FE-A8E8-92CA123A277C}">
            <xm:f>NOT(ISERROR(SEARCH('Tabla probabilidad'!$B$5,I10)))</xm:f>
            <xm:f>'Tabla probabilidad'!$B$5</xm:f>
            <x14:dxf>
              <font>
                <color rgb="FF9C0006"/>
              </font>
              <fill>
                <patternFill>
                  <bgColor rgb="FFFFC7CE"/>
                </patternFill>
              </fill>
            </x14:dxf>
          </x14:cfRule>
          <xm:sqref>I10 I20 I25</xm:sqref>
        </x14:conditionalFormatting>
        <x14:conditionalFormatting xmlns:xm="http://schemas.microsoft.com/office/excel/2006/main">
          <x14:cfRule type="containsText" priority="443" operator="containsText" id="{DF7D542B-1BF1-4317-8F9F-9E217298398A}">
            <xm:f>NOT(ISERROR(SEARCH('Tabla probabilidad'!$B$5,I30)))</xm:f>
            <xm:f>'Tabla probabilidad'!$B$5</xm:f>
            <x14:dxf>
              <font>
                <color rgb="FF006100"/>
              </font>
              <fill>
                <patternFill>
                  <bgColor rgb="FFC6EFCE"/>
                </patternFill>
              </fill>
            </x14:dxf>
          </x14:cfRule>
          <x14:cfRule type="containsText" priority="444" operator="containsText" id="{588CF624-76F0-4DA9-B250-68F531E8679C}">
            <xm:f>NOT(ISERROR(SEARCH('Tabla probabilidad'!$B$5,I30)))</xm:f>
            <xm:f>'Tabla probabilidad'!$B$5</xm:f>
            <x14:dxf>
              <font>
                <color rgb="FF9C0006"/>
              </font>
              <fill>
                <patternFill>
                  <bgColor rgb="FFFFC7CE"/>
                </patternFill>
              </fill>
            </x14:dxf>
          </x14:cfRule>
          <xm:sqref>I35 I40 I30</xm:sqref>
        </x14:conditionalFormatting>
        <x14:conditionalFormatting xmlns:xm="http://schemas.microsoft.com/office/excel/2006/main">
          <x14:cfRule type="containsText" priority="225" operator="containsText" id="{D71E484F-FE07-4D18-8E45-7EB7DDE70E2C}">
            <xm:f>NOT(ISERROR(SEARCH('Tabla probabilidad'!$B$5,I45)))</xm:f>
            <xm:f>'Tabla probabilidad'!$B$5</xm:f>
            <x14:dxf>
              <font>
                <color rgb="FF006100"/>
              </font>
              <fill>
                <patternFill>
                  <bgColor rgb="FFC6EFCE"/>
                </patternFill>
              </fill>
            </x14:dxf>
          </x14:cfRule>
          <x14:cfRule type="containsText" priority="226"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55" operator="containsText" id="{91325732-CCEB-40E7-9A2C-98900CB15E77}">
            <xm:f>NOT(ISERROR(SEARCH('Tabla probabilidad'!$B$5,I50)))</xm:f>
            <xm:f>'Tabla probabilidad'!$B$5</xm:f>
            <x14:dxf>
              <font>
                <color rgb="FF006100"/>
              </font>
              <fill>
                <patternFill>
                  <bgColor rgb="FFC6EFCE"/>
                </patternFill>
              </fill>
            </x14:dxf>
          </x14:cfRule>
          <x14:cfRule type="containsText" priority="156"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85" operator="containsText" id="{3498E6D8-7225-4046-93C9-2583E1784B5A}">
            <xm:f>NOT(ISERROR(SEARCH('Tabla probabilidad'!$B$5,I55)))</xm:f>
            <xm:f>'Tabla probabilidad'!$B$5</xm:f>
            <x14:dxf>
              <font>
                <color rgb="FF006100"/>
              </font>
              <fill>
                <patternFill>
                  <bgColor rgb="FFC6EFCE"/>
                </patternFill>
              </fill>
            </x14:dxf>
          </x14:cfRule>
          <x14:cfRule type="containsText" priority="86"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xWindow="1166" yWindow="529" count="10">
        <x14:dataValidation type="list" allowBlank="1" showInputMessage="1" showErrorMessage="1">
          <x14:formula1>
            <xm:f>LISTA!$J$3:$J$4</xm:f>
          </x14:formula1>
          <xm:sqref>AN25:AN26 AN30:AN31 AN55 AN35:AN38 AN10:AN17 AN40:AN45 AN50 AN20:AN22</xm:sqref>
        </x14:dataValidation>
        <x14:dataValidation type="list" allowBlank="1" showInputMessage="1" showErrorMessage="1">
          <x14:formula1>
            <xm:f>LISTA!$K$3:$K$6</xm:f>
          </x14:formula1>
          <xm:sqref>AH15 AH10 AH20 AH25 AH35 AH40 AH30 AH45 AH50 AH55</xm:sqref>
        </x14:dataValidation>
        <x14:dataValidation type="list" allowBlank="1" showInputMessage="1" showErrorMessage="1">
          <x14:formula1>
            <xm:f>LISTA!$E$3:$E$5</xm:f>
          </x14:formula1>
          <xm:sqref>R10:R59</xm:sqref>
        </x14:dataValidation>
        <x14:dataValidation type="list" allowBlank="1" showInputMessage="1" showErrorMessage="1">
          <x14:formula1>
            <xm:f>LISTA!$F$3:$F$4</xm:f>
          </x14:formula1>
          <xm:sqref>S10:S59</xm:sqref>
        </x14:dataValidation>
        <x14:dataValidation type="list" allowBlank="1" showInputMessage="1" showErrorMessage="1">
          <x14:formula1>
            <xm:f>LISTA!$G$3:$G$4</xm:f>
          </x14:formula1>
          <xm:sqref>U10:U59</xm:sqref>
        </x14:dataValidation>
        <x14:dataValidation type="list" allowBlank="1" showInputMessage="1" showErrorMessage="1">
          <x14:formula1>
            <xm:f>LISTA!$H$3:$H$4</xm:f>
          </x14:formula1>
          <xm:sqref>V10:V59</xm:sqref>
        </x14:dataValidation>
        <x14:dataValidation type="list" allowBlank="1" showInputMessage="1" showErrorMessage="1">
          <x14:formula1>
            <xm:f>LISTA!$I$3:$I$4</xm:f>
          </x14:formula1>
          <xm:sqref>W10:W59</xm:sqref>
        </x14:dataValidation>
        <x14:dataValidation type="list" allowBlank="1" showInputMessage="1" showErrorMessage="1">
          <x14:formula1>
            <xm:f>LISTA!$C$3:$C$10</xm:f>
          </x14:formula1>
          <xm:sqref>G10:G59</xm:sqref>
        </x14:dataValidation>
        <x14:dataValidation type="list" allowBlank="1" showInputMessage="1" showErrorMessage="1">
          <x14:formula1>
            <xm:f>LISTA!$D$3:$D$31</xm:f>
          </x14:formula1>
          <xm:sqref>K10:K59</xm:sqref>
        </x14:dataValidation>
        <x14:dataValidation type="list" allowBlank="1" showInputMessage="1" showErrorMessage="1">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9"/>
  <sheetViews>
    <sheetView zoomScale="69" zoomScaleNormal="69" workbookViewId="0">
      <selection activeCell="H7" sqref="H7"/>
    </sheetView>
  </sheetViews>
  <sheetFormatPr baseColWidth="10" defaultRowHeight="15"/>
  <cols>
    <col min="1" max="1" width="27.42578125" style="7" customWidth="1"/>
    <col min="2" max="2" width="33.28515625" style="7" customWidth="1"/>
    <col min="3" max="3" width="52.710937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557" t="s">
        <v>12</v>
      </c>
      <c r="B3" s="557"/>
      <c r="C3" s="557"/>
      <c r="D3" s="557"/>
      <c r="E3" s="557"/>
      <c r="F3" s="557"/>
      <c r="G3" s="557"/>
      <c r="H3" s="557"/>
    </row>
    <row r="4" spans="1:9">
      <c r="A4" s="557"/>
      <c r="B4" s="557"/>
      <c r="C4" s="557"/>
      <c r="D4" s="557"/>
      <c r="E4" s="557"/>
      <c r="F4" s="557"/>
      <c r="G4" s="557"/>
      <c r="H4" s="557"/>
    </row>
    <row r="5" spans="1:9" ht="34.5" thickBot="1">
      <c r="A5" s="19"/>
      <c r="B5" s="19"/>
      <c r="C5" s="19"/>
      <c r="D5" s="19"/>
      <c r="E5" s="19"/>
      <c r="F5" s="19"/>
      <c r="G5" s="19"/>
      <c r="H5" s="19"/>
    </row>
    <row r="6" spans="1:9" ht="71.25" customHeight="1" thickBot="1">
      <c r="A6" s="558" t="s">
        <v>12</v>
      </c>
      <c r="B6" s="84" t="s">
        <v>93</v>
      </c>
      <c r="C6" s="84" t="s">
        <v>94</v>
      </c>
      <c r="D6" s="85" t="s">
        <v>95</v>
      </c>
      <c r="E6" s="85" t="s">
        <v>96</v>
      </c>
      <c r="F6" s="85" t="s">
        <v>97</v>
      </c>
      <c r="G6" s="170" t="s">
        <v>98</v>
      </c>
      <c r="H6" s="84" t="s">
        <v>99</v>
      </c>
      <c r="I6" s="84" t="s">
        <v>340</v>
      </c>
    </row>
    <row r="7" spans="1:9" ht="265.5" customHeight="1" thickBot="1">
      <c r="A7" s="559"/>
      <c r="B7" s="20" t="s">
        <v>100</v>
      </c>
      <c r="C7" s="20" t="s">
        <v>101</v>
      </c>
      <c r="D7" s="20" t="s">
        <v>102</v>
      </c>
      <c r="E7" s="20" t="s">
        <v>103</v>
      </c>
      <c r="F7" s="20" t="s">
        <v>104</v>
      </c>
      <c r="G7" s="21" t="s">
        <v>105</v>
      </c>
      <c r="H7" s="188" t="s">
        <v>106</v>
      </c>
      <c r="I7" s="188" t="s">
        <v>341</v>
      </c>
    </row>
    <row r="9" spans="1:9">
      <c r="D9" s="7" t="s">
        <v>457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90" zoomScaleNormal="90" workbookViewId="0">
      <selection activeCell="C5" sqref="C5"/>
    </sheetView>
  </sheetViews>
  <sheetFormatPr baseColWidth="10" defaultRowHeight="15"/>
  <cols>
    <col min="2" max="2" width="24.140625" customWidth="1"/>
    <col min="3" max="3" width="75.7109375" customWidth="1"/>
    <col min="4" max="4" width="29.85546875" customWidth="1"/>
    <col min="32" max="137" width="11.42578125" style="120"/>
  </cols>
  <sheetData>
    <row r="1" spans="1:31" s="120" customFormat="1"/>
    <row r="2" spans="1:31" ht="23.25">
      <c r="A2" s="7"/>
      <c r="B2" s="560" t="s">
        <v>107</v>
      </c>
      <c r="C2" s="560"/>
      <c r="D2" s="560"/>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9"/>
      <c r="C3" s="109"/>
      <c r="D3" s="109"/>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3" t="s">
        <v>108</v>
      </c>
      <c r="D4" s="12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4" t="s">
        <v>110</v>
      </c>
      <c r="C5" s="125" t="s">
        <v>364</v>
      </c>
      <c r="D5" s="12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7" t="s">
        <v>111</v>
      </c>
      <c r="C6" s="128" t="s">
        <v>112</v>
      </c>
      <c r="D6" s="12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0" t="s">
        <v>113</v>
      </c>
      <c r="C7" s="128" t="s">
        <v>114</v>
      </c>
      <c r="D7" s="12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1" t="s">
        <v>115</v>
      </c>
      <c r="C8" s="128" t="s">
        <v>116</v>
      </c>
      <c r="D8" s="12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2" t="s">
        <v>117</v>
      </c>
      <c r="C9" s="128" t="s">
        <v>118</v>
      </c>
      <c r="D9" s="12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0" customFormat="1"/>
    <row r="35" spans="1:31" s="120" customFormat="1"/>
    <row r="36" spans="1:31" s="120" customFormat="1"/>
    <row r="37" spans="1:31" s="120" customFormat="1"/>
    <row r="38" spans="1:31" s="120" customFormat="1"/>
    <row r="39" spans="1:31" s="120" customFormat="1"/>
    <row r="40" spans="1:31" s="120" customFormat="1"/>
    <row r="41" spans="1:31" s="120" customFormat="1"/>
    <row r="42" spans="1:31" s="120" customFormat="1"/>
    <row r="43" spans="1:31" s="120" customFormat="1"/>
    <row r="44" spans="1:31" s="120" customFormat="1"/>
    <row r="45" spans="1:31" s="120" customFormat="1"/>
    <row r="46" spans="1:31" s="120" customFormat="1"/>
    <row r="47" spans="1:31" s="120" customFormat="1"/>
    <row r="48" spans="1:31"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row r="84" s="120" customFormat="1"/>
    <row r="85" s="120" customFormat="1"/>
    <row r="86" s="120" customFormat="1"/>
    <row r="87" s="120" customFormat="1"/>
    <row r="88" s="120" customFormat="1"/>
    <row r="89" s="120" customFormat="1"/>
    <row r="90" s="120" customFormat="1"/>
    <row r="91" s="120" customFormat="1"/>
    <row r="92" s="120" customFormat="1"/>
    <row r="93" s="120" customFormat="1"/>
    <row r="94" s="120" customFormat="1"/>
    <row r="95" s="120" customFormat="1"/>
    <row r="96" s="120" customFormat="1"/>
    <row r="97" s="120" customFormat="1"/>
    <row r="98" s="120" customFormat="1"/>
    <row r="99" s="120" customFormat="1"/>
    <row r="100" s="120" customFormat="1"/>
    <row r="101" s="120" customFormat="1"/>
    <row r="102" s="120" customFormat="1"/>
    <row r="103" s="120" customFormat="1"/>
    <row r="104" s="120" customFormat="1"/>
    <row r="105" s="120" customFormat="1"/>
    <row r="106" s="120" customFormat="1"/>
    <row r="107" s="120" customFormat="1"/>
    <row r="108" s="120" customFormat="1"/>
    <row r="109" s="120" customFormat="1"/>
    <row r="110" s="120" customFormat="1"/>
    <row r="111" s="120" customFormat="1"/>
    <row r="112" s="120" customFormat="1"/>
    <row r="113" s="120" customFormat="1"/>
    <row r="114" s="120" customFormat="1"/>
    <row r="115" s="120" customFormat="1"/>
    <row r="116" s="120" customFormat="1"/>
    <row r="117" s="120" customFormat="1"/>
    <row r="118" s="120" customFormat="1"/>
    <row r="119" s="120" customFormat="1"/>
    <row r="120" s="120" customFormat="1"/>
    <row r="121" s="120" customFormat="1"/>
    <row r="122" s="120" customFormat="1"/>
    <row r="123" s="120" customFormat="1"/>
    <row r="124" s="120" customFormat="1"/>
    <row r="125" s="120" customFormat="1"/>
    <row r="126" s="120" customFormat="1"/>
    <row r="127" s="120" customFormat="1"/>
    <row r="128" s="120" customFormat="1"/>
    <row r="129" s="120" customFormat="1"/>
    <row r="130" s="120" customFormat="1"/>
    <row r="131" s="120" customFormat="1"/>
    <row r="132" s="120" customFormat="1"/>
    <row r="133" s="120" customFormat="1"/>
    <row r="134" s="120" customFormat="1"/>
    <row r="135" s="120" customFormat="1"/>
    <row r="136" s="120" customFormat="1"/>
    <row r="137" s="120" customFormat="1"/>
    <row r="138" s="120" customFormat="1"/>
    <row r="139" s="120" customFormat="1"/>
    <row r="140" s="120" customFormat="1"/>
    <row r="141" s="120" customFormat="1"/>
    <row r="142" s="120" customFormat="1"/>
    <row r="143" s="120" customFormat="1"/>
    <row r="144" s="120" customFormat="1"/>
    <row r="145" s="120" customFormat="1"/>
    <row r="146" s="120" customFormat="1"/>
    <row r="147" s="120" customFormat="1"/>
    <row r="148" s="120" customFormat="1"/>
    <row r="149" s="120" customFormat="1"/>
    <row r="150" s="120" customFormat="1"/>
    <row r="151" s="120" customFormat="1"/>
    <row r="152" s="120" customFormat="1"/>
    <row r="153" s="120" customFormat="1"/>
    <row r="154" s="120" customFormat="1"/>
    <row r="155" s="120" customFormat="1"/>
    <row r="156" s="120" customFormat="1"/>
    <row r="157" s="120" customFormat="1"/>
    <row r="158" s="120" customFormat="1"/>
    <row r="159" s="120" customFormat="1"/>
    <row r="160" s="120" customFormat="1"/>
    <row r="161" s="120" customFormat="1"/>
    <row r="162" s="120" customFormat="1"/>
    <row r="163" s="120" customFormat="1"/>
    <row r="164" s="120" customFormat="1"/>
    <row r="165" s="120" customFormat="1"/>
    <row r="166" s="120" customFormat="1"/>
    <row r="167" s="120" customFormat="1"/>
    <row r="168" s="120" customFormat="1"/>
    <row r="169" s="120" customFormat="1"/>
    <row r="170" s="120" customFormat="1"/>
    <row r="171" s="120" customFormat="1"/>
    <row r="172" s="120" customFormat="1"/>
    <row r="173" s="120" customFormat="1"/>
    <row r="174" s="120" customFormat="1"/>
    <row r="175" s="120" customFormat="1"/>
    <row r="176" s="120" customFormat="1"/>
    <row r="177" s="120" customFormat="1"/>
    <row r="178" s="120" customFormat="1"/>
    <row r="179" s="120" customFormat="1"/>
    <row r="180" s="120" customFormat="1"/>
    <row r="181" s="120" customFormat="1"/>
    <row r="182" s="120" customFormat="1"/>
    <row r="183" s="120" customFormat="1"/>
    <row r="184" s="120" customFormat="1"/>
    <row r="185" s="120" customFormat="1"/>
    <row r="186" s="120" customFormat="1"/>
    <row r="187" s="120" customFormat="1"/>
    <row r="188" s="120" customFormat="1"/>
    <row r="189" s="120" customFormat="1"/>
    <row r="190" s="120" customFormat="1"/>
    <row r="191" s="120" customFormat="1"/>
    <row r="192" s="120" customFormat="1"/>
    <row r="193" s="120" customFormat="1"/>
    <row r="194" s="120" customFormat="1"/>
    <row r="195" s="120" customFormat="1"/>
    <row r="196" s="120" customFormat="1"/>
    <row r="197" s="120" customFormat="1"/>
    <row r="198" s="120" customFormat="1"/>
    <row r="199" s="120" customFormat="1"/>
    <row r="200" s="120" customFormat="1"/>
    <row r="201" s="120" customFormat="1"/>
    <row r="202" s="120" customFormat="1"/>
    <row r="203" s="120" customFormat="1"/>
    <row r="204" s="120" customFormat="1"/>
    <row r="205" s="120" customFormat="1"/>
    <row r="206" s="120" customFormat="1"/>
    <row r="207" s="120" customFormat="1"/>
    <row r="208" s="120" customFormat="1"/>
    <row r="209" s="120" customFormat="1"/>
    <row r="210" s="120" customFormat="1"/>
    <row r="211" s="120" customFormat="1"/>
    <row r="212" s="120" customFormat="1"/>
    <row r="213" s="120" customFormat="1"/>
    <row r="214" s="120" customFormat="1"/>
    <row r="215" s="120" customFormat="1"/>
    <row r="216" s="120" customFormat="1"/>
    <row r="217" s="120" customFormat="1"/>
    <row r="218" s="120" customFormat="1"/>
    <row r="219" s="120" customFormat="1"/>
    <row r="220" s="120" customFormat="1"/>
    <row r="221" s="120" customFormat="1"/>
    <row r="222" s="120" customFormat="1"/>
    <row r="223" s="120" customFormat="1"/>
    <row r="224" s="120" customFormat="1"/>
    <row r="225" s="120" customFormat="1"/>
    <row r="226" s="120" customFormat="1"/>
    <row r="227" s="120" customFormat="1"/>
    <row r="228" s="120" customFormat="1"/>
    <row r="229" s="120" customFormat="1"/>
    <row r="230" s="120" customFormat="1"/>
    <row r="231" s="120" customFormat="1"/>
    <row r="232" s="120" customFormat="1"/>
    <row r="233" s="120" customFormat="1"/>
    <row r="234" s="120" customFormat="1"/>
    <row r="235" s="120" customFormat="1"/>
    <row r="236" s="120" customFormat="1"/>
    <row r="237" s="120" customFormat="1"/>
    <row r="238" s="120" customFormat="1"/>
    <row r="239" s="120" customFormat="1"/>
    <row r="240" s="120" customFormat="1"/>
    <row r="241" s="120" customFormat="1"/>
    <row r="242" s="120" customFormat="1"/>
    <row r="243" s="120" customFormat="1"/>
    <row r="244" s="120" customFormat="1"/>
    <row r="245" s="120" customFormat="1"/>
    <row r="246" s="120" customFormat="1"/>
    <row r="247" s="120" customFormat="1"/>
    <row r="248" s="120" customFormat="1"/>
    <row r="249" s="120" customFormat="1"/>
    <row r="250" s="120" customFormat="1"/>
    <row r="251" s="120" customFormat="1"/>
    <row r="252" s="120" customFormat="1"/>
    <row r="253" s="120" customFormat="1"/>
    <row r="254" s="120" customFormat="1"/>
    <row r="255" s="120" customFormat="1"/>
    <row r="256" s="120" customFormat="1"/>
    <row r="257" s="120" customFormat="1"/>
    <row r="258" s="120" customFormat="1"/>
    <row r="259" s="120" customFormat="1"/>
    <row r="260" s="120" customFormat="1"/>
    <row r="261" s="120" customFormat="1"/>
    <row r="262" s="120" customFormat="1"/>
    <row r="263" s="120" customFormat="1"/>
    <row r="264" s="120" customFormat="1"/>
    <row r="265" s="120" customFormat="1"/>
    <row r="266" s="120" customFormat="1"/>
    <row r="267" s="120" customFormat="1"/>
    <row r="268" s="120" customFormat="1"/>
    <row r="269" s="120" customFormat="1"/>
    <row r="270" s="120" customFormat="1"/>
    <row r="271" s="120" customFormat="1"/>
    <row r="272" s="120" customFormat="1"/>
    <row r="273" s="120" customFormat="1"/>
    <row r="274" s="120" customFormat="1"/>
    <row r="275" s="120" customFormat="1"/>
    <row r="276" s="120" customFormat="1"/>
    <row r="277" s="120" customFormat="1"/>
    <row r="278" s="120" customFormat="1"/>
    <row r="279" s="120" customFormat="1"/>
    <row r="280" s="120" customFormat="1"/>
    <row r="281" s="120" customFormat="1"/>
    <row r="282" s="120" customFormat="1"/>
    <row r="283" s="120" customFormat="1"/>
    <row r="284" s="120" customFormat="1"/>
    <row r="285" s="120" customFormat="1"/>
    <row r="286" s="120" customFormat="1"/>
    <row r="287" s="120" customFormat="1"/>
    <row r="288" s="120" customFormat="1"/>
    <row r="289" s="120" customFormat="1"/>
    <row r="290" s="120" customFormat="1"/>
    <row r="291" s="120" customFormat="1"/>
    <row r="292" s="120" customFormat="1"/>
    <row r="293" s="120" customFormat="1"/>
    <row r="294" s="120" customFormat="1"/>
    <row r="295" s="120" customFormat="1"/>
    <row r="296" s="120" customFormat="1"/>
    <row r="297" s="120" customFormat="1"/>
    <row r="298" s="120" customFormat="1"/>
    <row r="299" s="120" customFormat="1"/>
    <row r="300" s="120" customFormat="1"/>
    <row r="301" s="120" customFormat="1"/>
    <row r="302" s="120" customFormat="1"/>
    <row r="303" s="120" customFormat="1"/>
    <row r="304" s="120" customFormat="1"/>
    <row r="305" s="120" customFormat="1"/>
    <row r="306" s="120" customFormat="1"/>
    <row r="307" s="120" customFormat="1"/>
    <row r="308" s="120" customFormat="1"/>
    <row r="309" s="120" customFormat="1"/>
    <row r="310" s="120" customFormat="1"/>
    <row r="311" s="120" customFormat="1"/>
    <row r="312" s="120" customFormat="1"/>
    <row r="313" s="120" customFormat="1"/>
    <row r="314" s="120" customFormat="1"/>
    <row r="315" s="120" customFormat="1"/>
    <row r="316" s="120" customFormat="1"/>
    <row r="317" s="120" customFormat="1"/>
    <row r="318" s="120" customFormat="1"/>
    <row r="319" s="120" customFormat="1"/>
    <row r="320" s="120" customFormat="1"/>
    <row r="321" s="120" customFormat="1"/>
    <row r="322" s="120" customFormat="1"/>
    <row r="323" s="120" customFormat="1"/>
    <row r="324" s="120" customFormat="1"/>
    <row r="325" s="120" customFormat="1"/>
    <row r="326" s="120" customFormat="1"/>
    <row r="327" s="120" customFormat="1"/>
    <row r="328" s="120" customFormat="1"/>
    <row r="329" s="120" customFormat="1"/>
    <row r="330" s="120" customFormat="1"/>
    <row r="331" s="120" customFormat="1"/>
    <row r="332" s="120" customFormat="1"/>
    <row r="333" s="120" customFormat="1"/>
    <row r="334" s="120" customFormat="1"/>
    <row r="335" s="120" customFormat="1"/>
    <row r="336" s="120" customFormat="1"/>
    <row r="337" s="120" customFormat="1"/>
    <row r="338" s="120" customFormat="1"/>
    <row r="339" s="120" customFormat="1"/>
    <row r="340" s="120" customFormat="1"/>
    <row r="341" s="120" customFormat="1"/>
    <row r="342" s="120" customFormat="1"/>
    <row r="343" s="120" customFormat="1"/>
    <row r="344" s="120" customFormat="1"/>
    <row r="345" s="120" customFormat="1"/>
    <row r="346" s="120" customFormat="1"/>
    <row r="347" s="120" customFormat="1"/>
    <row r="348" s="120" customFormat="1"/>
    <row r="349" s="120" customFormat="1"/>
    <row r="350" s="120" customFormat="1"/>
    <row r="351" s="120" customFormat="1"/>
    <row r="352" s="120" customFormat="1"/>
    <row r="353" s="120" customFormat="1"/>
    <row r="354" s="120" customFormat="1"/>
    <row r="355" s="120" customFormat="1"/>
    <row r="356" s="120" customFormat="1"/>
    <row r="357" s="120" customFormat="1"/>
    <row r="358" s="120" customFormat="1"/>
    <row r="359" s="120" customFormat="1"/>
    <row r="360" s="120" customFormat="1"/>
    <row r="361" s="120" customFormat="1"/>
    <row r="362" s="120" customFormat="1"/>
    <row r="363" s="120" customFormat="1"/>
    <row r="364" s="120" customFormat="1"/>
    <row r="365" s="120" customFormat="1"/>
    <row r="366" s="120" customFormat="1"/>
    <row r="367" s="120" customFormat="1"/>
    <row r="368" s="120" customFormat="1"/>
    <row r="369" s="120" customFormat="1"/>
    <row r="370" s="120" customFormat="1"/>
    <row r="371" s="120" customFormat="1"/>
    <row r="372" s="120" customFormat="1"/>
    <row r="373" s="120" customFormat="1"/>
    <row r="374" s="120" customFormat="1"/>
    <row r="375" s="120" customFormat="1"/>
    <row r="376" s="120" customFormat="1"/>
    <row r="377" s="120" customFormat="1"/>
    <row r="378" s="120" customFormat="1"/>
    <row r="379" s="120" customFormat="1"/>
    <row r="380" s="120" customFormat="1"/>
    <row r="381" s="120" customFormat="1"/>
    <row r="382" s="120" customFormat="1"/>
    <row r="383" s="120" customFormat="1"/>
    <row r="384" s="120" customFormat="1"/>
    <row r="385" s="120" customFormat="1"/>
    <row r="386" s="120" customFormat="1"/>
    <row r="387" s="120" customFormat="1"/>
    <row r="388" s="120" customFormat="1"/>
    <row r="389" s="120" customFormat="1"/>
    <row r="390" s="120" customFormat="1"/>
    <row r="391" s="120" customFormat="1"/>
    <row r="392" s="120" customFormat="1"/>
    <row r="393" s="120" customFormat="1"/>
    <row r="394" s="120" customFormat="1"/>
    <row r="395" s="120" customFormat="1"/>
    <row r="396" s="120" customFormat="1"/>
    <row r="397" s="120" customFormat="1"/>
    <row r="398" s="120" customFormat="1"/>
    <row r="399" s="120" customFormat="1"/>
    <row r="400" s="120" customFormat="1"/>
    <row r="401" s="120" customFormat="1"/>
    <row r="402" s="120" customFormat="1"/>
    <row r="403" s="120" customFormat="1"/>
    <row r="404" s="120" customFormat="1"/>
    <row r="405" s="120" customFormat="1"/>
    <row r="406" s="120" customFormat="1"/>
    <row r="407" s="120" customFormat="1"/>
    <row r="408" s="120" customFormat="1"/>
    <row r="409" s="120" customFormat="1"/>
    <row r="410" s="120" customFormat="1"/>
    <row r="411" s="120" customFormat="1"/>
    <row r="412" s="120" customFormat="1"/>
    <row r="413" s="120" customFormat="1"/>
    <row r="414" s="120" customFormat="1"/>
    <row r="415" s="120" customFormat="1"/>
    <row r="416" s="120" customFormat="1"/>
    <row r="417" s="120" customFormat="1"/>
    <row r="418" s="120" customFormat="1"/>
    <row r="419" s="120" customFormat="1"/>
    <row r="420" s="120" customFormat="1"/>
    <row r="421" s="120" customFormat="1"/>
    <row r="422" s="120" customFormat="1"/>
    <row r="423" s="120" customFormat="1"/>
    <row r="424" s="120" customFormat="1"/>
    <row r="425" s="120" customFormat="1"/>
    <row r="426" s="120" customFormat="1"/>
    <row r="427" s="120" customFormat="1"/>
    <row r="428" s="120" customFormat="1"/>
    <row r="429" s="120" customFormat="1"/>
    <row r="430" s="120" customFormat="1"/>
    <row r="431" s="120" customFormat="1"/>
    <row r="432" s="120" customFormat="1"/>
    <row r="433" s="120" customFormat="1"/>
    <row r="434" s="120" customFormat="1"/>
    <row r="435" s="120" customFormat="1"/>
    <row r="436" s="120" customFormat="1"/>
    <row r="437" s="120" customFormat="1"/>
    <row r="438" s="120" customFormat="1"/>
    <row r="439" s="120" customFormat="1"/>
    <row r="440" s="120" customFormat="1"/>
    <row r="441" s="120" customFormat="1"/>
    <row r="442" s="120" customFormat="1"/>
    <row r="443" s="120" customFormat="1"/>
    <row r="444" s="120" customFormat="1"/>
    <row r="445" s="120" customFormat="1"/>
    <row r="446" s="120" customFormat="1"/>
    <row r="447" s="120" customFormat="1"/>
    <row r="448" s="120" customFormat="1"/>
    <row r="449" s="120" customFormat="1"/>
    <row r="450" s="120" customFormat="1"/>
    <row r="451" s="120" customFormat="1"/>
    <row r="452" s="120" customFormat="1"/>
    <row r="453" s="120" customFormat="1"/>
    <row r="454" s="120" customFormat="1"/>
    <row r="455" s="120" customFormat="1"/>
    <row r="456" s="120" customFormat="1"/>
    <row r="457" s="120" customFormat="1"/>
    <row r="458" s="120" customFormat="1"/>
    <row r="459" s="120" customFormat="1"/>
    <row r="460" s="120" customFormat="1"/>
    <row r="461" s="120" customFormat="1"/>
    <row r="462" s="120" customFormat="1"/>
    <row r="463" s="120" customFormat="1"/>
    <row r="464" s="120" customFormat="1"/>
    <row r="465" s="120" customFormat="1"/>
    <row r="466" s="120" customFormat="1"/>
    <row r="467" s="120" customFormat="1"/>
    <row r="468" s="120" customFormat="1"/>
    <row r="469" s="120" customFormat="1"/>
    <row r="470" s="120" customFormat="1"/>
    <row r="471" s="120" customFormat="1"/>
    <row r="472" s="120" customFormat="1"/>
    <row r="473" s="120" customFormat="1"/>
    <row r="474" s="120" customFormat="1"/>
    <row r="475" s="120" customFormat="1"/>
    <row r="476" s="120" customFormat="1"/>
    <row r="477" s="120" customFormat="1"/>
    <row r="478" s="120" customFormat="1"/>
    <row r="479" s="120" customFormat="1"/>
    <row r="480" s="120" customFormat="1"/>
    <row r="481" s="120" customFormat="1"/>
    <row r="482" s="120" customFormat="1"/>
    <row r="483" s="120" customFormat="1"/>
    <row r="484" s="120" customFormat="1"/>
    <row r="485" s="120" customFormat="1"/>
    <row r="486" s="120" customFormat="1"/>
    <row r="487" s="120" customFormat="1"/>
    <row r="488" s="120" customFormat="1"/>
    <row r="489" s="120" customFormat="1"/>
    <row r="490" s="120" customFormat="1"/>
    <row r="491" s="120" customFormat="1"/>
    <row r="492" s="120" customFormat="1"/>
    <row r="493" s="120" customFormat="1"/>
    <row r="494" s="120" customFormat="1"/>
    <row r="495" s="120" customFormat="1"/>
    <row r="496" s="120" customFormat="1"/>
    <row r="497" s="120" customFormat="1"/>
    <row r="498" s="120" customFormat="1"/>
    <row r="499" s="120" customFormat="1"/>
    <row r="500" s="120" customFormat="1"/>
    <row r="501" s="120" customFormat="1"/>
    <row r="502" s="120" customFormat="1"/>
    <row r="503" s="120" customFormat="1"/>
    <row r="504" s="120" customFormat="1"/>
    <row r="505" s="120" customFormat="1"/>
    <row r="506" s="120" customFormat="1"/>
    <row r="507" s="120" customFormat="1"/>
    <row r="508" s="120" customFormat="1"/>
    <row r="509" s="120" customFormat="1"/>
    <row r="510" s="120" customFormat="1"/>
    <row r="511" s="120" customFormat="1"/>
    <row r="512" s="120" customFormat="1"/>
    <row r="513" s="120" customFormat="1"/>
    <row r="514" s="120" customFormat="1"/>
    <row r="515" s="120" customFormat="1"/>
    <row r="516" s="120" customFormat="1"/>
    <row r="517" s="120" customFormat="1"/>
    <row r="518" s="120" customFormat="1"/>
    <row r="519" s="120" customFormat="1"/>
    <row r="520" s="120" customFormat="1"/>
    <row r="521" s="120" customFormat="1"/>
    <row r="522" s="120" customFormat="1"/>
    <row r="523" s="120" customFormat="1"/>
    <row r="524" s="120" customFormat="1"/>
    <row r="525" s="120" customFormat="1"/>
    <row r="526" s="120" customFormat="1"/>
    <row r="527" s="120" customFormat="1"/>
    <row r="528" s="120" customFormat="1"/>
    <row r="529" s="120" customFormat="1"/>
    <row r="530" s="120" customFormat="1"/>
    <row r="531" s="120" customFormat="1"/>
    <row r="532" s="120" customFormat="1"/>
    <row r="533" s="120" customFormat="1"/>
    <row r="534" s="120" customFormat="1"/>
    <row r="535" s="120" customFormat="1"/>
    <row r="536" s="120" customFormat="1"/>
    <row r="537" s="120" customFormat="1"/>
    <row r="538" s="120" customFormat="1"/>
    <row r="539" s="120" customFormat="1"/>
    <row r="540" s="120" customFormat="1"/>
    <row r="541" s="120" customFormat="1"/>
    <row r="542" s="120" customFormat="1"/>
    <row r="543" s="120" customFormat="1"/>
    <row r="544" s="120" customFormat="1"/>
    <row r="545" s="120" customFormat="1"/>
    <row r="546" s="120" customFormat="1"/>
    <row r="547" s="120" customFormat="1"/>
    <row r="548" s="120" customFormat="1"/>
    <row r="549" s="120" customFormat="1"/>
    <row r="550" s="120" customFormat="1"/>
    <row r="551" s="120" customFormat="1"/>
    <row r="552" s="120" customFormat="1"/>
    <row r="553" s="120" customFormat="1"/>
    <row r="554" s="120" customFormat="1"/>
    <row r="555" s="120" customFormat="1"/>
    <row r="556" s="120" customFormat="1"/>
    <row r="557" s="120" customFormat="1"/>
    <row r="558" s="120" customFormat="1"/>
    <row r="559" s="120" customFormat="1"/>
    <row r="560" s="120" customFormat="1"/>
    <row r="561" s="120" customFormat="1"/>
    <row r="562" s="120" customFormat="1"/>
    <row r="563" s="120" customFormat="1"/>
    <row r="564" s="120" customFormat="1"/>
    <row r="565" s="120" customFormat="1"/>
    <row r="566" s="120" customFormat="1"/>
    <row r="567" s="120" customFormat="1"/>
    <row r="568" s="120" customFormat="1"/>
    <row r="569" s="120" customFormat="1"/>
    <row r="570" s="120" customFormat="1"/>
    <row r="571" s="120" customFormat="1"/>
    <row r="572" s="120" customFormat="1"/>
    <row r="573" s="120" customFormat="1"/>
    <row r="574" s="120" customFormat="1"/>
    <row r="575" s="120" customFormat="1"/>
    <row r="576" s="120" customFormat="1"/>
    <row r="577" s="120" customFormat="1"/>
    <row r="578" s="120" customFormat="1"/>
    <row r="579" s="120" customFormat="1"/>
    <row r="580" s="120" customFormat="1"/>
    <row r="581" s="120" customFormat="1"/>
    <row r="582" s="120" customFormat="1"/>
    <row r="583" s="120" customFormat="1"/>
    <row r="584" s="120" customFormat="1"/>
    <row r="585" s="120" customFormat="1"/>
    <row r="586" s="120" customFormat="1"/>
    <row r="587" s="120" customFormat="1"/>
    <row r="588" s="120" customFormat="1"/>
    <row r="589" s="120" customFormat="1"/>
    <row r="590" s="120" customFormat="1"/>
    <row r="591" s="120" customFormat="1"/>
    <row r="592" s="120" customFormat="1"/>
    <row r="593" s="120" customFormat="1"/>
    <row r="594" s="120" customFormat="1"/>
    <row r="595" s="120" customFormat="1"/>
    <row r="596" s="120" customFormat="1"/>
    <row r="597" s="120" customFormat="1"/>
    <row r="598" s="120" customFormat="1"/>
    <row r="599" s="120" customFormat="1"/>
    <row r="600" s="120" customFormat="1"/>
    <row r="601" s="120" customFormat="1"/>
    <row r="602" s="120" customFormat="1"/>
    <row r="603" s="120" customFormat="1"/>
    <row r="604" s="120" customFormat="1"/>
    <row r="605" s="120" customFormat="1"/>
    <row r="606" s="120" customFormat="1"/>
    <row r="607" s="120" customFormat="1"/>
    <row r="608" s="120" customFormat="1"/>
    <row r="609" s="120" customFormat="1"/>
    <row r="610" s="120" customFormat="1"/>
    <row r="611" s="120" customFormat="1"/>
    <row r="612" s="120" customFormat="1"/>
    <row r="613" s="120" customFormat="1"/>
    <row r="614" s="120" customFormat="1"/>
    <row r="615" s="120" customFormat="1"/>
    <row r="616" s="120" customFormat="1"/>
    <row r="617" s="120" customFormat="1"/>
    <row r="618" s="120" customFormat="1"/>
    <row r="619" s="120" customFormat="1"/>
    <row r="620" s="120" customFormat="1"/>
    <row r="621" s="120" customFormat="1"/>
    <row r="622" s="120" customFormat="1"/>
    <row r="623" s="120" customFormat="1"/>
    <row r="624" s="120" customFormat="1"/>
    <row r="625" s="120" customFormat="1"/>
    <row r="626" s="120" customFormat="1"/>
    <row r="627" s="120" customFormat="1"/>
    <row r="628" s="120" customFormat="1"/>
    <row r="629" s="120" customFormat="1"/>
    <row r="630" s="120" customFormat="1"/>
    <row r="631" s="120" customFormat="1"/>
    <row r="632" s="120" customFormat="1"/>
    <row r="633" s="120" customFormat="1"/>
    <row r="634" s="120" customFormat="1"/>
    <row r="635" s="120" customFormat="1"/>
    <row r="636" s="120" customFormat="1"/>
    <row r="637" s="120" customFormat="1"/>
    <row r="638" s="120" customFormat="1"/>
    <row r="639" s="120" customFormat="1"/>
    <row r="640" s="120" customFormat="1"/>
    <row r="641" s="120" customFormat="1"/>
    <row r="642" s="120" customFormat="1"/>
    <row r="643" s="120" customFormat="1"/>
    <row r="644" s="120" customFormat="1"/>
    <row r="645" s="120" customFormat="1"/>
    <row r="646" s="120" customFormat="1"/>
    <row r="647" s="120" customFormat="1"/>
    <row r="648" s="120" customFormat="1"/>
    <row r="649" s="120" customFormat="1"/>
    <row r="650" s="120" customFormat="1"/>
    <row r="651" s="120" customFormat="1"/>
    <row r="652" s="120" customFormat="1"/>
    <row r="653" s="120" customFormat="1"/>
    <row r="654" s="120" customFormat="1"/>
    <row r="655" s="120" customFormat="1"/>
    <row r="656" s="120" customFormat="1"/>
    <row r="657" s="120" customFormat="1"/>
    <row r="658" s="120" customFormat="1"/>
    <row r="659" s="120" customFormat="1"/>
    <row r="660" s="120" customFormat="1"/>
    <row r="661" s="120" customFormat="1"/>
    <row r="662" s="120" customFormat="1"/>
    <row r="663" s="120" customFormat="1"/>
    <row r="664" s="120" customFormat="1"/>
    <row r="665" s="120" customFormat="1"/>
    <row r="666" s="120" customFormat="1"/>
    <row r="667" s="120" customFormat="1"/>
    <row r="668" s="120" customFormat="1"/>
    <row r="669" s="120" customFormat="1"/>
    <row r="670" s="120" customFormat="1"/>
    <row r="671" s="120" customFormat="1"/>
    <row r="672" s="120" customFormat="1"/>
    <row r="673" s="120" customFormat="1"/>
    <row r="674" s="120" customFormat="1"/>
    <row r="675" s="120" customFormat="1"/>
    <row r="676" s="120" customFormat="1"/>
    <row r="677" s="120" customFormat="1"/>
    <row r="678" s="120" customFormat="1"/>
    <row r="679" s="120" customFormat="1"/>
    <row r="680" s="120" customFormat="1"/>
    <row r="681" s="120" customFormat="1"/>
    <row r="682" s="120" customFormat="1"/>
    <row r="683" s="120" customFormat="1"/>
    <row r="684" s="120" customFormat="1"/>
    <row r="685" s="120" customFormat="1"/>
    <row r="686" s="120" customFormat="1"/>
    <row r="687" s="120" customFormat="1"/>
    <row r="688" s="120" customFormat="1"/>
    <row r="689" s="120" customFormat="1"/>
    <row r="690" s="120" customFormat="1"/>
    <row r="691" s="120" customFormat="1"/>
    <row r="692" s="120" customFormat="1"/>
    <row r="693" s="120" customFormat="1"/>
    <row r="694" s="120" customFormat="1"/>
    <row r="695" s="120" customFormat="1"/>
    <row r="696" s="120" customFormat="1"/>
    <row r="697" s="120" customFormat="1"/>
    <row r="698" s="120" customFormat="1"/>
    <row r="699" s="120" customFormat="1"/>
    <row r="700" s="120" customFormat="1"/>
    <row r="701" s="120" customFormat="1"/>
    <row r="702" s="120" customFormat="1"/>
    <row r="703" s="120" customFormat="1"/>
    <row r="704" s="120" customFormat="1"/>
    <row r="705" s="120" customFormat="1"/>
    <row r="706" s="120" customFormat="1"/>
    <row r="707" s="120" customFormat="1"/>
    <row r="708" s="120" customFormat="1"/>
    <row r="709" s="120" customFormat="1"/>
    <row r="710" s="120" customFormat="1"/>
    <row r="711" s="120" customFormat="1"/>
    <row r="712" s="120" customFormat="1"/>
    <row r="713" s="120" customFormat="1"/>
    <row r="714" s="120" customFormat="1"/>
    <row r="715" s="120" customFormat="1"/>
    <row r="716" s="120" customFormat="1"/>
    <row r="717" s="120" customFormat="1"/>
    <row r="718" s="120" customFormat="1"/>
    <row r="719" s="120" customFormat="1"/>
    <row r="720" s="120" customFormat="1"/>
    <row r="721" s="120" customFormat="1"/>
    <row r="722" s="120" customFormat="1"/>
    <row r="723" s="120" customFormat="1"/>
    <row r="724" s="120" customFormat="1"/>
    <row r="725" s="120" customFormat="1"/>
    <row r="726" s="120" customFormat="1"/>
    <row r="727" s="120" customFormat="1"/>
    <row r="728" s="120" customFormat="1"/>
    <row r="729" s="120" customFormat="1"/>
    <row r="730" s="120" customFormat="1"/>
    <row r="731" s="120" customFormat="1"/>
    <row r="732" s="120" customFormat="1"/>
    <row r="733" s="120" customFormat="1"/>
    <row r="734" s="120" customFormat="1"/>
    <row r="735" s="120"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topLeftCell="A49" zoomScale="67" zoomScaleNormal="67" workbookViewId="0">
      <selection activeCell="D52" sqref="D52"/>
    </sheetView>
  </sheetViews>
  <sheetFormatPr baseColWidth="10" defaultRowHeight="15"/>
  <cols>
    <col min="2" max="2" width="40.42578125" customWidth="1"/>
    <col min="3" max="3" width="74.85546875" hidden="1" customWidth="1"/>
    <col min="4" max="4" width="147.85546875" customWidth="1"/>
    <col min="5" max="5" width="26.140625" style="133" customWidth="1"/>
    <col min="11" max="258" width="11.42578125" style="120"/>
  </cols>
  <sheetData>
    <row r="1" spans="1:10" s="120" customFormat="1">
      <c r="E1" s="143"/>
    </row>
    <row r="2" spans="1:10" ht="33.75">
      <c r="A2" s="7"/>
      <c r="B2" s="561" t="s">
        <v>119</v>
      </c>
      <c r="C2" s="561"/>
      <c r="D2" s="561"/>
      <c r="E2" s="561"/>
      <c r="F2" s="7"/>
      <c r="G2" s="7"/>
      <c r="H2" s="7"/>
      <c r="I2" s="7"/>
      <c r="J2" s="7"/>
    </row>
    <row r="3" spans="1:10">
      <c r="A3" s="7"/>
      <c r="B3" s="109"/>
      <c r="C3" s="109"/>
      <c r="D3" s="109"/>
      <c r="E3" s="141"/>
      <c r="F3" s="7"/>
      <c r="G3" s="7"/>
      <c r="H3" s="7"/>
      <c r="I3" s="7"/>
      <c r="J3" s="7"/>
    </row>
    <row r="4" spans="1:10" ht="60">
      <c r="A4" s="7"/>
      <c r="B4" s="25"/>
      <c r="C4" s="110" t="s">
        <v>120</v>
      </c>
      <c r="D4" s="110" t="s">
        <v>121</v>
      </c>
      <c r="E4" s="141"/>
      <c r="F4" s="7"/>
      <c r="G4" s="7"/>
      <c r="H4" s="7"/>
      <c r="I4" s="7"/>
      <c r="J4" s="7"/>
    </row>
    <row r="5" spans="1:10" ht="76.5" customHeight="1">
      <c r="A5" s="26" t="s">
        <v>122</v>
      </c>
      <c r="B5" s="111" t="s">
        <v>273</v>
      </c>
      <c r="C5" s="112" t="s">
        <v>123</v>
      </c>
      <c r="D5" s="113" t="s">
        <v>47</v>
      </c>
      <c r="E5" s="142">
        <v>0.2</v>
      </c>
      <c r="F5" s="7"/>
      <c r="G5" s="7"/>
      <c r="H5" s="7"/>
      <c r="I5" s="7"/>
      <c r="J5" s="7"/>
    </row>
    <row r="6" spans="1:10" ht="99">
      <c r="A6" s="26" t="s">
        <v>124</v>
      </c>
      <c r="B6" s="114" t="s">
        <v>124</v>
      </c>
      <c r="C6" s="115" t="s">
        <v>125</v>
      </c>
      <c r="D6" s="116" t="s">
        <v>48</v>
      </c>
      <c r="E6" s="142">
        <v>0.4</v>
      </c>
      <c r="F6" s="7"/>
      <c r="G6" s="7"/>
      <c r="H6" s="7"/>
      <c r="I6" s="7"/>
      <c r="J6" s="7"/>
    </row>
    <row r="7" spans="1:10" ht="66">
      <c r="A7" s="26" t="s">
        <v>127</v>
      </c>
      <c r="B7" s="117" t="s">
        <v>274</v>
      </c>
      <c r="C7" s="115" t="s">
        <v>128</v>
      </c>
      <c r="D7" s="116" t="s">
        <v>129</v>
      </c>
      <c r="E7" s="142">
        <v>0.6</v>
      </c>
      <c r="F7" s="7"/>
      <c r="G7" s="7"/>
      <c r="H7" s="7"/>
      <c r="I7" s="7"/>
      <c r="J7" s="7"/>
    </row>
    <row r="8" spans="1:10" ht="66">
      <c r="A8" s="26" t="s">
        <v>130</v>
      </c>
      <c r="B8" s="118" t="s">
        <v>275</v>
      </c>
      <c r="C8" s="115" t="s">
        <v>131</v>
      </c>
      <c r="D8" s="116" t="s">
        <v>304</v>
      </c>
      <c r="E8" s="142">
        <v>0.8</v>
      </c>
      <c r="F8" s="7"/>
      <c r="G8" s="7"/>
      <c r="H8" s="7"/>
      <c r="I8" s="7"/>
      <c r="J8" s="7"/>
    </row>
    <row r="9" spans="1:10" ht="66">
      <c r="A9" s="26" t="s">
        <v>132</v>
      </c>
      <c r="B9" s="119" t="s">
        <v>276</v>
      </c>
      <c r="C9" s="115" t="s">
        <v>133</v>
      </c>
      <c r="D9" s="116" t="s">
        <v>50</v>
      </c>
      <c r="E9" s="142">
        <v>1</v>
      </c>
      <c r="F9" s="7"/>
      <c r="G9" s="7"/>
      <c r="H9" s="7"/>
      <c r="I9" s="7"/>
      <c r="J9" s="7"/>
    </row>
    <row r="10" spans="1:10" ht="20.25">
      <c r="A10" s="26"/>
      <c r="B10" s="26"/>
      <c r="C10" s="27"/>
      <c r="D10" s="27"/>
      <c r="E10" s="141"/>
      <c r="F10" s="7"/>
      <c r="G10" s="7"/>
      <c r="H10" s="7"/>
      <c r="I10" s="7"/>
      <c r="J10" s="7"/>
    </row>
    <row r="11" spans="1:10" ht="60">
      <c r="A11" s="26"/>
      <c r="B11" s="25"/>
      <c r="C11" s="110" t="s">
        <v>120</v>
      </c>
      <c r="D11" s="110" t="s">
        <v>289</v>
      </c>
      <c r="E11" s="141"/>
      <c r="F11" s="7"/>
      <c r="G11" s="7"/>
      <c r="H11" s="7"/>
      <c r="I11" s="7"/>
      <c r="J11" s="7"/>
    </row>
    <row r="12" spans="1:10" ht="79.5" customHeight="1">
      <c r="A12" s="26"/>
      <c r="B12" s="111" t="s">
        <v>273</v>
      </c>
      <c r="C12" s="112" t="s">
        <v>123</v>
      </c>
      <c r="D12" s="157" t="s">
        <v>295</v>
      </c>
      <c r="E12" s="142">
        <v>0.2</v>
      </c>
      <c r="F12" s="7"/>
      <c r="G12" s="7"/>
      <c r="H12" s="7"/>
      <c r="I12" s="7"/>
      <c r="J12" s="7"/>
    </row>
    <row r="13" spans="1:10" ht="33">
      <c r="A13" s="26"/>
      <c r="B13" s="114" t="s">
        <v>124</v>
      </c>
      <c r="C13" s="115" t="s">
        <v>125</v>
      </c>
      <c r="D13" s="157" t="s">
        <v>296</v>
      </c>
      <c r="E13" s="142">
        <v>0.4</v>
      </c>
      <c r="F13" s="7"/>
      <c r="G13" s="7"/>
      <c r="H13" s="7"/>
      <c r="I13" s="7"/>
      <c r="J13" s="7"/>
    </row>
    <row r="14" spans="1:10" ht="33">
      <c r="A14" s="26"/>
      <c r="B14" s="117" t="s">
        <v>274</v>
      </c>
      <c r="C14" s="115" t="s">
        <v>128</v>
      </c>
      <c r="D14" s="157" t="s">
        <v>297</v>
      </c>
      <c r="E14" s="142">
        <v>0.6</v>
      </c>
      <c r="F14" s="7"/>
      <c r="G14" s="7"/>
      <c r="H14" s="7"/>
      <c r="I14" s="7"/>
      <c r="J14" s="7"/>
    </row>
    <row r="15" spans="1:10" ht="33">
      <c r="A15" s="26"/>
      <c r="B15" s="118" t="s">
        <v>275</v>
      </c>
      <c r="C15" s="115" t="s">
        <v>131</v>
      </c>
      <c r="D15" s="157" t="s">
        <v>298</v>
      </c>
      <c r="E15" s="142">
        <v>0.8</v>
      </c>
      <c r="F15" s="7"/>
      <c r="G15" s="7"/>
      <c r="H15" s="7"/>
      <c r="I15" s="7"/>
      <c r="J15" s="7"/>
    </row>
    <row r="16" spans="1:10" ht="46.5" customHeight="1">
      <c r="A16" s="26"/>
      <c r="B16" s="119" t="s">
        <v>276</v>
      </c>
      <c r="C16" s="115" t="s">
        <v>133</v>
      </c>
      <c r="D16" s="157" t="s">
        <v>299</v>
      </c>
      <c r="E16" s="142">
        <v>1</v>
      </c>
      <c r="F16" s="7"/>
      <c r="G16" s="7"/>
      <c r="H16" s="7"/>
      <c r="I16" s="7"/>
      <c r="J16" s="7"/>
    </row>
    <row r="17" spans="1:10" ht="20.25">
      <c r="A17" s="26"/>
      <c r="B17" s="26"/>
      <c r="C17" s="27"/>
      <c r="D17" s="27"/>
      <c r="E17" s="141"/>
      <c r="F17" s="7"/>
      <c r="G17" s="7"/>
      <c r="H17" s="7"/>
      <c r="I17" s="7"/>
      <c r="J17" s="7"/>
    </row>
    <row r="18" spans="1:10" ht="16.5">
      <c r="A18" s="26"/>
      <c r="B18" s="28"/>
      <c r="C18" s="28"/>
      <c r="D18" s="28"/>
      <c r="E18" s="141"/>
      <c r="F18" s="7"/>
      <c r="G18" s="7"/>
      <c r="H18" s="7"/>
      <c r="I18" s="7"/>
      <c r="J18" s="7"/>
    </row>
    <row r="19" spans="1:10" ht="60">
      <c r="A19" s="26"/>
      <c r="B19" s="25"/>
      <c r="C19" s="110" t="s">
        <v>120</v>
      </c>
      <c r="D19" s="110" t="s">
        <v>302</v>
      </c>
      <c r="E19" s="141"/>
      <c r="F19" s="7"/>
      <c r="G19" s="7"/>
      <c r="H19" s="7"/>
      <c r="I19" s="7"/>
      <c r="J19" s="7"/>
    </row>
    <row r="20" spans="1:10" ht="57.75" customHeight="1">
      <c r="A20" s="26"/>
      <c r="B20" s="111" t="s">
        <v>273</v>
      </c>
      <c r="C20" s="112" t="s">
        <v>123</v>
      </c>
      <c r="D20" s="157" t="s">
        <v>290</v>
      </c>
      <c r="E20" s="142">
        <v>0.2</v>
      </c>
      <c r="F20" s="7"/>
      <c r="G20" s="7"/>
      <c r="H20" s="7"/>
      <c r="I20" s="7"/>
      <c r="J20" s="7"/>
    </row>
    <row r="21" spans="1:10" ht="54" customHeight="1">
      <c r="A21" s="26"/>
      <c r="B21" s="114" t="s">
        <v>124</v>
      </c>
      <c r="C21" s="115" t="s">
        <v>125</v>
      </c>
      <c r="D21" s="157" t="s">
        <v>291</v>
      </c>
      <c r="E21" s="142">
        <v>0.4</v>
      </c>
      <c r="F21" s="7"/>
      <c r="G21" s="7"/>
      <c r="H21" s="7"/>
      <c r="I21" s="7"/>
      <c r="J21" s="7"/>
    </row>
    <row r="22" spans="1:10" ht="64.5" customHeight="1">
      <c r="A22" s="26"/>
      <c r="B22" s="117" t="s">
        <v>274</v>
      </c>
      <c r="C22" s="115" t="s">
        <v>128</v>
      </c>
      <c r="D22" s="157" t="s">
        <v>292</v>
      </c>
      <c r="E22" s="142">
        <v>0.6</v>
      </c>
      <c r="F22" s="7"/>
      <c r="G22" s="7"/>
      <c r="H22" s="7"/>
      <c r="I22" s="7"/>
      <c r="J22" s="7"/>
    </row>
    <row r="23" spans="1:10" ht="51.75" customHeight="1">
      <c r="A23" s="26"/>
      <c r="B23" s="118" t="s">
        <v>275</v>
      </c>
      <c r="C23" s="115" t="s">
        <v>131</v>
      </c>
      <c r="D23" s="157" t="s">
        <v>293</v>
      </c>
      <c r="E23" s="142">
        <v>0.8</v>
      </c>
      <c r="F23" s="7"/>
      <c r="G23" s="7"/>
      <c r="H23" s="7"/>
      <c r="I23" s="7"/>
      <c r="J23" s="7"/>
    </row>
    <row r="24" spans="1:10" ht="51.75" customHeight="1">
      <c r="A24" s="26"/>
      <c r="B24" s="119" t="s">
        <v>276</v>
      </c>
      <c r="C24" s="115" t="s">
        <v>133</v>
      </c>
      <c r="D24" s="157" t="s">
        <v>294</v>
      </c>
      <c r="E24" s="142">
        <v>1</v>
      </c>
      <c r="F24" s="7"/>
      <c r="G24" s="7"/>
      <c r="H24" s="7"/>
      <c r="I24" s="7"/>
      <c r="J24" s="7"/>
    </row>
    <row r="25" spans="1:10" ht="16.5">
      <c r="A25" s="26"/>
      <c r="B25" s="28"/>
      <c r="C25" s="28"/>
      <c r="D25" s="28"/>
      <c r="E25" s="141"/>
      <c r="F25" s="7"/>
      <c r="G25" s="7"/>
      <c r="H25" s="7"/>
      <c r="I25" s="7"/>
      <c r="J25" s="7"/>
    </row>
    <row r="26" spans="1:10" ht="16.5">
      <c r="A26" s="26"/>
      <c r="B26" s="28"/>
      <c r="C26" s="28"/>
      <c r="D26" s="28"/>
      <c r="E26" s="141"/>
      <c r="F26" s="7"/>
      <c r="G26" s="7"/>
      <c r="H26" s="7"/>
      <c r="I26" s="7"/>
      <c r="J26" s="7"/>
    </row>
    <row r="27" spans="1:10" ht="16.5">
      <c r="A27" s="26"/>
      <c r="B27" s="28"/>
      <c r="C27" s="28"/>
      <c r="D27" s="28"/>
      <c r="E27" s="141"/>
      <c r="F27" s="7"/>
      <c r="G27" s="7"/>
      <c r="H27" s="7"/>
      <c r="I27" s="7"/>
      <c r="J27" s="7"/>
    </row>
    <row r="28" spans="1:10" ht="16.5">
      <c r="A28" s="26"/>
      <c r="B28" s="28"/>
      <c r="C28" s="28"/>
      <c r="D28" s="28"/>
      <c r="E28" s="141"/>
      <c r="F28" s="7"/>
      <c r="G28" s="7"/>
      <c r="H28" s="7"/>
      <c r="I28" s="7"/>
      <c r="J28" s="7"/>
    </row>
    <row r="29" spans="1:10" ht="60">
      <c r="A29" s="26"/>
      <c r="B29" s="25"/>
      <c r="C29" s="110" t="s">
        <v>120</v>
      </c>
      <c r="D29" s="110" t="s">
        <v>300</v>
      </c>
      <c r="E29" s="141"/>
      <c r="F29" s="7"/>
      <c r="G29" s="7"/>
      <c r="H29" s="7"/>
      <c r="I29" s="7"/>
      <c r="J29" s="7"/>
    </row>
    <row r="30" spans="1:10" ht="75.75" customHeight="1">
      <c r="A30" s="26"/>
      <c r="B30" s="111" t="s">
        <v>273</v>
      </c>
      <c r="C30" s="112" t="s">
        <v>123</v>
      </c>
      <c r="D30" s="157" t="s">
        <v>307</v>
      </c>
      <c r="E30" s="142">
        <v>0.2</v>
      </c>
      <c r="F30" s="7"/>
      <c r="G30" s="7"/>
      <c r="H30" s="7"/>
      <c r="I30" s="7"/>
      <c r="J30" s="7"/>
    </row>
    <row r="31" spans="1:10" ht="65.25" customHeight="1">
      <c r="A31" s="26"/>
      <c r="B31" s="114" t="s">
        <v>124</v>
      </c>
      <c r="C31" s="115" t="s">
        <v>125</v>
      </c>
      <c r="D31" s="157" t="s">
        <v>308</v>
      </c>
      <c r="E31" s="142">
        <v>0.4</v>
      </c>
      <c r="F31" s="7"/>
      <c r="G31" s="7"/>
      <c r="H31" s="7"/>
      <c r="I31" s="7"/>
      <c r="J31" s="7"/>
    </row>
    <row r="32" spans="1:10" ht="57" customHeight="1">
      <c r="A32" s="26"/>
      <c r="B32" s="117" t="s">
        <v>274</v>
      </c>
      <c r="C32" s="115" t="s">
        <v>128</v>
      </c>
      <c r="D32" s="157" t="s">
        <v>301</v>
      </c>
      <c r="E32" s="142">
        <v>0.6</v>
      </c>
      <c r="F32" s="7"/>
      <c r="G32" s="7"/>
      <c r="H32" s="7"/>
      <c r="I32" s="7"/>
      <c r="J32" s="7"/>
    </row>
    <row r="33" spans="1:10" ht="66.75" customHeight="1">
      <c r="A33" s="26"/>
      <c r="B33" s="118" t="s">
        <v>275</v>
      </c>
      <c r="C33" s="115" t="s">
        <v>131</v>
      </c>
      <c r="D33" s="157" t="s">
        <v>309</v>
      </c>
      <c r="E33" s="142">
        <v>0.8</v>
      </c>
      <c r="F33" s="7"/>
      <c r="G33" s="7"/>
      <c r="H33" s="7"/>
      <c r="I33" s="7"/>
      <c r="J33" s="7"/>
    </row>
    <row r="34" spans="1:10" ht="79.5" customHeight="1">
      <c r="A34" s="26"/>
      <c r="B34" s="119" t="s">
        <v>276</v>
      </c>
      <c r="C34" s="115" t="s">
        <v>133</v>
      </c>
      <c r="D34" s="157" t="s">
        <v>310</v>
      </c>
      <c r="E34" s="142">
        <v>1</v>
      </c>
      <c r="F34" s="7"/>
      <c r="G34" s="7"/>
      <c r="H34" s="7"/>
      <c r="I34" s="7"/>
      <c r="J34" s="7"/>
    </row>
    <row r="35" spans="1:10">
      <c r="A35" s="26"/>
      <c r="B35" s="26"/>
      <c r="C35" s="26" t="s">
        <v>134</v>
      </c>
      <c r="D35" s="26" t="s">
        <v>135</v>
      </c>
      <c r="E35" s="141"/>
      <c r="F35" s="7"/>
      <c r="G35" s="7"/>
      <c r="H35" s="7"/>
      <c r="I35" s="7"/>
      <c r="J35" s="7"/>
    </row>
    <row r="36" spans="1:10">
      <c r="A36" s="26"/>
      <c r="B36" s="26"/>
      <c r="C36" s="26"/>
      <c r="D36" s="26"/>
      <c r="E36" s="141"/>
      <c r="F36" s="7"/>
      <c r="G36" s="7"/>
      <c r="H36" s="7"/>
      <c r="I36" s="7"/>
      <c r="J36" s="7"/>
    </row>
    <row r="37" spans="1:10">
      <c r="A37" s="26"/>
      <c r="B37" s="26"/>
      <c r="C37" s="26"/>
      <c r="D37" s="26"/>
      <c r="E37" s="141"/>
      <c r="F37" s="7"/>
      <c r="G37" s="7"/>
      <c r="H37" s="7"/>
      <c r="I37" s="7"/>
      <c r="J37" s="7"/>
    </row>
    <row r="38" spans="1:10" ht="60">
      <c r="A38" s="26"/>
      <c r="B38" s="25"/>
      <c r="C38" s="110" t="s">
        <v>120</v>
      </c>
      <c r="D38" s="110" t="s">
        <v>320</v>
      </c>
      <c r="E38" s="141"/>
      <c r="F38" s="7"/>
      <c r="G38" s="7"/>
      <c r="H38" s="7"/>
      <c r="I38" s="7"/>
      <c r="J38" s="7"/>
    </row>
    <row r="39" spans="1:10" ht="99">
      <c r="A39" s="26"/>
      <c r="B39" s="111" t="s">
        <v>273</v>
      </c>
      <c r="C39" s="112" t="s">
        <v>123</v>
      </c>
      <c r="D39" s="158" t="s">
        <v>316</v>
      </c>
      <c r="E39" s="142">
        <v>0.2</v>
      </c>
      <c r="F39" s="7"/>
      <c r="G39" s="7"/>
      <c r="H39" s="7"/>
      <c r="I39" s="7"/>
      <c r="J39" s="7"/>
    </row>
    <row r="40" spans="1:10" ht="99">
      <c r="A40" s="26"/>
      <c r="B40" s="114" t="s">
        <v>124</v>
      </c>
      <c r="C40" s="115" t="s">
        <v>125</v>
      </c>
      <c r="D40" s="158" t="s">
        <v>317</v>
      </c>
      <c r="E40" s="142">
        <v>0.4</v>
      </c>
      <c r="F40" s="7"/>
      <c r="G40" s="7"/>
      <c r="H40" s="7"/>
      <c r="I40" s="7"/>
      <c r="J40" s="7"/>
    </row>
    <row r="41" spans="1:10" ht="99">
      <c r="A41" s="26"/>
      <c r="B41" s="117" t="s">
        <v>274</v>
      </c>
      <c r="C41" s="115" t="s">
        <v>128</v>
      </c>
      <c r="D41" s="158" t="s">
        <v>318</v>
      </c>
      <c r="E41" s="142">
        <v>0.6</v>
      </c>
      <c r="F41" s="7"/>
      <c r="G41" s="7"/>
      <c r="H41" s="7"/>
      <c r="I41" s="7"/>
      <c r="J41" s="7"/>
    </row>
    <row r="42" spans="1:10" ht="99">
      <c r="A42" s="26"/>
      <c r="B42" s="118" t="s">
        <v>275</v>
      </c>
      <c r="C42" s="115" t="s">
        <v>131</v>
      </c>
      <c r="D42" s="158" t="s">
        <v>319</v>
      </c>
      <c r="E42" s="142">
        <v>0.8</v>
      </c>
      <c r="F42" s="7"/>
      <c r="G42" s="7"/>
      <c r="H42" s="7"/>
      <c r="I42" s="7"/>
      <c r="J42" s="7"/>
    </row>
    <row r="43" spans="1:10" ht="99">
      <c r="A43" s="26"/>
      <c r="B43" s="119" t="s">
        <v>276</v>
      </c>
      <c r="C43" s="115" t="s">
        <v>133</v>
      </c>
      <c r="D43" s="158" t="s">
        <v>321</v>
      </c>
      <c r="E43" s="142">
        <v>1</v>
      </c>
      <c r="F43" s="7"/>
      <c r="G43" s="7"/>
      <c r="H43" s="7"/>
      <c r="I43" s="7"/>
      <c r="J43" s="7"/>
    </row>
    <row r="44" spans="1:10">
      <c r="A44" s="26"/>
      <c r="B44" s="26"/>
      <c r="C44" s="26"/>
      <c r="D44" s="26"/>
      <c r="E44" s="141"/>
      <c r="F44" s="7"/>
      <c r="G44" s="7"/>
      <c r="H44" s="7"/>
      <c r="I44" s="7"/>
      <c r="J44" s="7"/>
    </row>
    <row r="45" spans="1:10" ht="56.25" customHeight="1">
      <c r="A45" s="26"/>
      <c r="B45" s="26"/>
      <c r="C45" s="26"/>
      <c r="D45" s="110" t="s">
        <v>288</v>
      </c>
      <c r="E45" s="141"/>
      <c r="F45" s="7"/>
      <c r="G45" s="7"/>
      <c r="H45" s="7"/>
      <c r="I45" s="7"/>
      <c r="J45" s="7"/>
    </row>
    <row r="46" spans="1:10" ht="94.5" customHeight="1">
      <c r="A46" s="26"/>
      <c r="B46" s="118" t="s">
        <v>275</v>
      </c>
      <c r="C46" s="26"/>
      <c r="D46" s="116" t="s">
        <v>376</v>
      </c>
      <c r="E46" s="142">
        <v>0.8</v>
      </c>
      <c r="F46" s="7"/>
      <c r="G46" s="7"/>
      <c r="H46" s="7"/>
      <c r="I46" s="7"/>
      <c r="J46" s="7"/>
    </row>
    <row r="47" spans="1:10" ht="105.75" customHeight="1">
      <c r="A47" s="26"/>
      <c r="B47" s="119" t="s">
        <v>276</v>
      </c>
      <c r="C47" s="27"/>
      <c r="D47" s="116" t="s">
        <v>373</v>
      </c>
      <c r="E47" s="142">
        <v>1</v>
      </c>
      <c r="F47" s="7"/>
      <c r="G47" s="7"/>
      <c r="H47" s="7"/>
      <c r="I47" s="7"/>
      <c r="J47" s="7"/>
    </row>
    <row r="48" spans="1:10">
      <c r="A48" s="26"/>
      <c r="B48" s="23"/>
      <c r="C48" s="23"/>
      <c r="D48" s="23"/>
      <c r="E48" s="141"/>
      <c r="F48" s="7"/>
      <c r="G48" s="7"/>
      <c r="H48" s="7"/>
      <c r="I48" s="7"/>
      <c r="J48" s="7"/>
    </row>
    <row r="49" spans="1:10">
      <c r="A49" s="26"/>
      <c r="B49" s="23"/>
      <c r="C49" s="23"/>
      <c r="D49" s="23"/>
      <c r="E49" s="141"/>
      <c r="F49" s="7"/>
      <c r="G49" s="7"/>
      <c r="H49" s="7"/>
      <c r="I49" s="7"/>
      <c r="J49" s="7"/>
    </row>
    <row r="50" spans="1:10" ht="20.25">
      <c r="A50" s="26"/>
      <c r="B50" s="26"/>
      <c r="C50" s="27"/>
      <c r="D50" s="27"/>
      <c r="E50" s="141"/>
      <c r="F50" s="7"/>
      <c r="G50" s="7"/>
      <c r="H50" s="7"/>
      <c r="I50" s="7"/>
      <c r="J50" s="7"/>
    </row>
    <row r="51" spans="1:10" ht="46.5" customHeight="1">
      <c r="A51" s="26"/>
      <c r="B51" s="26"/>
      <c r="C51" s="26"/>
      <c r="D51" s="110" t="s">
        <v>379</v>
      </c>
      <c r="E51" s="141"/>
      <c r="F51" s="7"/>
      <c r="G51" s="7"/>
      <c r="H51" s="7"/>
      <c r="I51" s="7"/>
      <c r="J51" s="7"/>
    </row>
    <row r="52" spans="1:10" ht="90" customHeight="1">
      <c r="A52" s="26"/>
      <c r="B52" s="118" t="s">
        <v>275</v>
      </c>
      <c r="C52" s="26"/>
      <c r="D52" s="116" t="s">
        <v>305</v>
      </c>
      <c r="E52" s="142">
        <v>0.8</v>
      </c>
      <c r="F52" s="7"/>
      <c r="G52" s="7"/>
      <c r="H52" s="7"/>
      <c r="I52" s="7"/>
      <c r="J52" s="7"/>
    </row>
    <row r="53" spans="1:10" ht="66">
      <c r="A53" s="26"/>
      <c r="B53" s="119" t="s">
        <v>276</v>
      </c>
      <c r="C53" s="27"/>
      <c r="D53" s="116" t="s">
        <v>306</v>
      </c>
      <c r="E53" s="142">
        <v>1</v>
      </c>
      <c r="F53" s="7"/>
      <c r="G53" s="7"/>
      <c r="H53" s="7"/>
      <c r="I53" s="7"/>
      <c r="J53" s="7"/>
    </row>
    <row r="54" spans="1:10" ht="20.25">
      <c r="A54" s="26"/>
      <c r="B54" s="26"/>
      <c r="C54" s="27"/>
      <c r="D54" s="27"/>
      <c r="E54" s="141"/>
      <c r="F54" s="7"/>
      <c r="G54" s="7"/>
      <c r="H54" s="7"/>
      <c r="I54" s="7"/>
      <c r="J54" s="7"/>
    </row>
    <row r="55" spans="1:10" ht="20.25">
      <c r="A55" s="26"/>
      <c r="B55" s="26"/>
      <c r="C55" s="27"/>
      <c r="D55" s="27"/>
      <c r="E55" s="141"/>
      <c r="F55" s="7"/>
      <c r="G55" s="7"/>
      <c r="H55" s="7"/>
      <c r="I55" s="7"/>
      <c r="J55" s="7"/>
    </row>
    <row r="56" spans="1:10" ht="20.25">
      <c r="A56" s="26"/>
      <c r="B56" s="26"/>
      <c r="C56" s="27"/>
      <c r="D56" s="27"/>
      <c r="E56" s="141"/>
      <c r="F56" s="7"/>
      <c r="G56" s="7"/>
      <c r="H56" s="7"/>
      <c r="I56" s="7"/>
      <c r="J56" s="7"/>
    </row>
    <row r="57" spans="1:10" ht="20.25">
      <c r="A57" s="26"/>
      <c r="B57" s="26"/>
      <c r="C57" s="27"/>
      <c r="D57" s="27"/>
      <c r="E57" s="141"/>
      <c r="F57" s="7"/>
      <c r="G57" s="7"/>
      <c r="H57" s="7"/>
      <c r="I57" s="7"/>
      <c r="J57" s="7"/>
    </row>
    <row r="58" spans="1:10" ht="20.25">
      <c r="A58" s="26"/>
      <c r="B58" s="26"/>
      <c r="C58" s="27"/>
      <c r="D58" s="27"/>
      <c r="E58" s="141"/>
      <c r="F58" s="7"/>
      <c r="G58" s="7"/>
      <c r="H58" s="7"/>
      <c r="I58" s="7"/>
      <c r="J58" s="7"/>
    </row>
    <row r="59" spans="1:10" ht="20.25">
      <c r="A59" s="26"/>
      <c r="B59" s="26"/>
      <c r="C59" s="27"/>
      <c r="D59" s="27"/>
      <c r="E59" s="141"/>
      <c r="F59" s="7"/>
      <c r="G59" s="7"/>
      <c r="H59" s="7"/>
      <c r="I59" s="7"/>
      <c r="J59" s="7"/>
    </row>
    <row r="60" spans="1:10" ht="20.25">
      <c r="A60" s="26"/>
      <c r="B60" s="26"/>
      <c r="C60" s="27"/>
      <c r="D60" s="27"/>
      <c r="E60" s="141"/>
      <c r="F60" s="7"/>
      <c r="G60" s="7"/>
      <c r="H60" s="7"/>
      <c r="I60" s="7"/>
      <c r="J60" s="7"/>
    </row>
    <row r="61" spans="1:10" ht="20.25">
      <c r="A61" s="26"/>
      <c r="B61" s="26"/>
      <c r="C61" s="27"/>
      <c r="D61" s="27"/>
      <c r="E61" s="141"/>
      <c r="F61" s="7"/>
      <c r="G61" s="7"/>
      <c r="H61" s="7"/>
      <c r="I61" s="7"/>
      <c r="J61" s="7"/>
    </row>
    <row r="62" spans="1:10" ht="20.25">
      <c r="A62" s="26"/>
      <c r="B62" s="26"/>
      <c r="C62" s="27"/>
      <c r="D62" s="27"/>
      <c r="E62" s="141"/>
      <c r="F62" s="7"/>
      <c r="G62" s="7"/>
      <c r="H62" s="7"/>
      <c r="I62" s="7"/>
      <c r="J62" s="7"/>
    </row>
    <row r="63" spans="1:10" ht="20.25">
      <c r="A63" s="26"/>
      <c r="B63" s="26"/>
      <c r="C63" s="27"/>
      <c r="D63" s="27"/>
      <c r="E63" s="141"/>
      <c r="F63" s="7"/>
      <c r="G63" s="7"/>
      <c r="H63" s="7"/>
      <c r="I63" s="7"/>
      <c r="J63" s="7"/>
    </row>
    <row r="64" spans="1:10" ht="20.25">
      <c r="A64" s="26"/>
      <c r="B64" s="26"/>
      <c r="C64" s="27"/>
      <c r="D64" s="27"/>
      <c r="E64" s="141"/>
      <c r="F64" s="7"/>
      <c r="G64" s="7"/>
      <c r="H64" s="7"/>
      <c r="I64" s="7"/>
      <c r="J64" s="7"/>
    </row>
    <row r="65" spans="1:10" ht="20.25">
      <c r="A65" s="26"/>
      <c r="B65" s="26"/>
      <c r="C65" s="27"/>
      <c r="D65" s="27"/>
      <c r="E65" s="141"/>
      <c r="F65" s="7"/>
      <c r="G65" s="7"/>
      <c r="H65" s="7"/>
      <c r="I65" s="7"/>
      <c r="J65" s="7"/>
    </row>
    <row r="66" spans="1:10" ht="20.25">
      <c r="A66" s="26"/>
      <c r="B66" s="26"/>
      <c r="C66" s="27"/>
      <c r="D66" s="27"/>
      <c r="E66" s="141"/>
      <c r="F66" s="7"/>
      <c r="G66" s="7"/>
      <c r="H66" s="7"/>
      <c r="I66" s="7"/>
      <c r="J66" s="7"/>
    </row>
    <row r="67" spans="1:10" ht="20.25">
      <c r="A67" s="26"/>
      <c r="B67" s="26"/>
      <c r="C67" s="27"/>
      <c r="D67" s="27"/>
      <c r="E67" s="141"/>
      <c r="F67" s="7"/>
      <c r="G67" s="7"/>
      <c r="H67" s="7"/>
      <c r="I67" s="7"/>
      <c r="J67" s="7"/>
    </row>
    <row r="68" spans="1:10" ht="20.25">
      <c r="A68" s="26"/>
      <c r="B68" s="26"/>
      <c r="C68" s="27"/>
      <c r="D68" s="27"/>
      <c r="E68" s="141"/>
      <c r="F68" s="7"/>
      <c r="G68" s="7"/>
      <c r="H68" s="7"/>
      <c r="I68" s="7"/>
      <c r="J68" s="7"/>
    </row>
    <row r="69" spans="1:10" ht="20.25">
      <c r="A69" s="26"/>
      <c r="B69" s="26"/>
      <c r="C69" s="27"/>
      <c r="D69" s="27"/>
      <c r="E69" s="141"/>
      <c r="F69" s="7"/>
      <c r="G69" s="7"/>
      <c r="H69" s="7"/>
      <c r="I69" s="7"/>
      <c r="J69" s="7"/>
    </row>
    <row r="70" spans="1:10" ht="20.25">
      <c r="A70" s="26"/>
      <c r="B70" s="26"/>
      <c r="C70" s="27"/>
      <c r="D70" s="27"/>
      <c r="E70" s="141"/>
      <c r="F70" s="7"/>
      <c r="G70" s="7"/>
      <c r="H70" s="7"/>
      <c r="I70" s="7"/>
      <c r="J70" s="7"/>
    </row>
    <row r="71" spans="1:10" ht="20.25">
      <c r="A71" s="26"/>
      <c r="B71" s="26"/>
      <c r="C71" s="27"/>
      <c r="D71" s="27"/>
      <c r="E71" s="141"/>
      <c r="F71" s="7"/>
      <c r="G71" s="7"/>
      <c r="H71" s="7"/>
      <c r="I71" s="7"/>
      <c r="J71" s="7"/>
    </row>
    <row r="72" spans="1:10" ht="20.25">
      <c r="A72" s="26"/>
      <c r="B72" s="26"/>
      <c r="C72" s="27"/>
      <c r="D72" s="27"/>
      <c r="E72" s="141"/>
      <c r="F72" s="7"/>
      <c r="G72" s="7"/>
      <c r="H72" s="7"/>
      <c r="I72" s="7"/>
      <c r="J72" s="7"/>
    </row>
    <row r="73" spans="1:10" ht="20.25">
      <c r="A73" s="26"/>
      <c r="B73" s="26"/>
      <c r="C73" s="27"/>
      <c r="D73" s="27"/>
      <c r="E73" s="141"/>
      <c r="F73" s="7"/>
      <c r="G73" s="7"/>
      <c r="H73" s="7"/>
      <c r="I73" s="7"/>
      <c r="J73" s="7"/>
    </row>
    <row r="74" spans="1:10" ht="20.25">
      <c r="A74" s="26"/>
      <c r="B74" s="26"/>
      <c r="C74" s="27"/>
      <c r="D74" s="27"/>
      <c r="E74" s="141"/>
      <c r="F74" s="7"/>
      <c r="G74" s="7"/>
      <c r="H74" s="7"/>
      <c r="I74" s="7"/>
      <c r="J74" s="7"/>
    </row>
    <row r="75" spans="1:10" ht="20.25">
      <c r="A75" s="26"/>
      <c r="B75" s="26"/>
      <c r="C75" s="27"/>
      <c r="D75" s="27"/>
      <c r="E75" s="141"/>
      <c r="F75" s="7"/>
      <c r="G75" s="7"/>
      <c r="H75" s="7"/>
      <c r="I75" s="7"/>
      <c r="J75" s="7"/>
    </row>
    <row r="76" spans="1:10" ht="20.25">
      <c r="A76" s="26"/>
      <c r="B76" s="26"/>
      <c r="C76" s="27"/>
      <c r="D76" s="27"/>
      <c r="E76" s="141"/>
      <c r="F76" s="7"/>
      <c r="G76" s="7"/>
      <c r="H76" s="7"/>
      <c r="I76" s="7"/>
      <c r="J76" s="7"/>
    </row>
    <row r="77" spans="1:10" ht="20.25">
      <c r="A77" s="26"/>
      <c r="B77" s="26"/>
      <c r="C77" s="27"/>
      <c r="D77" s="27"/>
      <c r="E77" s="141"/>
      <c r="F77" s="7"/>
      <c r="G77" s="7"/>
      <c r="H77" s="7"/>
      <c r="I77" s="7"/>
      <c r="J77" s="7"/>
    </row>
    <row r="78" spans="1:10" ht="20.25">
      <c r="A78" s="26"/>
      <c r="B78" s="26"/>
      <c r="C78" s="27"/>
      <c r="D78" s="27"/>
      <c r="E78" s="141"/>
      <c r="F78" s="7"/>
      <c r="G78" s="7"/>
      <c r="H78" s="7"/>
      <c r="I78" s="7"/>
      <c r="J78" s="7"/>
    </row>
    <row r="79" spans="1:10" ht="20.25">
      <c r="A79" s="26"/>
      <c r="B79" s="26"/>
      <c r="C79" s="27"/>
      <c r="D79" s="27"/>
      <c r="E79" s="141"/>
      <c r="F79" s="7"/>
      <c r="G79" s="7"/>
      <c r="H79" s="7"/>
      <c r="I79" s="7"/>
      <c r="J79" s="7"/>
    </row>
    <row r="80" spans="1:10" s="120" customFormat="1" ht="20.25">
      <c r="A80" s="121"/>
      <c r="B80" s="121"/>
      <c r="C80" s="122"/>
      <c r="D80" s="122"/>
      <c r="E80" s="143"/>
    </row>
    <row r="81" spans="1:5" s="120" customFormat="1" ht="20.25">
      <c r="A81" s="121"/>
      <c r="B81" s="121"/>
      <c r="C81" s="122"/>
      <c r="D81" s="122"/>
      <c r="E81" s="143"/>
    </row>
    <row r="82" spans="1:5" s="120" customFormat="1" ht="20.25">
      <c r="A82" s="121"/>
      <c r="B82" s="121"/>
      <c r="C82" s="122"/>
      <c r="D82" s="122"/>
      <c r="E82" s="143"/>
    </row>
    <row r="83" spans="1:5" s="120" customFormat="1" ht="20.25">
      <c r="A83" s="121"/>
      <c r="B83" s="121"/>
      <c r="C83" s="122"/>
      <c r="D83" s="122"/>
      <c r="E83" s="143"/>
    </row>
    <row r="84" spans="1:5" s="120" customFormat="1" ht="20.25">
      <c r="A84" s="121"/>
      <c r="B84" s="121"/>
      <c r="C84" s="122"/>
      <c r="D84" s="122"/>
      <c r="E84" s="143"/>
    </row>
    <row r="85" spans="1:5" s="120" customFormat="1" ht="20.25">
      <c r="A85" s="121"/>
      <c r="B85" s="121"/>
      <c r="C85" s="122"/>
      <c r="D85" s="122"/>
      <c r="E85" s="143"/>
    </row>
    <row r="86" spans="1:5" s="120" customFormat="1" ht="20.25">
      <c r="A86" s="121"/>
      <c r="B86" s="121"/>
      <c r="C86" s="122"/>
      <c r="D86" s="122"/>
      <c r="E86" s="143"/>
    </row>
    <row r="87" spans="1:5" s="120" customFormat="1" ht="20.25">
      <c r="A87" s="121"/>
      <c r="B87" s="121"/>
      <c r="C87" s="122"/>
      <c r="D87" s="122"/>
      <c r="E87" s="143"/>
    </row>
    <row r="88" spans="1:5" s="120" customFormat="1" ht="20.25">
      <c r="A88" s="121"/>
      <c r="B88" s="121"/>
      <c r="C88" s="122"/>
      <c r="D88" s="122"/>
      <c r="E88" s="143"/>
    </row>
    <row r="89" spans="1:5" s="120" customFormat="1" ht="20.25">
      <c r="A89" s="121"/>
      <c r="B89" s="121"/>
      <c r="C89" s="122"/>
      <c r="D89" s="122"/>
      <c r="E89" s="143"/>
    </row>
    <row r="90" spans="1:5" s="120" customFormat="1" ht="20.25">
      <c r="A90" s="121"/>
      <c r="B90" s="121"/>
      <c r="C90" s="122"/>
      <c r="D90" s="122"/>
      <c r="E90" s="143"/>
    </row>
    <row r="91" spans="1:5" s="120" customFormat="1" ht="20.25">
      <c r="A91" s="121"/>
      <c r="B91" s="121"/>
      <c r="C91" s="122"/>
      <c r="D91" s="122"/>
      <c r="E91" s="143"/>
    </row>
    <row r="92" spans="1:5" s="120" customFormat="1" ht="20.25">
      <c r="A92" s="121"/>
      <c r="B92" s="121"/>
      <c r="C92" s="122"/>
      <c r="D92" s="122"/>
      <c r="E92" s="143"/>
    </row>
    <row r="93" spans="1:5" s="120" customFormat="1" ht="20.25">
      <c r="A93" s="121"/>
      <c r="B93" s="121"/>
      <c r="C93" s="122"/>
      <c r="D93" s="122"/>
      <c r="E93" s="143"/>
    </row>
    <row r="94" spans="1:5" s="120" customFormat="1" ht="20.25">
      <c r="A94" s="121"/>
      <c r="B94" s="121"/>
      <c r="C94" s="122"/>
      <c r="D94" s="122"/>
      <c r="E94" s="143"/>
    </row>
    <row r="95" spans="1:5" s="120" customFormat="1" ht="20.25">
      <c r="A95" s="121"/>
      <c r="B95" s="121"/>
      <c r="C95" s="122"/>
      <c r="D95" s="122"/>
      <c r="E95" s="143"/>
    </row>
    <row r="96" spans="1:5" s="120" customFormat="1" ht="20.25">
      <c r="A96" s="121"/>
      <c r="B96" s="121"/>
      <c r="C96" s="122"/>
      <c r="D96" s="122"/>
      <c r="E96" s="143"/>
    </row>
    <row r="97" spans="1:5" s="120" customFormat="1" ht="20.25">
      <c r="A97" s="121"/>
      <c r="B97" s="121"/>
      <c r="C97" s="122"/>
      <c r="D97" s="122"/>
      <c r="E97" s="143"/>
    </row>
    <row r="98" spans="1:5" s="120" customFormat="1" ht="20.25">
      <c r="A98" s="121"/>
      <c r="B98" s="121"/>
      <c r="C98" s="122"/>
      <c r="D98" s="122"/>
      <c r="E98" s="143"/>
    </row>
    <row r="99" spans="1:5" s="120" customFormat="1" ht="20.25">
      <c r="A99" s="121"/>
      <c r="B99" s="121"/>
      <c r="C99" s="122"/>
      <c r="D99" s="122"/>
      <c r="E99" s="143"/>
    </row>
    <row r="100" spans="1:5" s="120" customFormat="1" ht="20.25">
      <c r="A100" s="121"/>
      <c r="B100" s="121"/>
      <c r="C100" s="122"/>
      <c r="D100" s="122"/>
      <c r="E100" s="143"/>
    </row>
    <row r="101" spans="1:5" s="120" customFormat="1" ht="20.25">
      <c r="A101" s="121"/>
      <c r="B101" s="121"/>
      <c r="C101" s="122"/>
      <c r="D101" s="122"/>
      <c r="E101" s="143"/>
    </row>
    <row r="102" spans="1:5" s="120" customFormat="1" ht="20.25">
      <c r="A102" s="121"/>
      <c r="B102" s="121"/>
      <c r="C102" s="122"/>
      <c r="D102" s="122"/>
      <c r="E102" s="143"/>
    </row>
    <row r="103" spans="1:5" s="120" customFormat="1" ht="20.25">
      <c r="A103" s="121"/>
      <c r="B103" s="121"/>
      <c r="C103" s="122"/>
      <c r="D103" s="122"/>
      <c r="E103" s="143"/>
    </row>
    <row r="104" spans="1:5" s="120" customFormat="1" ht="20.25">
      <c r="A104" s="121"/>
      <c r="B104" s="121"/>
      <c r="C104" s="122"/>
      <c r="D104" s="122"/>
      <c r="E104" s="143"/>
    </row>
    <row r="105" spans="1:5" s="120" customFormat="1" ht="20.25">
      <c r="A105" s="121"/>
      <c r="B105" s="121"/>
      <c r="C105" s="122"/>
      <c r="D105" s="122"/>
      <c r="E105" s="143"/>
    </row>
    <row r="106" spans="1:5" s="120" customFormat="1" ht="20.25">
      <c r="A106" s="121"/>
      <c r="B106" s="121"/>
      <c r="C106" s="122"/>
      <c r="D106" s="122"/>
      <c r="E106" s="143"/>
    </row>
    <row r="107" spans="1:5" s="120" customFormat="1" ht="20.25">
      <c r="A107" s="121"/>
      <c r="B107" s="121"/>
      <c r="C107" s="122"/>
      <c r="D107" s="122"/>
      <c r="E107" s="143"/>
    </row>
    <row r="108" spans="1:5" s="120" customFormat="1" ht="20.25">
      <c r="A108" s="121"/>
      <c r="B108" s="121"/>
      <c r="C108" s="122"/>
      <c r="D108" s="122"/>
      <c r="E108" s="143"/>
    </row>
    <row r="109" spans="1:5" s="120" customFormat="1" ht="20.25">
      <c r="A109" s="121"/>
      <c r="B109" s="121"/>
      <c r="C109" s="122"/>
      <c r="D109" s="122"/>
      <c r="E109" s="143"/>
    </row>
    <row r="110" spans="1:5" s="120" customFormat="1" ht="20.25">
      <c r="A110" s="121"/>
      <c r="B110" s="121"/>
      <c r="C110" s="122"/>
      <c r="D110" s="122"/>
      <c r="E110" s="143"/>
    </row>
    <row r="111" spans="1:5" s="120" customFormat="1" ht="20.25">
      <c r="A111" s="121"/>
      <c r="B111" s="121"/>
      <c r="C111" s="122"/>
      <c r="D111" s="122"/>
      <c r="E111" s="143"/>
    </row>
    <row r="112" spans="1:5" s="120" customFormat="1" ht="20.25">
      <c r="A112" s="121"/>
      <c r="B112" s="121"/>
      <c r="C112" s="122"/>
      <c r="D112" s="122"/>
      <c r="E112" s="143"/>
    </row>
    <row r="113" spans="1:5" s="120" customFormat="1" ht="20.25">
      <c r="A113" s="121"/>
      <c r="B113" s="121"/>
      <c r="C113" s="122"/>
      <c r="D113" s="122"/>
      <c r="E113" s="143"/>
    </row>
    <row r="114" spans="1:5" s="120" customFormat="1" ht="20.25">
      <c r="A114" s="121"/>
      <c r="B114" s="121"/>
      <c r="C114" s="122"/>
      <c r="D114" s="122"/>
      <c r="E114" s="143"/>
    </row>
    <row r="115" spans="1:5" s="120" customFormat="1" ht="20.25">
      <c r="A115" s="121"/>
      <c r="B115" s="121"/>
      <c r="C115" s="122"/>
      <c r="D115" s="122"/>
      <c r="E115" s="143"/>
    </row>
    <row r="116" spans="1:5" s="120" customFormat="1" ht="20.25">
      <c r="A116" s="121"/>
      <c r="B116" s="121"/>
      <c r="C116" s="122"/>
      <c r="D116" s="122"/>
      <c r="E116" s="143"/>
    </row>
    <row r="117" spans="1:5" s="120" customFormat="1" ht="20.25">
      <c r="A117" s="121"/>
      <c r="B117" s="121"/>
      <c r="C117" s="122"/>
      <c r="D117" s="122"/>
      <c r="E117" s="143"/>
    </row>
    <row r="118" spans="1:5" s="120" customFormat="1" ht="20.25">
      <c r="A118" s="121"/>
      <c r="B118" s="121"/>
      <c r="C118" s="122"/>
      <c r="D118" s="122"/>
      <c r="E118" s="143"/>
    </row>
    <row r="119" spans="1:5" s="120" customFormat="1" ht="20.25">
      <c r="A119" s="121"/>
      <c r="B119" s="121"/>
      <c r="C119" s="122"/>
      <c r="D119" s="122"/>
      <c r="E119" s="143"/>
    </row>
    <row r="120" spans="1:5" s="120" customFormat="1" ht="20.25">
      <c r="A120" s="121"/>
      <c r="B120" s="121"/>
      <c r="C120" s="122"/>
      <c r="D120" s="122"/>
      <c r="E120" s="143"/>
    </row>
    <row r="121" spans="1:5" s="120" customFormat="1" ht="20.25">
      <c r="A121" s="121"/>
      <c r="B121" s="121"/>
      <c r="C121" s="122"/>
      <c r="D121" s="122"/>
      <c r="E121" s="143"/>
    </row>
    <row r="122" spans="1:5" s="120" customFormat="1" ht="20.25">
      <c r="A122" s="121"/>
      <c r="B122" s="121"/>
      <c r="C122" s="122"/>
      <c r="D122" s="122"/>
      <c r="E122" s="143"/>
    </row>
    <row r="123" spans="1:5" s="120" customFormat="1" ht="20.25">
      <c r="A123" s="121"/>
      <c r="B123" s="121"/>
      <c r="C123" s="122"/>
      <c r="D123" s="122"/>
      <c r="E123" s="143"/>
    </row>
    <row r="124" spans="1:5" s="120" customFormat="1" ht="20.25">
      <c r="A124" s="121"/>
      <c r="B124" s="121"/>
      <c r="C124" s="122"/>
      <c r="D124" s="122"/>
      <c r="E124" s="143"/>
    </row>
    <row r="125" spans="1:5" s="120" customFormat="1" ht="20.25">
      <c r="A125" s="121"/>
      <c r="B125" s="121"/>
      <c r="C125" s="122"/>
      <c r="D125" s="122"/>
      <c r="E125" s="143"/>
    </row>
    <row r="126" spans="1:5" s="120" customFormat="1" ht="20.25">
      <c r="A126" s="121"/>
      <c r="B126" s="121"/>
      <c r="C126" s="122"/>
      <c r="D126" s="122"/>
      <c r="E126" s="143"/>
    </row>
    <row r="127" spans="1:5" s="120" customFormat="1" ht="20.25">
      <c r="A127" s="121"/>
      <c r="B127" s="121"/>
      <c r="C127" s="122"/>
      <c r="D127" s="122"/>
      <c r="E127" s="143"/>
    </row>
    <row r="128" spans="1:5" s="120" customFormat="1" ht="20.25">
      <c r="A128" s="121"/>
      <c r="B128" s="121"/>
      <c r="C128" s="122"/>
      <c r="D128" s="122"/>
      <c r="E128" s="143"/>
    </row>
    <row r="129" spans="1:5" s="120" customFormat="1" ht="20.25">
      <c r="A129" s="121"/>
      <c r="B129" s="121"/>
      <c r="C129" s="122"/>
      <c r="D129" s="122"/>
      <c r="E129" s="143"/>
    </row>
    <row r="130" spans="1:5" s="120" customFormat="1" ht="20.25">
      <c r="A130" s="121"/>
      <c r="B130" s="121"/>
      <c r="C130" s="122"/>
      <c r="D130" s="122"/>
      <c r="E130" s="143"/>
    </row>
    <row r="131" spans="1:5" s="120" customFormat="1" ht="20.25">
      <c r="A131" s="121"/>
      <c r="B131" s="121"/>
      <c r="C131" s="122"/>
      <c r="D131" s="122"/>
      <c r="E131" s="143"/>
    </row>
    <row r="132" spans="1:5" s="120" customFormat="1" ht="20.25">
      <c r="A132" s="121"/>
      <c r="B132" s="121"/>
      <c r="C132" s="122"/>
      <c r="D132" s="122"/>
      <c r="E132" s="143"/>
    </row>
    <row r="133" spans="1:5" s="120" customFormat="1" ht="20.25">
      <c r="A133" s="121"/>
      <c r="B133" s="121"/>
      <c r="C133" s="122"/>
      <c r="D133" s="122"/>
      <c r="E133" s="143"/>
    </row>
    <row r="134" spans="1:5" s="120" customFormat="1" ht="20.25">
      <c r="A134" s="121"/>
      <c r="B134" s="121"/>
      <c r="C134" s="122"/>
      <c r="D134" s="122"/>
      <c r="E134" s="143"/>
    </row>
    <row r="135" spans="1:5" s="120" customFormat="1" ht="20.25">
      <c r="A135" s="121"/>
      <c r="B135" s="121"/>
      <c r="C135" s="122"/>
      <c r="D135" s="122"/>
      <c r="E135" s="143"/>
    </row>
    <row r="136" spans="1:5" s="120" customFormat="1" ht="20.25">
      <c r="A136" s="121"/>
      <c r="B136" s="121"/>
      <c r="C136" s="122"/>
      <c r="D136" s="122"/>
      <c r="E136" s="143"/>
    </row>
    <row r="137" spans="1:5" s="120" customFormat="1" ht="20.25">
      <c r="A137" s="121"/>
      <c r="B137" s="121"/>
      <c r="C137" s="122"/>
      <c r="D137" s="122"/>
      <c r="E137" s="143"/>
    </row>
    <row r="138" spans="1:5" s="120" customFormat="1" ht="20.25">
      <c r="A138" s="121"/>
      <c r="B138" s="121"/>
      <c r="C138" s="122"/>
      <c r="D138" s="122"/>
      <c r="E138" s="143"/>
    </row>
    <row r="139" spans="1:5" s="120" customFormat="1" ht="20.25">
      <c r="A139" s="121"/>
      <c r="B139" s="121"/>
      <c r="C139" s="122"/>
      <c r="D139" s="122"/>
      <c r="E139" s="143"/>
    </row>
    <row r="140" spans="1:5" s="120" customFormat="1" ht="20.25">
      <c r="A140" s="121"/>
      <c r="B140" s="121"/>
      <c r="C140" s="122"/>
      <c r="D140" s="122"/>
      <c r="E140" s="143"/>
    </row>
    <row r="141" spans="1:5" s="120" customFormat="1" ht="20.25">
      <c r="A141" s="121"/>
      <c r="B141" s="121"/>
      <c r="C141" s="122"/>
      <c r="D141" s="122"/>
      <c r="E141" s="143"/>
    </row>
    <row r="142" spans="1:5" s="120" customFormat="1" ht="20.25">
      <c r="A142" s="121"/>
      <c r="B142" s="121"/>
      <c r="C142" s="122"/>
      <c r="D142" s="122"/>
      <c r="E142" s="143"/>
    </row>
    <row r="143" spans="1:5" s="120" customFormat="1" ht="20.25">
      <c r="A143" s="121"/>
      <c r="B143" s="121"/>
      <c r="C143" s="122"/>
      <c r="D143" s="122"/>
      <c r="E143" s="143"/>
    </row>
    <row r="144" spans="1:5" s="120" customFormat="1" ht="20.25">
      <c r="A144" s="121"/>
      <c r="B144" s="121"/>
      <c r="C144" s="122"/>
      <c r="D144" s="122"/>
      <c r="E144" s="143"/>
    </row>
    <row r="145" spans="1:5" s="120" customFormat="1" ht="20.25">
      <c r="A145" s="121"/>
      <c r="B145" s="121"/>
      <c r="C145" s="122"/>
      <c r="D145" s="122"/>
      <c r="E145" s="143"/>
    </row>
    <row r="146" spans="1:5" s="120" customFormat="1" ht="20.25">
      <c r="A146" s="121"/>
      <c r="B146" s="121"/>
      <c r="C146" s="122"/>
      <c r="D146" s="122"/>
      <c r="E146" s="143"/>
    </row>
    <row r="147" spans="1:5" s="120" customFormat="1" ht="20.25">
      <c r="A147" s="121"/>
      <c r="B147" s="121"/>
      <c r="C147" s="122"/>
      <c r="D147" s="122"/>
      <c r="E147" s="143"/>
    </row>
    <row r="148" spans="1:5" s="120" customFormat="1" ht="20.25">
      <c r="A148" s="121"/>
      <c r="B148" s="121"/>
      <c r="C148" s="122"/>
      <c r="D148" s="122"/>
      <c r="E148" s="143"/>
    </row>
    <row r="149" spans="1:5" s="120" customFormat="1" ht="20.25">
      <c r="A149" s="121"/>
      <c r="B149" s="121"/>
      <c r="C149" s="122"/>
      <c r="D149" s="122"/>
      <c r="E149" s="143"/>
    </row>
    <row r="150" spans="1:5" s="120" customFormat="1" ht="20.25">
      <c r="A150" s="121"/>
      <c r="B150" s="121"/>
      <c r="C150" s="122"/>
      <c r="D150" s="122"/>
      <c r="E150" s="143"/>
    </row>
    <row r="151" spans="1:5" s="120" customFormat="1" ht="20.25">
      <c r="A151" s="121"/>
      <c r="B151" s="121"/>
      <c r="C151" s="122"/>
      <c r="D151" s="122"/>
      <c r="E151" s="143"/>
    </row>
    <row r="152" spans="1:5" s="120" customFormat="1" ht="20.25">
      <c r="A152" s="121"/>
      <c r="B152" s="121"/>
      <c r="C152" s="122"/>
      <c r="D152" s="122"/>
      <c r="E152" s="143"/>
    </row>
    <row r="153" spans="1:5" s="120" customFormat="1" ht="20.25">
      <c r="A153" s="121"/>
      <c r="B153" s="121"/>
      <c r="C153" s="122"/>
      <c r="D153" s="122"/>
      <c r="E153" s="143"/>
    </row>
    <row r="154" spans="1:5" s="120" customFormat="1" ht="20.25">
      <c r="A154" s="121"/>
      <c r="B154" s="121"/>
      <c r="C154" s="122"/>
      <c r="D154" s="122"/>
      <c r="E154" s="143"/>
    </row>
    <row r="155" spans="1:5" s="120" customFormat="1" ht="20.25">
      <c r="A155" s="121"/>
      <c r="B155" s="121"/>
      <c r="C155" s="122"/>
      <c r="D155" s="122"/>
      <c r="E155" s="143"/>
    </row>
    <row r="156" spans="1:5" s="120" customFormat="1" ht="20.25">
      <c r="A156" s="121"/>
      <c r="B156" s="121"/>
      <c r="C156" s="122"/>
      <c r="D156" s="122"/>
      <c r="E156" s="143"/>
    </row>
    <row r="157" spans="1:5" s="120" customFormat="1" ht="20.25">
      <c r="A157" s="121"/>
      <c r="B157" s="121"/>
      <c r="C157" s="122"/>
      <c r="D157" s="122"/>
      <c r="E157" s="143"/>
    </row>
    <row r="158" spans="1:5" s="120" customFormat="1" ht="20.25">
      <c r="A158" s="121"/>
      <c r="B158" s="121"/>
      <c r="C158" s="122"/>
      <c r="D158" s="122"/>
      <c r="E158" s="143"/>
    </row>
    <row r="159" spans="1:5" s="120" customFormat="1" ht="20.25">
      <c r="A159" s="121"/>
      <c r="B159" s="121"/>
      <c r="C159" s="122"/>
      <c r="D159" s="122"/>
      <c r="E159" s="143"/>
    </row>
    <row r="160" spans="1:5" s="120" customFormat="1" ht="20.25">
      <c r="A160" s="121"/>
      <c r="B160" s="121"/>
      <c r="C160" s="122"/>
      <c r="D160" s="122"/>
      <c r="E160" s="143"/>
    </row>
    <row r="161" spans="1:5" s="120" customFormat="1" ht="20.25">
      <c r="A161" s="121"/>
      <c r="B161" s="121"/>
      <c r="C161" s="122"/>
      <c r="D161" s="122"/>
      <c r="E161" s="143"/>
    </row>
    <row r="162" spans="1:5" s="120" customFormat="1" ht="20.25">
      <c r="A162" s="121"/>
      <c r="B162" s="121"/>
      <c r="C162" s="122"/>
      <c r="D162" s="122"/>
      <c r="E162" s="143"/>
    </row>
    <row r="163" spans="1:5" s="120" customFormat="1" ht="20.25">
      <c r="A163" s="121"/>
      <c r="B163" s="121"/>
      <c r="C163" s="122"/>
      <c r="D163" s="122"/>
      <c r="E163" s="143"/>
    </row>
    <row r="164" spans="1:5" s="120" customFormat="1" ht="20.25">
      <c r="A164" s="121"/>
      <c r="B164" s="121"/>
      <c r="C164" s="122"/>
      <c r="D164" s="122"/>
      <c r="E164" s="143"/>
    </row>
    <row r="165" spans="1:5" s="120" customFormat="1" ht="20.25">
      <c r="A165" s="121"/>
      <c r="B165" s="121"/>
      <c r="C165" s="122"/>
      <c r="D165" s="122"/>
      <c r="E165" s="143"/>
    </row>
    <row r="166" spans="1:5" s="120" customFormat="1" ht="20.25">
      <c r="A166" s="121"/>
      <c r="B166" s="121"/>
      <c r="C166" s="122"/>
      <c r="D166" s="122"/>
      <c r="E166" s="143"/>
    </row>
    <row r="167" spans="1:5" s="120" customFormat="1" ht="20.25">
      <c r="A167" s="121"/>
      <c r="B167" s="121"/>
      <c r="C167" s="122"/>
      <c r="D167" s="122"/>
      <c r="E167" s="143"/>
    </row>
    <row r="168" spans="1:5" s="120" customFormat="1" ht="20.25">
      <c r="A168" s="121"/>
      <c r="B168" s="121"/>
      <c r="C168" s="122"/>
      <c r="D168" s="122"/>
      <c r="E168" s="143"/>
    </row>
    <row r="169" spans="1:5" s="120" customFormat="1" ht="20.25">
      <c r="A169" s="121"/>
      <c r="B169" s="121"/>
      <c r="C169" s="122"/>
      <c r="D169" s="122"/>
      <c r="E169" s="143"/>
    </row>
    <row r="170" spans="1:5" s="120" customFormat="1" ht="20.25">
      <c r="A170" s="121"/>
      <c r="B170" s="121"/>
      <c r="C170" s="122"/>
      <c r="D170" s="122"/>
      <c r="E170" s="143"/>
    </row>
    <row r="171" spans="1:5" s="120" customFormat="1" ht="20.25">
      <c r="A171" s="121"/>
      <c r="B171" s="121"/>
      <c r="C171" s="122"/>
      <c r="D171" s="122"/>
      <c r="E171" s="143"/>
    </row>
    <row r="172" spans="1:5" s="120" customFormat="1" ht="20.25">
      <c r="A172" s="121"/>
      <c r="B172" s="121"/>
      <c r="C172" s="122"/>
      <c r="D172" s="122"/>
      <c r="E172" s="143"/>
    </row>
    <row r="173" spans="1:5" s="120" customFormat="1" ht="20.25">
      <c r="A173" s="121"/>
      <c r="B173" s="121"/>
      <c r="C173" s="122"/>
      <c r="D173" s="122"/>
      <c r="E173" s="143"/>
    </row>
    <row r="174" spans="1:5" s="120" customFormat="1" ht="20.25">
      <c r="A174" s="121"/>
      <c r="B174" s="121"/>
      <c r="C174" s="122"/>
      <c r="D174" s="122"/>
      <c r="E174" s="143"/>
    </row>
    <row r="175" spans="1:5" s="120" customFormat="1" ht="20.25">
      <c r="A175" s="121"/>
      <c r="B175" s="121"/>
      <c r="C175" s="122"/>
      <c r="D175" s="122"/>
      <c r="E175" s="143"/>
    </row>
    <row r="176" spans="1:5" s="120" customFormat="1" ht="20.25">
      <c r="A176" s="121"/>
      <c r="B176" s="121"/>
      <c r="C176" s="122"/>
      <c r="D176" s="122"/>
      <c r="E176" s="143"/>
    </row>
    <row r="177" spans="1:5" s="120" customFormat="1" ht="20.25">
      <c r="A177" s="121"/>
      <c r="B177" s="121"/>
      <c r="C177" s="122"/>
      <c r="D177" s="122"/>
      <c r="E177" s="143"/>
    </row>
    <row r="178" spans="1:5" s="120" customFormat="1" ht="20.25">
      <c r="A178" s="121"/>
      <c r="B178" s="121"/>
      <c r="C178" s="122"/>
      <c r="D178" s="122"/>
      <c r="E178" s="143"/>
    </row>
    <row r="179" spans="1:5" s="120" customFormat="1" ht="20.25">
      <c r="A179" s="121"/>
      <c r="B179" s="121"/>
      <c r="C179" s="122"/>
      <c r="D179" s="122"/>
      <c r="E179" s="143"/>
    </row>
    <row r="180" spans="1:5" s="120" customFormat="1" ht="20.25">
      <c r="A180" s="121"/>
      <c r="B180" s="121"/>
      <c r="C180" s="122"/>
      <c r="D180" s="122"/>
      <c r="E180" s="143"/>
    </row>
    <row r="181" spans="1:5" s="120" customFormat="1" ht="20.25">
      <c r="A181" s="121"/>
      <c r="B181" s="121"/>
      <c r="C181" s="122"/>
      <c r="D181" s="122"/>
      <c r="E181" s="143"/>
    </row>
    <row r="182" spans="1:5" s="120" customFormat="1" ht="20.25">
      <c r="A182" s="121"/>
      <c r="B182" s="121"/>
      <c r="C182" s="122"/>
      <c r="D182" s="122"/>
      <c r="E182" s="143"/>
    </row>
    <row r="183" spans="1:5" s="120" customFormat="1" ht="20.25">
      <c r="A183" s="121"/>
      <c r="B183" s="121"/>
      <c r="C183" s="122"/>
      <c r="D183" s="122"/>
      <c r="E183" s="143"/>
    </row>
    <row r="184" spans="1:5" s="120" customFormat="1" ht="20.25">
      <c r="A184" s="121"/>
      <c r="B184" s="121"/>
      <c r="C184" s="122"/>
      <c r="D184" s="122"/>
      <c r="E184" s="143"/>
    </row>
    <row r="185" spans="1:5" s="120" customFormat="1" ht="20.25">
      <c r="A185" s="121"/>
      <c r="B185" s="121"/>
      <c r="C185" s="122"/>
      <c r="D185" s="122"/>
      <c r="E185" s="143"/>
    </row>
    <row r="186" spans="1:5" s="120" customFormat="1" ht="20.25">
      <c r="A186" s="121"/>
      <c r="B186" s="121"/>
      <c r="C186" s="122"/>
      <c r="D186" s="122"/>
      <c r="E186" s="143"/>
    </row>
    <row r="187" spans="1:5" s="120" customFormat="1" ht="20.25">
      <c r="A187" s="121"/>
      <c r="B187" s="121"/>
      <c r="C187" s="122"/>
      <c r="D187" s="122"/>
      <c r="E187" s="143"/>
    </row>
    <row r="188" spans="1:5" s="120" customFormat="1" ht="20.25">
      <c r="A188" s="121"/>
      <c r="B188" s="121"/>
      <c r="C188" s="122"/>
      <c r="D188" s="122"/>
      <c r="E188" s="143"/>
    </row>
    <row r="189" spans="1:5" s="120" customFormat="1" ht="20.25">
      <c r="A189" s="121"/>
      <c r="B189" s="121"/>
      <c r="C189" s="122"/>
      <c r="D189" s="122"/>
      <c r="E189" s="143"/>
    </row>
    <row r="190" spans="1:5" s="120" customFormat="1" ht="20.25">
      <c r="A190" s="121"/>
      <c r="B190" s="121"/>
      <c r="C190" s="122"/>
      <c r="D190" s="122"/>
      <c r="E190" s="143"/>
    </row>
    <row r="191" spans="1:5" s="120" customFormat="1" ht="20.25">
      <c r="A191" s="121"/>
      <c r="B191" s="121"/>
      <c r="C191" s="122"/>
      <c r="D191" s="122"/>
      <c r="E191" s="143"/>
    </row>
    <row r="192" spans="1:5" s="120" customFormat="1" ht="20.25">
      <c r="A192" s="121"/>
      <c r="B192" s="121"/>
      <c r="C192" s="122"/>
      <c r="D192" s="122"/>
      <c r="E192" s="143"/>
    </row>
    <row r="193" spans="1:5" s="120" customFormat="1" ht="20.25">
      <c r="A193" s="121"/>
      <c r="B193" s="121"/>
      <c r="C193" s="122"/>
      <c r="D193" s="122"/>
      <c r="E193" s="143"/>
    </row>
    <row r="194" spans="1:5" s="120" customFormat="1" ht="20.25">
      <c r="A194" s="121"/>
      <c r="B194" s="121"/>
      <c r="C194" s="122"/>
      <c r="D194" s="122"/>
      <c r="E194" s="143"/>
    </row>
    <row r="195" spans="1:5" s="120" customFormat="1" ht="20.25">
      <c r="A195" s="121"/>
      <c r="B195" s="121"/>
      <c r="C195" s="122"/>
      <c r="D195" s="122"/>
      <c r="E195" s="143"/>
    </row>
    <row r="196" spans="1:5" s="120" customFormat="1" ht="20.25">
      <c r="A196" s="121"/>
      <c r="B196" s="121"/>
      <c r="C196" s="122"/>
      <c r="D196" s="122"/>
      <c r="E196" s="143"/>
    </row>
    <row r="197" spans="1:5" s="120" customFormat="1" ht="20.25">
      <c r="A197" s="121"/>
      <c r="B197" s="121"/>
      <c r="C197" s="122"/>
      <c r="D197" s="122"/>
      <c r="E197" s="143"/>
    </row>
    <row r="198" spans="1:5" s="120" customFormat="1" ht="20.25">
      <c r="A198" s="121"/>
      <c r="B198" s="121"/>
      <c r="C198" s="122"/>
      <c r="D198" s="122"/>
      <c r="E198" s="143"/>
    </row>
    <row r="199" spans="1:5" s="120" customFormat="1" ht="20.25">
      <c r="A199" s="121"/>
      <c r="B199" s="121"/>
      <c r="C199" s="122"/>
      <c r="D199" s="122"/>
      <c r="E199" s="143"/>
    </row>
    <row r="200" spans="1:5" s="120" customFormat="1" ht="20.25">
      <c r="A200" s="121"/>
      <c r="B200" s="121"/>
      <c r="C200" s="122"/>
      <c r="D200" s="122"/>
      <c r="E200" s="143"/>
    </row>
    <row r="201" spans="1:5" s="120" customFormat="1" ht="20.25">
      <c r="A201" s="121"/>
      <c r="B201" s="121"/>
      <c r="C201" s="122"/>
      <c r="D201" s="122"/>
      <c r="E201" s="143"/>
    </row>
    <row r="202" spans="1:5" s="120" customFormat="1" ht="20.25">
      <c r="A202" s="121"/>
      <c r="B202" s="121"/>
      <c r="C202" s="122"/>
      <c r="D202" s="122"/>
      <c r="E202" s="143"/>
    </row>
    <row r="203" spans="1:5" s="120" customFormat="1" ht="20.25">
      <c r="A203" s="121"/>
      <c r="B203" s="121"/>
      <c r="C203" s="122"/>
      <c r="D203" s="122"/>
      <c r="E203" s="143"/>
    </row>
    <row r="204" spans="1:5" s="120" customFormat="1" ht="20.25">
      <c r="A204" s="121"/>
      <c r="B204" s="121"/>
      <c r="C204" s="122"/>
      <c r="D204" s="122"/>
      <c r="E204" s="143"/>
    </row>
    <row r="205" spans="1:5" s="120" customFormat="1" ht="20.25">
      <c r="A205" s="121"/>
      <c r="B205" s="121"/>
      <c r="C205" s="122"/>
      <c r="D205" s="122"/>
      <c r="E205" s="143"/>
    </row>
    <row r="206" spans="1:5" s="120" customFormat="1" ht="20.25">
      <c r="A206" s="121"/>
      <c r="B206" s="121"/>
      <c r="C206" s="122"/>
      <c r="D206" s="122"/>
      <c r="E206" s="143"/>
    </row>
    <row r="207" spans="1:5" s="120" customFormat="1" ht="20.25">
      <c r="A207" s="121"/>
      <c r="B207" s="121"/>
      <c r="C207" s="122"/>
      <c r="D207" s="122"/>
      <c r="E207" s="143"/>
    </row>
    <row r="208" spans="1:5" s="120" customFormat="1" ht="20.25">
      <c r="A208" s="121"/>
      <c r="B208" s="121"/>
      <c r="C208" s="122"/>
      <c r="D208" s="122"/>
      <c r="E208" s="143"/>
    </row>
    <row r="209" spans="1:5" s="120" customFormat="1" ht="20.25">
      <c r="A209" s="121"/>
      <c r="B209" s="121"/>
      <c r="C209" s="122"/>
      <c r="D209" s="122"/>
      <c r="E209" s="143"/>
    </row>
    <row r="210" spans="1:5" s="120" customFormat="1" ht="20.25">
      <c r="A210" s="121"/>
      <c r="B210" s="121"/>
      <c r="C210" s="122"/>
      <c r="D210" s="122"/>
      <c r="E210" s="143"/>
    </row>
    <row r="211" spans="1:5" s="120" customFormat="1" ht="20.25">
      <c r="A211" s="121"/>
      <c r="B211" s="121"/>
      <c r="C211" s="122"/>
      <c r="D211" s="122"/>
      <c r="E211" s="143"/>
    </row>
    <row r="212" spans="1:5" s="120" customFormat="1" ht="20.25">
      <c r="A212" s="121"/>
      <c r="B212" s="121"/>
      <c r="C212" s="122"/>
      <c r="D212" s="122"/>
      <c r="E212" s="143"/>
    </row>
    <row r="213" spans="1:5" s="120" customFormat="1" ht="20.25">
      <c r="A213" s="121"/>
      <c r="B213" s="121"/>
      <c r="C213" s="122"/>
      <c r="D213" s="122"/>
      <c r="E213" s="143"/>
    </row>
    <row r="214" spans="1:5" s="120" customFormat="1" ht="20.25">
      <c r="A214" s="121"/>
      <c r="B214" s="121"/>
      <c r="C214" s="122"/>
      <c r="D214" s="122"/>
      <c r="E214" s="143"/>
    </row>
    <row r="215" spans="1:5" s="120" customFormat="1" ht="20.25">
      <c r="A215" s="121"/>
      <c r="B215" s="121"/>
      <c r="C215" s="122"/>
      <c r="D215" s="122"/>
      <c r="E215" s="143"/>
    </row>
    <row r="216" spans="1:5" s="120" customFormat="1" ht="20.25">
      <c r="A216" s="121"/>
      <c r="B216" s="121"/>
      <c r="C216" s="122"/>
      <c r="D216" s="122"/>
      <c r="E216" s="143"/>
    </row>
    <row r="217" spans="1:5" s="120" customFormat="1" ht="20.25">
      <c r="A217" s="121"/>
      <c r="B217" s="121"/>
      <c r="C217" s="122"/>
      <c r="D217" s="122"/>
      <c r="E217" s="143"/>
    </row>
    <row r="218" spans="1:5" s="120" customFormat="1" ht="20.25">
      <c r="A218" s="121"/>
      <c r="B218" s="121"/>
      <c r="C218" s="122"/>
      <c r="D218" s="122"/>
      <c r="E218" s="143"/>
    </row>
    <row r="219" spans="1:5" s="120" customFormat="1" ht="20.25">
      <c r="A219" s="121"/>
      <c r="B219" s="121"/>
      <c r="C219" s="122"/>
      <c r="D219" s="122"/>
      <c r="E219" s="143"/>
    </row>
    <row r="220" spans="1:5" s="120" customFormat="1" ht="20.25">
      <c r="A220" s="121"/>
      <c r="B220" s="121"/>
      <c r="C220" s="122"/>
      <c r="D220" s="122"/>
      <c r="E220" s="143"/>
    </row>
    <row r="221" spans="1:5" s="120" customFormat="1" ht="20.25">
      <c r="A221" s="121"/>
      <c r="B221" s="121"/>
      <c r="C221" s="122"/>
      <c r="D221" s="122"/>
      <c r="E221" s="143"/>
    </row>
    <row r="222" spans="1:5" s="120" customFormat="1" ht="20.25">
      <c r="A222" s="121"/>
      <c r="B222" s="121"/>
      <c r="C222" s="122"/>
      <c r="D222" s="122"/>
      <c r="E222" s="143"/>
    </row>
    <row r="223" spans="1:5" s="120" customFormat="1" ht="20.25">
      <c r="A223" s="121"/>
      <c r="B223" s="121"/>
      <c r="C223" s="122"/>
      <c r="D223" s="122"/>
      <c r="E223" s="143"/>
    </row>
    <row r="224" spans="1:5" s="120" customFormat="1" ht="20.25">
      <c r="A224" s="121"/>
      <c r="B224" s="121"/>
      <c r="C224" s="122"/>
      <c r="D224" s="122"/>
      <c r="E224" s="143"/>
    </row>
    <row r="225" spans="1:7" s="120" customFormat="1" ht="20.25">
      <c r="A225" s="121"/>
      <c r="B225" s="121"/>
      <c r="C225" s="122"/>
      <c r="D225" s="122"/>
      <c r="E225" s="143"/>
    </row>
    <row r="226" spans="1:7" s="120" customFormat="1" ht="20.25">
      <c r="A226" s="121"/>
      <c r="B226" s="121"/>
      <c r="C226" s="122"/>
      <c r="D226" s="122"/>
      <c r="E226" s="143"/>
    </row>
    <row r="227" spans="1:7" s="120" customFormat="1" ht="20.25">
      <c r="A227" s="121"/>
      <c r="B227" s="121"/>
      <c r="C227" s="122"/>
      <c r="D227" s="122"/>
      <c r="E227" s="143"/>
    </row>
    <row r="228" spans="1:7" s="120" customFormat="1" ht="20.25">
      <c r="A228" s="121"/>
      <c r="B228" s="121"/>
      <c r="C228" s="122"/>
      <c r="D228" s="122"/>
      <c r="E228" s="143"/>
    </row>
    <row r="229" spans="1:7" s="120" customFormat="1" ht="20.25">
      <c r="A229" s="121"/>
      <c r="B229" s="121"/>
      <c r="C229" s="122"/>
      <c r="D229" s="122"/>
      <c r="E229" s="143"/>
    </row>
    <row r="230" spans="1:7" s="120" customFormat="1" ht="20.25">
      <c r="A230" s="121"/>
      <c r="B230" s="121"/>
      <c r="C230" s="122"/>
      <c r="D230" s="122"/>
      <c r="E230" s="143"/>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3" t="s">
        <v>137</v>
      </c>
    </row>
    <row r="238" spans="1:7" ht="21">
      <c r="A238" s="7"/>
      <c r="B238" s="32" t="s">
        <v>138</v>
      </c>
      <c r="C238" s="32" t="s">
        <v>139</v>
      </c>
      <c r="D238" t="s">
        <v>138</v>
      </c>
      <c r="F238" t="s">
        <v>138</v>
      </c>
      <c r="G238" t="str">
        <f ca="1">IF(NOT(ISERROR(MATCH(F238,_xlfn.ANCHORARRAY(B249),0))),#REF!&amp;"Por favor no seleccionar los criterios de impacto",F238)</f>
        <v>Afectación Económica o presupuestal</v>
      </c>
    </row>
    <row r="239" spans="1:7" ht="21">
      <c r="A239" s="7"/>
      <c r="B239" s="32" t="s">
        <v>138</v>
      </c>
      <c r="C239" s="32" t="s">
        <v>125</v>
      </c>
      <c r="E239" s="133" t="s">
        <v>139</v>
      </c>
    </row>
    <row r="240" spans="1:7" ht="21">
      <c r="A240" s="7"/>
      <c r="B240" s="32" t="s">
        <v>138</v>
      </c>
      <c r="C240" s="32" t="s">
        <v>128</v>
      </c>
      <c r="E240" s="133" t="s">
        <v>125</v>
      </c>
    </row>
    <row r="241" spans="1:5" ht="21">
      <c r="A241" s="7"/>
      <c r="B241" s="32" t="s">
        <v>138</v>
      </c>
      <c r="C241" s="32" t="s">
        <v>131</v>
      </c>
      <c r="E241" s="133" t="s">
        <v>128</v>
      </c>
    </row>
    <row r="242" spans="1:5" ht="21">
      <c r="A242" s="7"/>
      <c r="B242" s="32" t="s">
        <v>138</v>
      </c>
      <c r="C242" s="32" t="s">
        <v>133</v>
      </c>
      <c r="E242" s="133" t="s">
        <v>131</v>
      </c>
    </row>
    <row r="243" spans="1:5" ht="21">
      <c r="A243" s="7"/>
      <c r="B243" s="32" t="s">
        <v>121</v>
      </c>
      <c r="C243" s="32" t="s">
        <v>47</v>
      </c>
      <c r="E243" s="133" t="s">
        <v>133</v>
      </c>
    </row>
    <row r="244" spans="1:5" ht="21">
      <c r="A244" s="7"/>
      <c r="B244" s="32" t="s">
        <v>121</v>
      </c>
      <c r="C244" s="32" t="s">
        <v>126</v>
      </c>
      <c r="D244" t="s">
        <v>121</v>
      </c>
    </row>
    <row r="245" spans="1:5" ht="21">
      <c r="A245" s="7"/>
      <c r="B245" s="32" t="s">
        <v>121</v>
      </c>
      <c r="C245" s="32" t="s">
        <v>129</v>
      </c>
      <c r="E245" s="133" t="s">
        <v>47</v>
      </c>
    </row>
    <row r="246" spans="1:5" ht="21">
      <c r="A246" s="7"/>
      <c r="B246" s="32" t="s">
        <v>121</v>
      </c>
      <c r="C246" s="32" t="s">
        <v>49</v>
      </c>
      <c r="E246" s="133" t="s">
        <v>126</v>
      </c>
    </row>
    <row r="247" spans="1:5" ht="21">
      <c r="A247" s="7"/>
      <c r="B247" s="32" t="s">
        <v>121</v>
      </c>
      <c r="C247" s="32" t="s">
        <v>50</v>
      </c>
      <c r="E247" s="133" t="s">
        <v>129</v>
      </c>
    </row>
    <row r="248" spans="1:5">
      <c r="A248" s="7"/>
      <c r="B248" s="33"/>
      <c r="C248" s="33"/>
      <c r="E248" s="133" t="s">
        <v>49</v>
      </c>
    </row>
    <row r="249" spans="1:5">
      <c r="A249" s="7"/>
      <c r="B249" s="33" t="e" cm="1">
        <f t="array" aca="1" ref="B249:B251" ca="1">_xlfn.UNIQUE(Tabla1[[#All],[Criterios]])</f>
        <v>#NAME?</v>
      </c>
      <c r="C249" s="33"/>
      <c r="E249" s="133" t="s">
        <v>50</v>
      </c>
    </row>
    <row r="250" spans="1:5">
      <c r="A250" s="7"/>
      <c r="B250" s="33" t="e">
        <f ca="1"/>
        <v>#NAME?</v>
      </c>
      <c r="C250" s="33"/>
    </row>
    <row r="251" spans="1:5">
      <c r="B251" s="33" t="e">
        <f ca="1"/>
        <v>#NAME?</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E6" sqref="E6"/>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563" t="s">
        <v>140</v>
      </c>
      <c r="C1" s="564"/>
      <c r="D1" s="564"/>
      <c r="E1" s="564"/>
      <c r="F1" s="565"/>
    </row>
    <row r="2" spans="2:11" ht="16.5" thickBot="1">
      <c r="B2" s="36"/>
      <c r="C2" s="36"/>
      <c r="D2" s="36"/>
      <c r="E2" s="36"/>
      <c r="F2" s="36"/>
      <c r="I2" s="148"/>
      <c r="J2" s="169" t="s">
        <v>56</v>
      </c>
      <c r="K2" s="169" t="s">
        <v>57</v>
      </c>
    </row>
    <row r="3" spans="2:11" ht="16.5" thickBot="1">
      <c r="B3" s="566" t="s">
        <v>141</v>
      </c>
      <c r="C3" s="567"/>
      <c r="D3" s="567"/>
      <c r="E3" s="37" t="s">
        <v>142</v>
      </c>
      <c r="F3" s="38" t="s">
        <v>143</v>
      </c>
      <c r="I3" s="168" t="s">
        <v>52</v>
      </c>
      <c r="J3" s="155">
        <v>0.5</v>
      </c>
      <c r="K3" s="155">
        <v>0.45</v>
      </c>
    </row>
    <row r="4" spans="2:11" ht="31.5">
      <c r="B4" s="568" t="s">
        <v>144</v>
      </c>
      <c r="C4" s="570" t="s">
        <v>31</v>
      </c>
      <c r="D4" s="39" t="s">
        <v>52</v>
      </c>
      <c r="E4" s="40" t="s">
        <v>145</v>
      </c>
      <c r="F4" s="41">
        <v>0.25</v>
      </c>
      <c r="I4" s="169" t="s">
        <v>53</v>
      </c>
      <c r="J4" s="155">
        <v>0.4</v>
      </c>
      <c r="K4" s="155">
        <v>0.35</v>
      </c>
    </row>
    <row r="5" spans="2:11" ht="47.25">
      <c r="B5" s="569"/>
      <c r="C5" s="571"/>
      <c r="D5" s="42" t="s">
        <v>53</v>
      </c>
      <c r="E5" s="43" t="s">
        <v>146</v>
      </c>
      <c r="F5" s="44">
        <v>0.15</v>
      </c>
      <c r="I5" s="169" t="s">
        <v>54</v>
      </c>
      <c r="J5" s="155">
        <v>0.35</v>
      </c>
      <c r="K5" s="155">
        <v>0.3</v>
      </c>
    </row>
    <row r="6" spans="2:11" ht="47.25">
      <c r="B6" s="569"/>
      <c r="C6" s="571"/>
      <c r="D6" s="42" t="s">
        <v>54</v>
      </c>
      <c r="E6" s="43" t="s">
        <v>147</v>
      </c>
      <c r="F6" s="44">
        <v>0.1</v>
      </c>
    </row>
    <row r="7" spans="2:11" ht="63">
      <c r="B7" s="569"/>
      <c r="C7" s="571" t="s">
        <v>32</v>
      </c>
      <c r="D7" s="42" t="s">
        <v>56</v>
      </c>
      <c r="E7" s="43" t="s">
        <v>148</v>
      </c>
      <c r="F7" s="44">
        <v>0.25</v>
      </c>
      <c r="G7" s="149"/>
    </row>
    <row r="8" spans="2:11" ht="31.5">
      <c r="B8" s="569"/>
      <c r="C8" s="571"/>
      <c r="D8" s="42" t="s">
        <v>57</v>
      </c>
      <c r="E8" s="43" t="s">
        <v>149</v>
      </c>
      <c r="F8" s="44">
        <v>0.2</v>
      </c>
      <c r="G8" s="149"/>
    </row>
    <row r="9" spans="2:11" ht="47.25">
      <c r="B9" s="569" t="s">
        <v>150</v>
      </c>
      <c r="C9" s="571" t="s">
        <v>34</v>
      </c>
      <c r="D9" s="42" t="s">
        <v>59</v>
      </c>
      <c r="E9" s="43" t="s">
        <v>151</v>
      </c>
      <c r="F9" s="45" t="s">
        <v>152</v>
      </c>
    </row>
    <row r="10" spans="2:11" ht="63">
      <c r="B10" s="569"/>
      <c r="C10" s="571"/>
      <c r="D10" s="42" t="s">
        <v>153</v>
      </c>
      <c r="E10" s="43" t="s">
        <v>154</v>
      </c>
      <c r="F10" s="45" t="s">
        <v>152</v>
      </c>
    </row>
    <row r="11" spans="2:11" ht="47.25">
      <c r="B11" s="569"/>
      <c r="C11" s="571" t="s">
        <v>35</v>
      </c>
      <c r="D11" s="42" t="s">
        <v>62</v>
      </c>
      <c r="E11" s="43" t="s">
        <v>155</v>
      </c>
      <c r="F11" s="45" t="s">
        <v>152</v>
      </c>
    </row>
    <row r="12" spans="2:11" ht="47.25">
      <c r="B12" s="569"/>
      <c r="C12" s="571"/>
      <c r="D12" s="42" t="s">
        <v>63</v>
      </c>
      <c r="E12" s="43" t="s">
        <v>156</v>
      </c>
      <c r="F12" s="45" t="s">
        <v>152</v>
      </c>
    </row>
    <row r="13" spans="2:11" ht="31.5">
      <c r="B13" s="569"/>
      <c r="C13" s="571" t="s">
        <v>36</v>
      </c>
      <c r="D13" s="42" t="s">
        <v>65</v>
      </c>
      <c r="E13" s="43" t="s">
        <v>157</v>
      </c>
      <c r="F13" s="45" t="s">
        <v>152</v>
      </c>
    </row>
    <row r="14" spans="2:11" ht="32.25" thickBot="1">
      <c r="B14" s="572"/>
      <c r="C14" s="573"/>
      <c r="D14" s="46" t="s">
        <v>66</v>
      </c>
      <c r="E14" s="47" t="s">
        <v>158</v>
      </c>
      <c r="F14" s="48" t="s">
        <v>152</v>
      </c>
    </row>
    <row r="15" spans="2:11" ht="49.5" customHeight="1">
      <c r="B15" s="562" t="s">
        <v>159</v>
      </c>
      <c r="C15" s="562"/>
      <c r="D15" s="562"/>
      <c r="E15" s="562"/>
      <c r="F15" s="562"/>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PC-68342</cp:lastModifiedBy>
  <dcterms:created xsi:type="dcterms:W3CDTF">2021-04-16T16:11:31Z</dcterms:created>
  <dcterms:modified xsi:type="dcterms:W3CDTF">2022-05-20T19:07:42Z</dcterms:modified>
</cp:coreProperties>
</file>