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hidePivotFieldList="1" defaultThemeVersion="166925"/>
  <mc:AlternateContent xmlns:mc="http://schemas.openxmlformats.org/markup-compatibility/2006">
    <mc:Choice Requires="x15">
      <x15ac:absPath xmlns:x15ac="http://schemas.microsoft.com/office/spreadsheetml/2010/11/ac" url="C:\Users\user\Desktop\backup doc\documentos\AÑO 2022\SIGCMA\"/>
    </mc:Choice>
  </mc:AlternateContent>
  <xr:revisionPtr revIDLastSave="0" documentId="8_{B90630CC-EF85-4A83-B370-60A0165FD5AF}" xr6:coauthVersionLast="36" xr6:coauthVersionMax="36" xr10:uidLastSave="{00000000-0000-0000-0000-000000000000}"/>
  <bookViews>
    <workbookView xWindow="0" yWindow="0" windowWidth="28800" windowHeight="11625" tabRatio="908" firstSheet="2" activeTab="12" xr2:uid="{00000000-000D-0000-FFFF-FFFF00000000}"/>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 r:id="rId20"/>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0" r:id="rId21"/>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8" l="1"/>
  <c r="F20" i="18" l="1"/>
  <c r="D20" i="18"/>
  <c r="T39" i="1" l="1"/>
  <c r="Q39" i="1"/>
  <c r="T38" i="1"/>
  <c r="Q38" i="1"/>
  <c r="T37" i="1"/>
  <c r="Q37" i="1"/>
  <c r="T36" i="1"/>
  <c r="Q36" i="1"/>
  <c r="T35" i="1"/>
  <c r="Q35" i="1"/>
  <c r="M35" i="1"/>
  <c r="L35" i="1"/>
  <c r="I35" i="19" s="1"/>
  <c r="J35" i="1"/>
  <c r="I35" i="1"/>
  <c r="H35" i="20" s="1"/>
  <c r="Q26" i="1"/>
  <c r="AD26" i="1" s="1"/>
  <c r="AC26" i="1" s="1"/>
  <c r="T26" i="1"/>
  <c r="Q20" i="1"/>
  <c r="AD20" i="1" s="1"/>
  <c r="E10" i="18"/>
  <c r="Q12" i="1"/>
  <c r="M30" i="1"/>
  <c r="L30" i="1"/>
  <c r="I30" i="19" s="1"/>
  <c r="M25" i="1"/>
  <c r="L25" i="1"/>
  <c r="M20" i="1"/>
  <c r="L20" i="1"/>
  <c r="I20" i="20" s="1"/>
  <c r="M15" i="1"/>
  <c r="L15" i="1"/>
  <c r="I15" i="19" s="1"/>
  <c r="M10" i="1"/>
  <c r="L10" i="1"/>
  <c r="I10" i="18" s="1"/>
  <c r="B55" i="20"/>
  <c r="B50" i="20"/>
  <c r="B45" i="20"/>
  <c r="B40" i="20"/>
  <c r="B35" i="20"/>
  <c r="B30" i="20"/>
  <c r="B25" i="20"/>
  <c r="B20" i="20"/>
  <c r="B15" i="20"/>
  <c r="B10" i="20"/>
  <c r="B55" i="19"/>
  <c r="B50" i="19"/>
  <c r="B45" i="19"/>
  <c r="B40" i="19"/>
  <c r="B35" i="19"/>
  <c r="B30" i="19"/>
  <c r="B25" i="19"/>
  <c r="B20" i="19"/>
  <c r="B15" i="19"/>
  <c r="B10" i="19"/>
  <c r="B35" i="17"/>
  <c r="B30" i="17"/>
  <c r="B25" i="17"/>
  <c r="B20" i="17"/>
  <c r="B15" i="17"/>
  <c r="B10" i="17"/>
  <c r="B35" i="18"/>
  <c r="B30" i="18"/>
  <c r="B25" i="18"/>
  <c r="B20" i="18"/>
  <c r="B15" i="18"/>
  <c r="B10" i="18"/>
  <c r="I50" i="20"/>
  <c r="I45" i="19"/>
  <c r="I40" i="20"/>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35" i="18"/>
  <c r="G35" i="18"/>
  <c r="F35" i="18"/>
  <c r="E35" i="18"/>
  <c r="D35" i="18"/>
  <c r="C35" i="18"/>
  <c r="A35" i="18"/>
  <c r="N30" i="18"/>
  <c r="G30" i="18"/>
  <c r="F30" i="18"/>
  <c r="E30" i="18"/>
  <c r="D30" i="18"/>
  <c r="C30" i="18"/>
  <c r="A30" i="18"/>
  <c r="N25" i="18"/>
  <c r="G25" i="18"/>
  <c r="F25" i="18"/>
  <c r="E25" i="18"/>
  <c r="D25" i="18"/>
  <c r="C25" i="18"/>
  <c r="A25" i="18"/>
  <c r="N20" i="18"/>
  <c r="G20" i="18"/>
  <c r="E20" i="18"/>
  <c r="C20" i="18"/>
  <c r="A20" i="18"/>
  <c r="N15" i="18"/>
  <c r="G15" i="18"/>
  <c r="F15" i="18"/>
  <c r="E15" i="18"/>
  <c r="C15" i="18"/>
  <c r="A15" i="18"/>
  <c r="N10" i="18"/>
  <c r="G10" i="18"/>
  <c r="F10" i="18"/>
  <c r="D10" i="18"/>
  <c r="C10" i="18"/>
  <c r="A10" i="18"/>
  <c r="D6" i="18"/>
  <c r="D5" i="18"/>
  <c r="D4" i="18"/>
  <c r="I50" i="19"/>
  <c r="I55" i="19"/>
  <c r="I40" i="19"/>
  <c r="I55" i="20"/>
  <c r="I45" i="20"/>
  <c r="I30" i="20"/>
  <c r="N35" i="17"/>
  <c r="G35" i="17"/>
  <c r="F35" i="17"/>
  <c r="E35" i="17"/>
  <c r="D35" i="17"/>
  <c r="C35" i="17"/>
  <c r="A35" i="17"/>
  <c r="N30" i="17"/>
  <c r="I30" i="17"/>
  <c r="G30" i="17"/>
  <c r="F30" i="17"/>
  <c r="E30" i="17"/>
  <c r="D30" i="17"/>
  <c r="C30" i="17"/>
  <c r="A30" i="17"/>
  <c r="N25" i="17"/>
  <c r="G25" i="17"/>
  <c r="F25" i="17"/>
  <c r="E25" i="17"/>
  <c r="D25" i="17"/>
  <c r="C25" i="17"/>
  <c r="A25" i="17"/>
  <c r="G20" i="17"/>
  <c r="F20" i="17"/>
  <c r="E20" i="17"/>
  <c r="D20" i="17"/>
  <c r="C20" i="17"/>
  <c r="A20" i="17"/>
  <c r="N20" i="17"/>
  <c r="N15" i="17"/>
  <c r="I15" i="17"/>
  <c r="G15" i="17"/>
  <c r="F15" i="17"/>
  <c r="E15" i="17"/>
  <c r="D15" i="17"/>
  <c r="C15" i="17"/>
  <c r="A15" i="17"/>
  <c r="D6" i="17"/>
  <c r="D5" i="17"/>
  <c r="D4" i="17"/>
  <c r="N10" i="17"/>
  <c r="G10" i="17"/>
  <c r="F10" i="17"/>
  <c r="E10" i="17"/>
  <c r="D10" i="17"/>
  <c r="C10" i="17"/>
  <c r="A10" i="17"/>
  <c r="H45" i="19"/>
  <c r="H45" i="20"/>
  <c r="H40" i="19"/>
  <c r="H40" i="20"/>
  <c r="H50" i="19"/>
  <c r="H50" i="20"/>
  <c r="H55" i="19"/>
  <c r="H55" i="20"/>
  <c r="J50" i="19"/>
  <c r="J50" i="20"/>
  <c r="J55" i="20"/>
  <c r="J55" i="19"/>
  <c r="J45" i="19"/>
  <c r="J45" i="20"/>
  <c r="J40" i="20"/>
  <c r="J40" i="19"/>
  <c r="K40" i="19"/>
  <c r="K40" i="20"/>
  <c r="K55" i="19"/>
  <c r="K55" i="20"/>
  <c r="K50" i="19"/>
  <c r="K50" i="20"/>
  <c r="K45" i="19"/>
  <c r="K45" i="20"/>
  <c r="L55" i="19"/>
  <c r="L55" i="20"/>
  <c r="L50" i="19"/>
  <c r="L50" i="20"/>
  <c r="L45" i="19"/>
  <c r="L45" i="20"/>
  <c r="L40" i="20"/>
  <c r="L40" i="19"/>
  <c r="M55" i="19"/>
  <c r="M55" i="20"/>
  <c r="M50" i="19"/>
  <c r="M50" i="20"/>
  <c r="M45" i="19"/>
  <c r="M45" i="20"/>
  <c r="M40" i="20"/>
  <c r="M40" i="19"/>
  <c r="I10" i="19"/>
  <c r="T34" i="1"/>
  <c r="Q34" i="1"/>
  <c r="AD34" i="1" s="1"/>
  <c r="AC34" i="1" s="1"/>
  <c r="T33" i="1"/>
  <c r="Q33" i="1"/>
  <c r="AD33" i="1" s="1"/>
  <c r="AC33" i="1" s="1"/>
  <c r="T32" i="1"/>
  <c r="Q32" i="1"/>
  <c r="T31" i="1"/>
  <c r="Q31" i="1"/>
  <c r="T30" i="1"/>
  <c r="Q30" i="1"/>
  <c r="AD30" i="1" s="1"/>
  <c r="AC30" i="1" s="1"/>
  <c r="J30" i="1"/>
  <c r="X32" i="1" s="1"/>
  <c r="I30" i="1"/>
  <c r="H30" i="19" s="1"/>
  <c r="AD32" i="1"/>
  <c r="AC32" i="1"/>
  <c r="AD31" i="1"/>
  <c r="AC31" i="1" s="1"/>
  <c r="T29" i="1"/>
  <c r="Q29" i="1"/>
  <c r="T28" i="1"/>
  <c r="Q28" i="1"/>
  <c r="T27" i="1"/>
  <c r="Q27" i="1"/>
  <c r="T25" i="1"/>
  <c r="Q25" i="1"/>
  <c r="AD25" i="1" s="1"/>
  <c r="AC25" i="1" s="1"/>
  <c r="J25" i="1"/>
  <c r="Z27" i="1" s="1"/>
  <c r="Y27" i="1" s="1"/>
  <c r="I25" i="1"/>
  <c r="H25" i="18" s="1"/>
  <c r="Z29" i="1"/>
  <c r="Y29" i="1" s="1"/>
  <c r="X26" i="1"/>
  <c r="T24" i="1"/>
  <c r="Q24" i="1"/>
  <c r="T23" i="1"/>
  <c r="Q23" i="1"/>
  <c r="T22" i="1"/>
  <c r="Q22" i="1"/>
  <c r="T21" i="1"/>
  <c r="Q21" i="1"/>
  <c r="T20" i="1"/>
  <c r="J20" i="1"/>
  <c r="I20" i="1"/>
  <c r="T19" i="1"/>
  <c r="Q19" i="1"/>
  <c r="T18" i="1"/>
  <c r="Q18" i="1"/>
  <c r="AD18" i="1" s="1"/>
  <c r="AC18" i="1" s="1"/>
  <c r="T17" i="1"/>
  <c r="Q17" i="1"/>
  <c r="AD17" i="1" s="1"/>
  <c r="AC17" i="1" s="1"/>
  <c r="T16" i="1"/>
  <c r="Q16" i="1"/>
  <c r="T15" i="1"/>
  <c r="Z15" i="1" s="1"/>
  <c r="Y15" i="1" s="1"/>
  <c r="Q15" i="1"/>
  <c r="X15" i="1" s="1"/>
  <c r="J15" i="1"/>
  <c r="X17" i="1" s="1"/>
  <c r="I15" i="1"/>
  <c r="H15" i="18"/>
  <c r="H15" i="19"/>
  <c r="H15" i="20"/>
  <c r="H15" i="17"/>
  <c r="AD23" i="1"/>
  <c r="AC23" i="1" s="1"/>
  <c r="N20" i="1"/>
  <c r="J20" i="18" s="1"/>
  <c r="Z18" i="1"/>
  <c r="Y18" i="1"/>
  <c r="T14" i="1"/>
  <c r="Q14" i="1"/>
  <c r="AD14" i="1" s="1"/>
  <c r="AC14" i="1" s="1"/>
  <c r="T13" i="1"/>
  <c r="Q13" i="1"/>
  <c r="X13" i="1" s="1"/>
  <c r="T12" i="1"/>
  <c r="AD12" i="1"/>
  <c r="AC12" i="1" s="1"/>
  <c r="Q11" i="1"/>
  <c r="T11" i="1"/>
  <c r="T10" i="1"/>
  <c r="Q10" i="1"/>
  <c r="J10" i="1"/>
  <c r="X12" i="1" s="1"/>
  <c r="I10" i="1"/>
  <c r="H10" i="18" s="1"/>
  <c r="H10" i="20"/>
  <c r="B249" i="6" a="1"/>
  <c r="G238" i="6"/>
  <c r="I10" i="17" l="1"/>
  <c r="H10" i="19"/>
  <c r="X18" i="1"/>
  <c r="X19" i="1"/>
  <c r="X28" i="1"/>
  <c r="AD35" i="1"/>
  <c r="Z17" i="1"/>
  <c r="Y17" i="1" s="1"/>
  <c r="X14" i="1"/>
  <c r="Z14" i="1"/>
  <c r="Y14" i="1" s="1"/>
  <c r="Z19" i="1"/>
  <c r="Y19" i="1" s="1"/>
  <c r="N15" i="1"/>
  <c r="X29" i="1"/>
  <c r="I15" i="18"/>
  <c r="AD36" i="1"/>
  <c r="AC36" i="1" s="1"/>
  <c r="X16" i="1"/>
  <c r="AD38" i="1"/>
  <c r="AC38" i="1" s="1"/>
  <c r="Z25" i="1"/>
  <c r="Y25" i="1" s="1"/>
  <c r="H10" i="17"/>
  <c r="I35" i="18"/>
  <c r="B249" i="6"/>
  <c r="B251" i="6"/>
  <c r="B250" i="6"/>
  <c r="AD15" i="1"/>
  <c r="AC15" i="1" s="1"/>
  <c r="I20" i="17"/>
  <c r="AD29" i="1"/>
  <c r="AC29" i="1" s="1"/>
  <c r="X25" i="1"/>
  <c r="H30" i="17"/>
  <c r="X31" i="1"/>
  <c r="AD37" i="1"/>
  <c r="AC37" i="1" s="1"/>
  <c r="AD19" i="1"/>
  <c r="AC19" i="1" s="1"/>
  <c r="X23" i="1"/>
  <c r="Z12" i="1"/>
  <c r="Y12" i="1" s="1"/>
  <c r="Z26" i="1"/>
  <c r="Y26" i="1" s="1"/>
  <c r="Z30" i="1"/>
  <c r="Y30" i="1" s="1"/>
  <c r="H30" i="18"/>
  <c r="N10" i="1"/>
  <c r="J10" i="17" s="1"/>
  <c r="AD13" i="1"/>
  <c r="AC13" i="1" s="1"/>
  <c r="H25" i="17"/>
  <c r="AD27" i="1"/>
  <c r="AC27" i="1" s="1"/>
  <c r="X34" i="1"/>
  <c r="H30" i="20"/>
  <c r="I10" i="20"/>
  <c r="Z11" i="1"/>
  <c r="Y11" i="1" s="1"/>
  <c r="Z13" i="1"/>
  <c r="Y13" i="1" s="1"/>
  <c r="Z28" i="1"/>
  <c r="Y28" i="1" s="1"/>
  <c r="Z31" i="1"/>
  <c r="Y31" i="1" s="1"/>
  <c r="AD22" i="1"/>
  <c r="AC22" i="1" s="1"/>
  <c r="AD39" i="1"/>
  <c r="AC39" i="1" s="1"/>
  <c r="Z38" i="1"/>
  <c r="Y38" i="1" s="1"/>
  <c r="J20" i="20"/>
  <c r="Z20" i="1"/>
  <c r="Z21" i="1"/>
  <c r="Y21" i="1" s="1"/>
  <c r="Z37" i="1"/>
  <c r="Y37" i="1" s="1"/>
  <c r="J20" i="19"/>
  <c r="J20" i="17"/>
  <c r="H20" i="20"/>
  <c r="H20" i="17"/>
  <c r="H20" i="18"/>
  <c r="H20" i="19"/>
  <c r="Z36" i="1"/>
  <c r="Y36" i="1" s="1"/>
  <c r="AF35" i="1"/>
  <c r="AE35" i="1" s="1"/>
  <c r="AC35" i="1"/>
  <c r="I25" i="18"/>
  <c r="N25" i="1"/>
  <c r="I25" i="20"/>
  <c r="I25" i="19"/>
  <c r="X11" i="1"/>
  <c r="AD16" i="1"/>
  <c r="AC16" i="1" s="1"/>
  <c r="X30" i="1"/>
  <c r="X38" i="1"/>
  <c r="X24" i="1"/>
  <c r="AD24" i="1"/>
  <c r="AC24" i="1" s="1"/>
  <c r="X21" i="1"/>
  <c r="AD21" i="1"/>
  <c r="AC21" i="1" s="1"/>
  <c r="AD28" i="1"/>
  <c r="AC28" i="1" s="1"/>
  <c r="N35" i="1"/>
  <c r="H35" i="18"/>
  <c r="H35" i="17"/>
  <c r="H35" i="19"/>
  <c r="X35" i="1"/>
  <c r="AD10" i="1"/>
  <c r="X10" i="1"/>
  <c r="AD11" i="1"/>
  <c r="AC11" i="1" s="1"/>
  <c r="X27" i="1"/>
  <c r="Z33" i="1"/>
  <c r="Y33" i="1" s="1"/>
  <c r="Z34" i="1"/>
  <c r="Y34" i="1" s="1"/>
  <c r="Z32" i="1"/>
  <c r="Y32" i="1" s="1"/>
  <c r="X33" i="1"/>
  <c r="X36" i="1"/>
  <c r="Z22" i="1"/>
  <c r="Y22" i="1" s="1"/>
  <c r="Z24" i="1"/>
  <c r="Y24" i="1" s="1"/>
  <c r="Z10" i="1"/>
  <c r="Z23" i="1"/>
  <c r="Y23" i="1" s="1"/>
  <c r="X20" i="1"/>
  <c r="Z16" i="1"/>
  <c r="Y16" i="1" s="1"/>
  <c r="X22" i="1"/>
  <c r="AF30" i="1"/>
  <c r="AE30" i="1" s="1"/>
  <c r="I25" i="17"/>
  <c r="I20" i="18"/>
  <c r="I20" i="19"/>
  <c r="AC20" i="1"/>
  <c r="X37" i="1"/>
  <c r="X39" i="1"/>
  <c r="Z35" i="1"/>
  <c r="Z39" i="1"/>
  <c r="Y39" i="1" s="1"/>
  <c r="H25" i="19"/>
  <c r="N30" i="1"/>
  <c r="I35" i="20"/>
  <c r="H25" i="20"/>
  <c r="I35" i="17"/>
  <c r="I30" i="18"/>
  <c r="J10" i="20" l="1"/>
  <c r="J15" i="19"/>
  <c r="J15" i="17"/>
  <c r="J15" i="20"/>
  <c r="J15" i="18"/>
  <c r="AB25" i="1"/>
  <c r="AA25" i="1" s="1"/>
  <c r="K25" i="17" s="1"/>
  <c r="J10" i="19"/>
  <c r="J10" i="18"/>
  <c r="AB35" i="1"/>
  <c r="AA35" i="1" s="1"/>
  <c r="Y35" i="1"/>
  <c r="L30" i="17"/>
  <c r="L30" i="20"/>
  <c r="L30" i="18"/>
  <c r="L30" i="19"/>
  <c r="AF20" i="1"/>
  <c r="AE20" i="1" s="1"/>
  <c r="AB15" i="1"/>
  <c r="AA15" i="1" s="1"/>
  <c r="AB20" i="1"/>
  <c r="AA20" i="1" s="1"/>
  <c r="Y20" i="1"/>
  <c r="AF10" i="1"/>
  <c r="AE10" i="1" s="1"/>
  <c r="AC10" i="1"/>
  <c r="L35" i="19"/>
  <c r="L35" i="17"/>
  <c r="L35" i="20"/>
  <c r="L35" i="18"/>
  <c r="J30" i="18"/>
  <c r="J30" i="19"/>
  <c r="J30" i="20"/>
  <c r="J30" i="17"/>
  <c r="Y10" i="1"/>
  <c r="AB10" i="1"/>
  <c r="AA10" i="1" s="1"/>
  <c r="AF15" i="1"/>
  <c r="AE15" i="1" s="1"/>
  <c r="J25" i="20"/>
  <c r="J25" i="17"/>
  <c r="J25" i="19"/>
  <c r="J25" i="18"/>
  <c r="AB30" i="1"/>
  <c r="AA30" i="1" s="1"/>
  <c r="J35" i="17"/>
  <c r="J35" i="20"/>
  <c r="J35" i="18"/>
  <c r="J35" i="19"/>
  <c r="AF25" i="1"/>
  <c r="AE25" i="1" s="1"/>
  <c r="K25" i="18" l="1"/>
  <c r="K25" i="20"/>
  <c r="K25" i="19"/>
  <c r="K35" i="19"/>
  <c r="AG35" i="1"/>
  <c r="K35" i="17"/>
  <c r="K35" i="20"/>
  <c r="K35" i="18"/>
  <c r="K15" i="19"/>
  <c r="AG15" i="1"/>
  <c r="K15" i="17"/>
  <c r="K15" i="18"/>
  <c r="K15" i="20"/>
  <c r="K30" i="18"/>
  <c r="K30" i="19"/>
  <c r="K30" i="20"/>
  <c r="K30" i="17"/>
  <c r="AG30" i="1"/>
  <c r="L25" i="20"/>
  <c r="L25" i="17"/>
  <c r="L25" i="18"/>
  <c r="L25" i="19"/>
  <c r="K20" i="19"/>
  <c r="AG20" i="1"/>
  <c r="K20" i="17"/>
  <c r="K20" i="18"/>
  <c r="K20" i="20"/>
  <c r="L20" i="20"/>
  <c r="L20" i="18"/>
  <c r="L20" i="19"/>
  <c r="L20" i="17"/>
  <c r="L15" i="17"/>
  <c r="L15" i="19"/>
  <c r="L15" i="20"/>
  <c r="L15" i="18"/>
  <c r="K10" i="20"/>
  <c r="AG10" i="1"/>
  <c r="K10" i="18"/>
  <c r="K10" i="19"/>
  <c r="K10" i="17"/>
  <c r="L10" i="17"/>
  <c r="L10" i="18"/>
  <c r="L10" i="20"/>
  <c r="L10" i="19"/>
  <c r="AG25" i="1"/>
  <c r="M15" i="17" l="1"/>
  <c r="M15" i="18"/>
  <c r="M15" i="19"/>
  <c r="M15" i="20"/>
  <c r="M10" i="19"/>
  <c r="M10" i="20"/>
  <c r="M10" i="18"/>
  <c r="M10" i="17"/>
  <c r="M30" i="18"/>
  <c r="M30" i="19"/>
  <c r="M30" i="17"/>
  <c r="M30" i="20"/>
  <c r="M25" i="20"/>
  <c r="M25" i="17"/>
  <c r="M25" i="19"/>
  <c r="M25" i="18"/>
  <c r="M20" i="18"/>
  <c r="M20" i="17"/>
  <c r="M20" i="20"/>
  <c r="M20" i="19"/>
  <c r="M35" i="19"/>
  <c r="M35" i="20"/>
  <c r="M35" i="17"/>
  <c r="M35" i="18"/>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<sst xmlns="http://schemas.openxmlformats.org/spreadsheetml/2006/main" count="2657" uniqueCount="565">
  <si>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</si>
  <si>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</si>
  <si>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</si>
  <si>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</si>
  <si>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</si>
  <si>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</si>
  <si>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</si>
  <si>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</si>
  <si>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</si>
  <si>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</si>
  <si>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</si>
  <si>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</si>
  <si>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</si>
  <si>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</si>
  <si>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</si>
  <si>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</si>
  <si>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</si>
  <si>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</si>
  <si>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</si>
  <si>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</si>
  <si>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</si>
  <si>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</si>
  <si>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</si>
  <si>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</si>
  <si>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</si>
  <si>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</si>
  <si>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</si>
  <si>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</si>
  <si>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</si>
  <si>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</si>
  <si>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</si>
  <si>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</si>
  <si>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</si>
  <si>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</si>
  <si>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</si>
  <si>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</si>
  <si>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</si>
  <si>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</si>
  <si>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</si>
  <si>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</si>
  <si>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</si>
  <si>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</si>
  <si>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</si>
  <si>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</si>
  <si>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</si>
  <si>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</si>
  <si>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</si>
  <si>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</si>
  <si>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</si>
  <si>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</si>
  <si>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</si>
  <si>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</si>
  <si>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</si>
  <si>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</si>
  <si>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</si>
  <si>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</si>
  <si>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</si>
  <si>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</si>
  <si>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</si>
  <si>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</si>
  <si>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</si>
  <si>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</si>
  <si>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</si>
  <si>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</si>
  <si>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</si>
  <si>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</si>
  <si>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</si>
  <si>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</si>
  <si>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</si>
  <si>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</si>
  <si>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</si>
  <si>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</si>
  <si>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</si>
  <si>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</si>
  <si>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</si>
  <si>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</si>
  <si>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</si>
  <si>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</si>
  <si>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</si>
  <si>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</si>
  <si>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</si>
  <si>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</si>
  <si>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</si>
  <si>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</si>
  <si>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</si>
  <si>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</si>
  <si>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</si>
  <si>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</si>
  <si>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</si>
  <si>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</si>
  <si>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</si>
  <si>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</si>
  <si>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</si>
  <si>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</si>
  <si>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</si>
  <si>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</si>
  <si>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</si>
  <si>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</si>
  <si>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</si>
  <si>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</si>
  <si>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</si>
  <si>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</si>
  <si>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</si>
  <si>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</si>
  <si>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</si>
  <si>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</si>
  <si>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</si>
  <si>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</si>
  <si>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</si>
  <si>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</si>
  <si>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</si>
  <si>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</si>
  <si>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</si>
  <si>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</si>
  <si>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</si>
  <si>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</si>
  <si>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</si>
  <si>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</si>
  <si>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</si>
  <si>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</si>
  <si>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</si>
  <si>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</si>
  <si>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</si>
  <si>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</si>
  <si>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</si>
  <si>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</si>
  <si>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</si>
  <si>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</si>
  <si>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</si>
  <si>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</si>
  <si>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</si>
  <si>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</si>
  <si>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</si>
  <si>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</si>
  <si>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</si>
  <si>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</si>
  <si>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</si>
  <si>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</si>
  <si>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</si>
  <si>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</si>
  <si>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</si>
  <si>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</si>
  <si>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</si>
  <si>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</si>
  <si>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</si>
  <si>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</si>
  <si>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</si>
  <si>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</si>
  <si>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</si>
  <si>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</si>
  <si>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</si>
  <si>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</si>
  <si>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</si>
  <si>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</si>
  <si>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</si>
  <si>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</si>
  <si>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</si>
  <si>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</si>
  <si>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</si>
  <si>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</si>
  <si>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</si>
  <si>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</si>
  <si>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</si>
  <si>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</si>
  <si>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</si>
  <si>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</si>
  <si>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</si>
  <si>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</si>
  <si>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</si>
  <si>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</si>
  <si>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</si>
  <si>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</si>
  <si>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</si>
  <si>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</si>
  <si>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</si>
  <si>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</si>
  <si>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</si>
  <si>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</si>
  <si>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</si>
  <si>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</si>
  <si>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</si>
  <si>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</si>
  <si>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</si>
  <si>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</si>
  <si>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</si>
  <si>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</si>
  <si>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</si>
  <si>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</si>
  <si>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</si>
  <si>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</si>
  <si>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</si>
  <si>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</si>
  <si>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</si>
  <si>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</si>
  <si>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</si>
  <si>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</si>
  <si>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</si>
  <si>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</si>
  <si>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</si>
  <si>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</si>
  <si>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</si>
  <si>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</si>
  <si>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</si>
  <si>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</si>
  <si>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</si>
  <si>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</si>
  <si>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</si>
  <si>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</si>
  <si>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</si>
  <si>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</si>
  <si>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</si>
  <si>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</si>
  <si>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</si>
  <si>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</si>
  <si>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</si>
  <si>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</si>
  <si>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</si>
  <si>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</si>
  <si>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</si>
  <si>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</si>
  <si>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</si>
  <si>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</si>
  <si>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</si>
  <si>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</si>
  <si>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</si>
  <si>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</si>
  <si>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</si>
  <si>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</si>
  <si>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</si>
  <si>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</si>
  <si>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</si>
  <si>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</si>
  <si>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</si>
  <si>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</si>
  <si>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</si>
  <si>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</si>
  <si>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</si>
  <si>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</si>
  <si>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</si>
  <si>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</si>
  <si>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</si>
  <si>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</si>
  <si>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</si>
  <si>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</si>
  <si>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</si>
  <si>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</si>
  <si>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</si>
  <si>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</si>
  <si>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</si>
  <si>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</si>
  <si>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</si>
  <si>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</si>
  <si>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</si>
  <si>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</si>
  <si>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</si>
  <si>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</si>
  <si>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</si>
  <si>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</si>
  <si>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</si>
  <si>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</si>
  <si>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</si>
  <si>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</si>
  <si>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</si>
  <si>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</si>
  <si>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</si>
  <si>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</si>
  <si>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</si>
  <si>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</si>
  <si>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</si>
  <si>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</si>
  <si>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</si>
  <si>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</si>
  <si>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</si>
  <si>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</si>
  <si>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</si>
  <si>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</si>
  <si>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</si>
  <si>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</si>
  <si>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</si>
  <si>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</si>
  <si>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</si>
  <si>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</si>
  <si>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</si>
  <si>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</si>
  <si>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</si>
  <si>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</si>
  <si>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</si>
  <si>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</si>
  <si>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</si>
  <si>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</si>
  <si>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</si>
  <si>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</si>
  <si>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</si>
  <si>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</si>
  <si>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</si>
  <si>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</si>
  <si>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</si>
  <si>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</si>
  <si>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</si>
  <si>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</si>
  <si>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</si>
  <si>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</si>
  <si>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</si>
  <si>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</si>
  <si>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</si>
  <si>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</si>
  <si>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</si>
  <si>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</si>
  <si>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</si>
  <si>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</si>
  <si>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</si>
  <si>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</si>
  <si>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</si>
  <si>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</si>
  <si>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</si>
  <si>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</si>
  <si>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</si>
  <si>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</si>
  <si>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</si>
  <si>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</si>
  <si>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</si>
  <si>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</si>
  <si>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</si>
  <si>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</si>
  <si>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</si>
  <si>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</si>
  <si>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</si>
  <si>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</si>
  <si>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</si>
  <si>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</si>
  <si>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</si>
  <si>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</si>
  <si>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</si>
  <si>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</si>
  <si>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</si>
  <si>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</si>
  <si>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</si>
  <si>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</si>
  <si>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 xml:space="preserve"> Registrar el objetivo del  proceso. Aplica  solo para los procesos del nivel central del CSJ.</t>
  </si>
  <si>
    <t>Sociales  y culturales ( cultura, religión, demografía, responsabilidad social, orden público.)</t>
  </si>
  <si>
    <t>Tecnológicos (  desarrollo digital,avances en tecnología, acceso a sistemas de información externos, gobierno en línea.</t>
  </si>
  <si>
    <t>Ambientales</t>
  </si>
  <si>
    <t>Infraestructura física ( suficiencia, comodidad)</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</si>
  <si>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</si>
  <si>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</si>
  <si>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</si>
  <si>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</si>
  <si>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</si>
  <si>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</si>
  <si>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</si>
  <si>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</si>
  <si>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</si>
  <si>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</si>
  <si>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</si>
  <si>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</si>
  <si>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</si>
  <si>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</si>
  <si>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</si>
  <si>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</si>
  <si>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</si>
  <si>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</si>
  <si>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</si>
  <si>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</si>
  <si>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</si>
  <si>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</si>
  <si>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</si>
  <si>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</si>
  <si>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</si>
  <si>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</si>
  <si>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</si>
  <si>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</si>
  <si>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</si>
  <si>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</si>
  <si>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</si>
  <si>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</si>
  <si>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</si>
  <si>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</si>
  <si>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</si>
  <si>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</si>
  <si>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</si>
  <si>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</si>
  <si>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</si>
  <si>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</si>
  <si>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</si>
  <si>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</si>
  <si>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</si>
  <si>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</si>
  <si>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</si>
  <si>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</si>
  <si>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</si>
  <si>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</si>
  <si>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</si>
  <si>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</si>
  <si>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</si>
  <si>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</si>
  <si>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</si>
  <si>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</si>
  <si>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</si>
  <si>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</si>
  <si>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</si>
  <si>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</si>
  <si>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</si>
  <si>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</si>
  <si>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</si>
  <si>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</si>
  <si>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</si>
  <si>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</si>
  <si>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</si>
  <si>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</si>
  <si>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</si>
  <si>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ESCUELA JUDICIAL "RODRIGO LARA BONILLA"</t>
  </si>
  <si>
    <t>GESTIÓN DE LA FORMACIÓN JUDICIAL</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</si>
  <si>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t>
  </si>
  <si>
    <t>Paros/ movilizaciones  que afectan el orden público que impidan la realización de las actividades de formación</t>
  </si>
  <si>
    <t>Desconocimiento de la misionalidad de la entidad  de las partes interesadas.</t>
  </si>
  <si>
    <t xml:space="preserve">Ataques de agentes externos (Virus, hackers)  que afecten la plataforma o los repositorios de la información de la EJRL </t>
  </si>
  <si>
    <t>Fallas funcionales que afecten las plataformas dispuestas para la gestión del proceso misional (LifeSize,Ofice 365)</t>
  </si>
  <si>
    <t>Falla masiva del internet</t>
  </si>
  <si>
    <t>Aprobacion de leyes y decretos que modifican el funcionamiento y/o estructura organizacional de la EJRLB.</t>
  </si>
  <si>
    <t>Modificaciones en materia legal ambiental de acuerdo con las disposiciones  nacionales y locales.</t>
  </si>
  <si>
    <t xml:space="preserve">No ejecución o ejecución parcial del plan de formación </t>
  </si>
  <si>
    <t>Diseño y construccion del Plan de Formación de la EJRL, presentación oportuna ante la Corporación para su aprobación</t>
  </si>
  <si>
    <t>No ejecutan el presupuesto asignado para las actividades previstas en el Plan de Formación de la EJRL.</t>
  </si>
  <si>
    <t>Asignación insuficiente o recorte presupuestal de los recursos para atender todas las necesidades en materia de formacion Judicial.</t>
  </si>
  <si>
    <t>Actualización de la caracterización y procedimientos del SIGCMA</t>
  </si>
  <si>
    <t xml:space="preserve">Ausentismo de los discentes </t>
  </si>
  <si>
    <t xml:space="preserve">Mayor divulgación y promoción del Plan de Formación con el fin que la comunidad judicial conozca la oferta académica </t>
  </si>
  <si>
    <t>Baja disponibilidad de los formadores</t>
  </si>
  <si>
    <t>Uso de las herramientas tecnológicas  para llevar a cabo las funciones a cargo de los procesos.</t>
  </si>
  <si>
    <t xml:space="preserve">Disminución frente al consumo de elementos de papeleria y oficina </t>
  </si>
  <si>
    <t>Debilidad en la aplicación de las políticas ambientales</t>
  </si>
  <si>
    <t>Gestión de la formación judicial</t>
  </si>
  <si>
    <t>Disposicion de la informacion de forma digital, que asegura un acceso ágil y oportuno.</t>
  </si>
  <si>
    <t>1, 2</t>
  </si>
  <si>
    <t>Plan de Accion</t>
  </si>
  <si>
    <t>Estructuración del proyecto del Plan Anual de Formación de acuerdo con los recursos financieros asignados</t>
  </si>
  <si>
    <t>Construcción de los documentos precontractuales para la selección del aliado estratégico (contratista) que apoyará la ejecución del Plan de Formación</t>
  </si>
  <si>
    <t>3, 4</t>
  </si>
  <si>
    <t>Divulgación de las actividades incluidas en el Plan de Formación y demás actividades formativas</t>
  </si>
  <si>
    <t>Control, seguimiento y ajustes a la ejecución de las actividades académicas, sean presenciales o virtuales,  incorporadas en el Plan de Formación y los recursos asosciados</t>
  </si>
  <si>
    <t>Apropiación y divulgación de los cambios normativos</t>
  </si>
  <si>
    <t>12, 13, 14</t>
  </si>
  <si>
    <t>Fomento de la cultura de preservación y cuidado del medio ambiente</t>
  </si>
  <si>
    <t>Tardanza</t>
  </si>
  <si>
    <t xml:space="preserve">Presentación del Plan de Formación de la Rama Judicial en los meses de noviembre y diciembre del año inmediatamente anterior para la siguiente vigencia. </t>
  </si>
  <si>
    <t xml:space="preserve">Enviar oportunamente las especificaciones técnicas esenciales del objeto a contratar </t>
  </si>
  <si>
    <t>Incumplimiento</t>
  </si>
  <si>
    <t>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t>
  </si>
  <si>
    <t>Demoras en la tabulación de la información</t>
  </si>
  <si>
    <t>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t>
  </si>
  <si>
    <t>Cancelar actividades</t>
  </si>
  <si>
    <t>Riesgo de Corrupción</t>
  </si>
  <si>
    <t xml:space="preserve">Control y seguimiento al envío y socialización de las convocatorias a las diferentes actividades académicas con la debida antelación a los Consejos seccionales. 
</t>
  </si>
  <si>
    <t xml:space="preserve">Ampliar red de formadores Judiciales y efectuar el control y seguimiento del envío de las invitaciones a los formadores con la debida antelación.  </t>
  </si>
  <si>
    <t xml:space="preserve">Control y seguimiento del avance del desarrollo de los cursos virtuales por cada discentes, para tomar acciones. </t>
  </si>
  <si>
    <t xml:space="preserve">La difusión oportuna y constante de la programación a través de la página web de la Escuela, redes sociales y correo electrónico masivo de noticia institucional y seguimiento de las inscripciones a las actividades programadas en el Plan de formación. </t>
  </si>
  <si>
    <t xml:space="preserve">1. Orden Público
2. Paro Gremial
3. Paro Judicial
4. Emergencia Sanitaria o Ambiental
</t>
  </si>
  <si>
    <t xml:space="preserve">
1. Indebida influencia de Terceros, ajenos a la organización, para la toma de decisiones
2. Favorecimiento indebido al servidor judicial y/o un tercero</t>
  </si>
  <si>
    <t xml:space="preserve">Demora en el proceso de aprobación del Plan Operativo Anual de Inversiones y Plan de Formación.
</t>
  </si>
  <si>
    <t>1. Demora en el Proceso de Contratación para la selección del operador que apoye la ejecucion de las actividades.</t>
  </si>
  <si>
    <t>Destinación inadecuada de los recursos asignados</t>
  </si>
  <si>
    <t>La probabilidad de la perdida reputacional por la demora  en el proceso de aprobación del Plan Operativo Anual de Inversiones y Plan de Formación.</t>
  </si>
  <si>
    <t>Retraso en el inicio de la ejecución del Plan de Formación</t>
  </si>
  <si>
    <t>la probailidad del incumplimiento de las metas establecidas con ocasión al retraso en el inicio de la ejecución del Plan de Formación</t>
  </si>
  <si>
    <t>La probabilidad del incumpliento de las metas establecidas debido ha que no se cuenta con un sistema para la recopilación y tabulación de las encuentas.</t>
  </si>
  <si>
    <t>No se cuenta con un sistema para la recopilación y tabulación de la informacion de las encuestas.</t>
  </si>
  <si>
    <t xml:space="preserve">Tabulación con la implementación de formularios electronicos. </t>
  </si>
  <si>
    <t xml:space="preserve">Consolidación con la implementación de formularios electronicos. </t>
  </si>
  <si>
    <t xml:space="preserve">Análisis de resultados con la implementación de formularios electronicos. </t>
  </si>
  <si>
    <t xml:space="preserve">Situaciones imprevistas que imposibilitan las Actividades del Plan Anual de Formación de la Rama Judicial. </t>
  </si>
  <si>
    <t xml:space="preserve">La probabilidad del incumplimeinto de las metas establecidas debido a las Situaciones imprevistas que imposibilitan las Actividades del Plan Anual de Formación de la Rama Judicial. </t>
  </si>
  <si>
    <t xml:space="preserve">Reprogramación de las Actividades del Plan de Formación de la Rama Judicial.
</t>
  </si>
  <si>
    <t xml:space="preserve">Solicitar a la Dirección Ejecutiva de Administración Judicial la suspensión o prórroga de los contratos si da a lugar. </t>
  </si>
  <si>
    <t xml:space="preserve">Implementación de alternativas mediadas por las nuevas tecnologias que contribuyan a la ejecucción de la labor misional de la Escuela. </t>
  </si>
  <si>
    <t xml:space="preserve">Replantear la modalidad academica de las actividades propuestas. </t>
  </si>
  <si>
    <t>La probabilidad de cualquier acto de corrupción con ocasión de la destinación inadecuada de los recursos asigandos.</t>
  </si>
  <si>
    <t>Efectuar una adecuada planeación y ejecución de las actividades académicas y la correlativa destinación de recursos.</t>
  </si>
  <si>
    <t>Inaplicabilidad de la normavidad ambiental vigente</t>
  </si>
  <si>
    <t>Desconocimiento de los lineamientos ambientales y normatividad  ambiental vigente</t>
  </si>
  <si>
    <t>Posibilidad de afectación ambiental debido al desconocimiento de las lineamientos ambientales y normatividad ambiental vigente</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</si>
  <si>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</si>
  <si>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</si>
  <si>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</si>
  <si>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</si>
  <si>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</si>
  <si>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</si>
  <si>
    <t xml:space="preserve">1. El 18 de abril de 2022, mediante el Acuerdo PCSJA22-11945 el Consejo Superior de la Judicatura aprueba el Plan de Formación Judicial vigencia 2022.
2.  A partir de la aprobación del Plan de Formación  se da inicio a la elaboración y presentación de documentos técnicos de necesidades a contratar para presentar ante la Dirección Ejecutiva de Administración Judicial.
</t>
  </si>
  <si>
    <t xml:space="preserve">Se aprobó del Plan de Formación de la Rama Judicial 2022 por parte del Consejo Superior de la Judicatura mediante el Acuerdo PCSJA22-11945 del 18 de abril de 2022.
Teniendo, presente que a partir del 29 de enero de 2022, comenzó a regir la Ley de Garantías por cuenta de las elecciones legislativas y presidenciales, las Entidades Estatales tienen prohibido contratar directamente. 
Considerando que el riesgo de tardanza se materializo se hace necesario implementar las siguientes acciones: 
1. Ajustar el cronograma de presentación de documentos técnicos de necesidades a contratar para presentar ante la Dirección Ejecutiva de Administración Judicial.
2. Ajustar el cronograma de actividades académicas, para su ejecución en el segundo semestre del año 2022.
</t>
  </si>
  <si>
    <t>segundo semestre</t>
  </si>
  <si>
    <t>octubre</t>
  </si>
  <si>
    <t xml:space="preserve">Se presentó al Consejo Superior el día  03 de marzo de 2022, para la pre aprobación el Plan de Formación de la Rama Judicial 2022 y posteriormente el 04 de marzo el Consejo Superior remitio a la Comisión Interinstitucional,  quien emitió concepto previo favorable el 17 de marzo, luego fue presentado al Consejo Superior de la Judicatura donde fue aprobado el 30 de marzo de 2022 el Plan de Formación de Rama Judicial,  quedando pendiente el acto administrativo de aprobación.
Teniendo, presente que a partir del 29 de enero de 2022, comenzó a regir la Ley de Garantías por cuenta de las elecciones legislativas y presidenciales, las Entidades Estatales tienen prohibido contratar directamente.
Considerando que el riesgo de tardanza se materializo se hace necesario implementar las siguientes acciones: 
1. Ajustar el cronograma para la elaboración y presentación  del documento de necesidades a contratar ante la Dirección Ejecutiva de Administarción Judicial, con el fin de dar inicio al proceso de selección del contratista.
2. Ajustar el cronograma de actividades académicas, para su ejecución en el segundo semestre del año 2022. 
</t>
  </si>
  <si>
    <t xml:space="preserve">Cambio de Normatividad y/o formulación de políticas públicas, por parte del Gobierno Nacional o el Congreso de la Republica, que incidan en la administración de Justicia. </t>
  </si>
  <si>
    <t xml:space="preserve">Implementación de las estrategias propuestas por la Corporación, para atender y ejecutar los cambios normativos y/o de políticas públicas </t>
  </si>
  <si>
    <t>Implementación de buenas practicas, a fin de armonizar los cambios normativos y/o de política pública con la misionalidad de la EJRLB</t>
  </si>
  <si>
    <t>Asignación insuficiente de recursos por parte del Gobierno Nacional-Ministerio de Hacienda para el  proyecto de Formacion de la EJRLB.</t>
  </si>
  <si>
    <t>Redistribución de recursos entre las diversas actividades académicas programadas</t>
  </si>
  <si>
    <t>Reorganización y/o reprogramación de las actividades formativas. Alianzas estratégicas que permitan fortalecer la función misional de la EJLB. De ser necesario prórroga de los contratos suscritos con los aliados estratégicos que apoyan la ejecución del Plan de Formación</t>
  </si>
  <si>
    <t>Posicionamiento y divulgación de la misión institucional de la EJLB en el contexto del sector justicia a nivel nacional</t>
  </si>
  <si>
    <t>Implementación de modelos externos de seguridad informáticos</t>
  </si>
  <si>
    <t>Solicitud a la Unidad de Informática o área competente, para lograr el cumplimiento de las obligaciones contractuales por parte del proveedor</t>
  </si>
  <si>
    <t>Legales y reglamentarios (estandares nacionales, internacionales, regulacion )</t>
  </si>
  <si>
    <t>Apropiación e implementación de los cambios normativos</t>
  </si>
  <si>
    <t xml:space="preserve">Divulgación de las nuevas normas aplicables a la actividad misional </t>
  </si>
  <si>
    <t>Ambientales: emisiones y residuos, energía, catástrofes naturales, desarrollo sostenible.</t>
  </si>
  <si>
    <t>Conocer las políticas y estrategias del Gobierno Nacional definidas en el Plan de Desarrollo, donde se busca fortalecer el modelo de desarrollo economico, ambiental y social. Economía Circular.</t>
  </si>
  <si>
    <t>Baja conciencia en materia ambiental</t>
  </si>
  <si>
    <t>Realización de jornadas de sensibilizaciòn sobre políticas públicas</t>
  </si>
  <si>
    <t xml:space="preserve">FORTALEZAS(Factores específicos) ) </t>
  </si>
  <si>
    <t>Estratégicos :(direccionamiento estratégico, planeación institucional,
liderazgo, trabajo en equipo)</t>
  </si>
  <si>
    <t>Mora en las etapas precontractual, contractual y en los trámites presupuestales, lo cual incide en el cronograma de las actividades académcias</t>
  </si>
  <si>
    <t>Elaboración oportuna de los documentos para adelantar el proceso de selección del contratista, para remitirlos a la DEAJ</t>
  </si>
  <si>
    <t xml:space="preserve">Ejecución de la totalidad de los recursos asignados </t>
  </si>
  <si>
    <t>Analizar y priorizar las necesidades más apremiantes, en procura  de la optimización de recursos disponibles</t>
  </si>
  <si>
    <t>Insuficiencia en las medidas transitorias que permitan responder al alto flujo en la demanda de servicios</t>
  </si>
  <si>
    <t>Contar con más servidores para atender adecuada y oportunamente la gran cantidad de actividades a realizar. Solicitud de ampliación de la planta permanente</t>
  </si>
  <si>
    <t>Debilidad en los procesos de induccion y reinduccion de los Servidores Judiciales</t>
  </si>
  <si>
    <t xml:space="preserve">Presentar iniciativas para fortalecer los procesos de induccción y reindución de los servidores judiciales </t>
  </si>
  <si>
    <t>Proceso
( capacidad, diseño, ejecución, proveedores, entradas, salidas, gestión del conocimiento)</t>
  </si>
  <si>
    <t>Dificultades en la ejecución de las actividades del Plan de Formación de la EJRL</t>
  </si>
  <si>
    <t>Solicitar la ampliación de la planta permanente</t>
  </si>
  <si>
    <t>La inclusión de la modalidad e-learning como alternativa pedagógica facilita el acceso a la oferta académica, de acuerdo con la disponibilidad de tiempo de los discentes</t>
  </si>
  <si>
    <t>Reclutamiento de nuevos formadores. Propender por un sistema de estímulos para los Formadores</t>
  </si>
  <si>
    <t>Desconocimiento o aplicación parcial de políticas de seguridad de la información (Acuerdo PSAA14-10279  de 2014)</t>
  </si>
  <si>
    <t>Capacitación intensiva en medios digitales, plataforma y herramientas tecnológicas con las que cuenta la Rama Judicial, especialmente los aplicativos de Oficce 365</t>
  </si>
  <si>
    <t>Uso de los canales de comunicación como lo son Pagina Web de la EJRL, redes sociales y correos masivos.</t>
  </si>
  <si>
    <t>Debilidad en la aplicabilidad de las Tablas de Retencion Documental</t>
  </si>
  <si>
    <t xml:space="preserve">Actualización de las tablas de retención documental. Capacitación en el nuevo modelo </t>
  </si>
  <si>
    <t>Deficiencia de mobiliario y espacios óptimos que permitan el distanciamiento social para trabajo presencial y que no cumplen con estándares de salud ocupacional</t>
  </si>
  <si>
    <t xml:space="preserve">Solicitud de mobiliario adecuado para el trabajo presencial bajo medidas de bioseguridad </t>
  </si>
  <si>
    <t>Evaluación de condiciones  y estándares de salud ocupacional. Efectuar las coordinaciones del caso con la Unidad de Recursos Humanos y la ARL</t>
  </si>
  <si>
    <t>Equipos de cómputo y elementos de oficina insuficientes y/u obsoletos para el trabajo mediante el uso de las TICs</t>
  </si>
  <si>
    <t xml:space="preserve">Solicitud de equipos de cómputo y otros elementos necesarios para el cumplimiento de la función misional (cámaras, diademás, micrófonos, grabadoras, discos duros, etc.) </t>
  </si>
  <si>
    <t>Desaprovechamiento de canales de comunicaciones, para generar mayor información a las partes interesadas.</t>
  </si>
  <si>
    <t xml:space="preserve">Utilización intensiva de canales , redes y medios para la difusión y comunicación de las actividades misionales </t>
  </si>
  <si>
    <t>Participación virtual en los espacios  de sensibilización ambiental, como el Día Ambiental.</t>
  </si>
  <si>
    <t>Acuerdos de cooperación con entidades nacionales e internacionales para fortalecer la protección medioambiental desde la práctica judicial</t>
  </si>
  <si>
    <t>Implementación de buenas practicas, en el entorno laboral, tendientes a la protección del medio ambiente. Disminución en el uso de papel, toners y demás elementos de oficina al implementar el uso de medios tecnológicos.</t>
  </si>
  <si>
    <t>Conocimiento y análisis del acto legislativo, ley o documento de la política pública,  relacionados con modificaciones a la estructura o funciones de la Rama Judicial</t>
  </si>
  <si>
    <t>1, 2, 7, 8, 9</t>
  </si>
  <si>
    <t>1, 7, 8, 9, 11</t>
  </si>
  <si>
    <t>Monitoreo permanente a los sistemas de información</t>
  </si>
  <si>
    <t>5, 6, 7</t>
  </si>
  <si>
    <t>6, 7</t>
  </si>
  <si>
    <t xml:space="preserve">Fortalecimiento del Talento Humano de la EJRLB. Mejoramiento inducción a nuevos empleados. </t>
  </si>
  <si>
    <t>5, 6</t>
  </si>
  <si>
    <t>8, 9</t>
  </si>
  <si>
    <t>16, 17</t>
  </si>
  <si>
    <t>Mejoramiento equipamento (tecnológico y mobiliario)</t>
  </si>
  <si>
    <t>12, 13</t>
  </si>
  <si>
    <t>18, 19, 20, 21, 22</t>
  </si>
  <si>
    <t>9, 10</t>
  </si>
  <si>
    <t>10, 11</t>
  </si>
  <si>
    <t>23, 24, 25</t>
  </si>
  <si>
    <t xml:space="preserve">
1. En los meses de enero a febrero se consolida el Plan de Formación de la Rama Judicial en donde se describen los programas, componentes y cursos que se impartirán durante el año 2022.
2. Con Acuerdo CIRJA22-4 del 17 de Marzo de 2022, la Comisión Interinstitucional de la Rama Judicia, emitió concepto favorable al Plan de Formación 2022.
3. En sesión del 30 de marzo de 2022, el Consejo Superior de la Judicatura Aprobó el Plan de Formación 2022.
</t>
  </si>
  <si>
    <t>Realizar una adecuada planeación institucional.  Efectuar modificaciones a la programación académica, previa evaluación por la dirección de la Escuela y la coordinación académica con fundamento en los soportes que jutisfiquen tal modificación.</t>
  </si>
  <si>
    <t xml:space="preserve">Lider del proceso </t>
  </si>
  <si>
    <t xml:space="preserve">Teniendo en cuenta que las actividades en ejecución en virtud de las vigencias futuras se encuentran en desarrollo, por consiguiente aún no es posible determinar la materialización del riesgo, sino hasta que se realice el cierre de todas las actividades académicas, cabe señalar que como oportunidad de mejora se relaciona el cumplimiento parcial de los indicadores con corte hasta el 30 de junio.                                                    1. Se cuenta con un sistema que recolecta, consolida y  tabula, las encuestas aplicadas en cada actividad durante el primer trimestre.  2. La encuesta de sastifación realizada durante el primer trimestre se efectuo de manera virtual a través de la plataforma GOOGLE FORMS, vinculada a la cuenta de correo de Gmail de la escuela Judicial. 
</t>
  </si>
  <si>
    <t xml:space="preserve">Teniendo en cuenta que las actividades en ejecución en virtud de las vigencias futuras se encuentran en desarrollo, por consiguiente aún no es posible determinar la materialización del riesgo, sino hasta que se realice el cierre de todas las actividades académicas, cabe señalar que como oportunidad de mejora se relaciona el cumplimiento parcial de los indicadores con corte hasta el 30 de junio.                                                                1. Se cuenta con un sistema que recolecta, consolida y  tabula, las encuestas aplicadas en cada actividad durante el segundo trimestre.                                                                2. La encuesta de sastifación realizada durante el segundo trimestre se efectuo de manera virtual a través de la plataforma GOOGLE FORMS, vinculada a la cuenta de correo de Gmail de la escuela Judicial. </t>
  </si>
  <si>
    <t xml:space="preserve">Teniendo en cuenta las actividades en ejecución de vigencias futuras, a la fecha no se han presentado cancelación de actividades académicas durante el segundo trimestre, por este motivo el riesgo no se ha materializado.  </t>
  </si>
  <si>
    <t xml:space="preserve">Teniendo en cuenta las actividades en ejecución de vigencias futuras, a la fecha no se han presentado cancelación de actividades académicas durante el primer trimestre, por este motivo el riesgo no se ha materializado.  </t>
  </si>
  <si>
    <t xml:space="preserve">Teniendo en cuenta las actividades en ejecución de vigencias futuras, a la fecha no se ha presentado riesgo de corrupción durante el primer trimestre, por este motivo el riesgo no se ha materializado.  </t>
  </si>
  <si>
    <t xml:space="preserve">Teniendo en cuenta las actividades en ejecución de vigencias futuras, a la fecha no se ha presentado riesgo de corrupción durante el segundo trimestre, por este motivo el riesgo no se ha materializado.  </t>
  </si>
  <si>
    <t xml:space="preserve">
Teniendo presente que el riesgo no se ha materializado; se hace necesario implementar las siguientes acciones: 
 -Asistir a las reuniones programadas del primer trimestre por la alta dirección orientada a la sensibilización, capacitación, formación de auditores por parte del SIGMA.
</t>
  </si>
  <si>
    <t xml:space="preserve">
Con el retorno a las oficinas y lugares de trabajo de manera  presencial en el mes de febrero del año 2022 y teniendo presente que el riesgo no se ha materializado; se hace necesario implementar las siguientes acciones: 
-Asistir a las reuniones programadas del primer trimestre por la alta dirección orientada a la sensibilización, capacitación, formación de auditores por parte del SIGMA.
</t>
  </si>
  <si>
    <t xml:space="preserve">Teniendo en cuenta que las actividades en ejecución en virtud de las vigencias futuras se encuentran en desarrollo, aun no es posible definir la materialización del riesgo, sino hasta que se realice el cierre de todas las actividades académicas, cabe señalar que como oportunidad de mejora se relaciona el cumplimiento parcial de los indicadores con corte hasta el 30 de junio. 
1. Se cumplio en un 75% la meta de población y restante del 25% refleja ausentismo.                                                                       2. Decersión virtual, se contara con información una vexz concluyan los curos virtuales                                                                                               3. Cada actividad académica del primer trimestre cumplio con la asistencia de un formador.                                                                                     4. La socialización de convocatoria de las actividades académicas del primer trimestre se realizarón a través de los diferentes medios de comunicación como son; redes sociales, página web y correo electronico masivo a toda la Rama Judicial.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</si>
</sst>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11"/>
      <name val="Arial"/>
      <family val="2"/>
    </font>
    <font>
      <sz val="11"/>
      <color indexed="8"/>
      <name val="Arial"/>
      <family val="2"/>
    </font>
    <font>
      <sz val="11"/>
      <color rgb="FFFF0000"/>
      <name val="Arial"/>
      <family val="2"/>
    </font>
    <font>
      <sz val="9"/>
      <name val="Arial"/>
      <family val="2"/>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0"/>
        <bgColor rgb="FF000000"/>
      </patternFill>
    </fill>
  </fills>
  <borders count="110">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3">
    <xf numFmtId="0" fontId="0" fillId="0" borderId="0"/>
    <xf numFmtId="0" fontId="8" fillId="0" borderId="0"/>
    <xf numFmtId="0" fontId="14" fillId="0" borderId="0"/>
  </cellStyleXfs>
  <cellXfs count="574">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9"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5" fillId="7" borderId="0" xfId="0" applyFont="1" applyFill="1" applyAlignment="1">
      <alignment horizontal="center" vertical="center" wrapText="1" readingOrder="1"/>
    </xf>
    <xf numFmtId="0" fontId="66" fillId="8" borderId="51" xfId="0" applyFont="1" applyFill="1" applyBorder="1" applyAlignment="1">
      <alignment horizontal="center" vertical="center" wrapText="1" readingOrder="1"/>
    </xf>
    <xf numFmtId="0" fontId="66" fillId="0" borderId="51" xfId="0" applyFont="1" applyBorder="1" applyAlignment="1">
      <alignment horizontal="center" vertical="center" wrapText="1" readingOrder="1"/>
    </xf>
    <xf numFmtId="0" fontId="66" fillId="0" borderId="51" xfId="0" applyFont="1" applyBorder="1" applyAlignment="1">
      <alignment horizontal="justify" vertical="center" wrapText="1" readingOrder="1"/>
    </xf>
    <xf numFmtId="0" fontId="66" fillId="9" borderId="52" xfId="0" applyFont="1" applyFill="1" applyBorder="1" applyAlignment="1">
      <alignment horizontal="center" vertical="center" wrapText="1" readingOrder="1"/>
    </xf>
    <xf numFmtId="0" fontId="66" fillId="0" borderId="52" xfId="0" applyFont="1" applyBorder="1" applyAlignment="1">
      <alignment horizontal="center" vertical="center" wrapText="1" readingOrder="1"/>
    </xf>
    <xf numFmtId="0" fontId="66" fillId="0" borderId="52" xfId="0" applyFont="1" applyBorder="1" applyAlignment="1">
      <alignment horizontal="justify" vertical="center" wrapText="1" readingOrder="1"/>
    </xf>
    <xf numFmtId="0" fontId="66" fillId="10" borderId="52" xfId="0" applyFont="1" applyFill="1" applyBorder="1" applyAlignment="1">
      <alignment horizontal="center" vertical="center" wrapText="1" readingOrder="1"/>
    </xf>
    <xf numFmtId="0" fontId="66" fillId="11" borderId="52" xfId="0" applyFont="1" applyFill="1" applyBorder="1" applyAlignment="1">
      <alignment horizontal="center" vertical="center" wrapText="1" readingOrder="1"/>
    </xf>
    <xf numFmtId="0" fontId="67"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69" fillId="7" borderId="0" xfId="0" applyFont="1" applyFill="1" applyAlignment="1">
      <alignment horizontal="center" vertical="center" wrapText="1" readingOrder="1"/>
    </xf>
    <xf numFmtId="0" fontId="70" fillId="8" borderId="51" xfId="0" applyFont="1" applyFill="1" applyBorder="1" applyAlignment="1">
      <alignment horizontal="center" vertical="center" wrapText="1" readingOrder="1"/>
    </xf>
    <xf numFmtId="0" fontId="70" fillId="0" borderId="51" xfId="0" applyFont="1" applyBorder="1" applyAlignment="1">
      <alignment horizontal="justify" vertical="center" wrapText="1" readingOrder="1"/>
    </xf>
    <xf numFmtId="9" fontId="70" fillId="0" borderId="51" xfId="0" applyNumberFormat="1" applyFont="1" applyBorder="1" applyAlignment="1">
      <alignment horizontal="center" vertical="center" wrapText="1" readingOrder="1"/>
    </xf>
    <xf numFmtId="0" fontId="70" fillId="9" borderId="52" xfId="0" applyFont="1" applyFill="1" applyBorder="1" applyAlignment="1">
      <alignment horizontal="center" vertical="center" wrapText="1" readingOrder="1"/>
    </xf>
    <xf numFmtId="0" fontId="70" fillId="0" borderId="52" xfId="0" applyFont="1" applyBorder="1" applyAlignment="1">
      <alignment horizontal="justify" vertical="center" wrapText="1" readingOrder="1"/>
    </xf>
    <xf numFmtId="9" fontId="70" fillId="0" borderId="52" xfId="0" applyNumberFormat="1" applyFont="1" applyBorder="1" applyAlignment="1">
      <alignment horizontal="center" vertical="center" wrapText="1" readingOrder="1"/>
    </xf>
    <xf numFmtId="0" fontId="70" fillId="10" borderId="52" xfId="0" applyFont="1" applyFill="1" applyBorder="1" applyAlignment="1">
      <alignment horizontal="center" vertical="center" wrapText="1" readingOrder="1"/>
    </xf>
    <xf numFmtId="0" fontId="70" fillId="11" borderId="52" xfId="0" applyFont="1" applyFill="1" applyBorder="1" applyAlignment="1">
      <alignment horizontal="center" vertical="center" wrapText="1" readingOrder="1"/>
    </xf>
    <xf numFmtId="0" fontId="7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66"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4" fillId="0" borderId="13" xfId="0" applyFont="1" applyBorder="1" applyAlignment="1">
      <alignment horizontal="left" vertical="center" wrapText="1"/>
    </xf>
    <xf numFmtId="0" fontId="74" fillId="0" borderId="0" xfId="0" applyFont="1" applyAlignment="1">
      <alignment horizontal="left" vertical="center" wrapText="1"/>
    </xf>
    <xf numFmtId="0" fontId="0" fillId="0" borderId="0" xfId="0" applyAlignment="1">
      <alignment vertical="center" wrapText="1"/>
    </xf>
    <xf numFmtId="0" fontId="75" fillId="3" borderId="0" xfId="0" applyFont="1" applyFill="1" applyBorder="1"/>
    <xf numFmtId="0" fontId="75"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1" fillId="0" borderId="88" xfId="0" applyFont="1" applyBorder="1" applyAlignment="1" applyProtection="1">
      <alignment horizontal="left" vertical="top" wrapText="1"/>
      <protection locked="0"/>
    </xf>
    <xf numFmtId="0" fontId="61" fillId="0" borderId="13" xfId="0" applyFont="1" applyBorder="1" applyAlignment="1" applyProtection="1">
      <alignment horizontal="left" vertical="top" wrapText="1"/>
      <protection locked="0"/>
    </xf>
    <xf numFmtId="0" fontId="61"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56" fillId="0" borderId="0" xfId="0" applyFont="1" applyAlignment="1" applyProtection="1">
      <alignment horizontal="center" vertical="center"/>
      <protection locked="0"/>
    </xf>
    <xf numFmtId="0" fontId="1" fillId="3" borderId="0" xfId="0" applyFont="1" applyFill="1" applyAlignment="1">
      <alignment horizontal="left" vertical="center"/>
    </xf>
    <xf numFmtId="0" fontId="61" fillId="0" borderId="13" xfId="0" applyFont="1" applyBorder="1" applyAlignment="1" applyProtection="1">
      <alignment vertical="top" wrapText="1"/>
      <protection locked="0"/>
    </xf>
    <xf numFmtId="0" fontId="48" fillId="20" borderId="0" xfId="0" applyFont="1" applyFill="1" applyAlignment="1" applyProtection="1">
      <alignment horizontal="center" vertical="center" wrapText="1"/>
      <protection locked="0"/>
    </xf>
    <xf numFmtId="0" fontId="47" fillId="19" borderId="0" xfId="0" applyFont="1" applyFill="1" applyAlignment="1" applyProtection="1">
      <alignment horizontal="left"/>
      <protection locked="0"/>
    </xf>
    <xf numFmtId="0" fontId="48" fillId="19" borderId="0" xfId="0" applyFont="1" applyFill="1"/>
    <xf numFmtId="0" fontId="48" fillId="19" borderId="0" xfId="0" applyFont="1" applyFill="1" applyAlignment="1" applyProtection="1">
      <alignment horizontal="center" vertical="center"/>
      <protection locked="0"/>
    </xf>
    <xf numFmtId="0" fontId="77" fillId="0" borderId="0" xfId="0" applyFont="1"/>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1" fillId="0" borderId="0" xfId="0" applyFont="1" applyAlignment="1" applyProtection="1">
      <alignment horizontal="center" vertical="center"/>
      <protection locked="0"/>
    </xf>
    <xf numFmtId="0" fontId="76"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3" fillId="4" borderId="92" xfId="0" applyFont="1" applyFill="1" applyBorder="1" applyAlignment="1">
      <alignment horizontal="center" vertical="center"/>
    </xf>
    <xf numFmtId="0" fontId="83" fillId="4" borderId="92" xfId="0" applyFont="1" applyFill="1" applyBorder="1" applyAlignment="1">
      <alignment horizontal="center" vertical="center" wrapText="1"/>
    </xf>
    <xf numFmtId="0" fontId="83" fillId="4" borderId="92" xfId="0" applyFont="1" applyFill="1" applyBorder="1" applyAlignment="1" applyProtection="1">
      <alignment horizontal="center" vertical="center" wrapText="1"/>
      <protection locked="0"/>
    </xf>
    <xf numFmtId="0" fontId="83" fillId="23" borderId="92" xfId="0" applyFont="1" applyFill="1" applyBorder="1" applyAlignment="1" applyProtection="1">
      <alignment horizontal="center" vertical="center" textRotation="90"/>
      <protection locked="0"/>
    </xf>
    <xf numFmtId="0" fontId="84" fillId="4" borderId="92" xfId="0" applyFont="1" applyFill="1" applyBorder="1" applyAlignment="1">
      <alignment horizontal="center" vertical="center" wrapText="1"/>
    </xf>
    <xf numFmtId="0" fontId="76" fillId="24" borderId="0" xfId="0" applyFont="1" applyFill="1" applyBorder="1"/>
    <xf numFmtId="0" fontId="32" fillId="3" borderId="0" xfId="0" applyFont="1" applyFill="1" applyBorder="1" applyAlignment="1" applyProtection="1">
      <alignment vertical="center"/>
      <protection locked="0"/>
    </xf>
    <xf numFmtId="0" fontId="81" fillId="3" borderId="0" xfId="0" applyFont="1" applyFill="1" applyBorder="1" applyAlignment="1" applyProtection="1">
      <alignment horizontal="center" vertical="center"/>
      <protection locked="0"/>
    </xf>
    <xf numFmtId="0" fontId="76" fillId="3" borderId="0" xfId="0" applyFont="1" applyFill="1" applyBorder="1"/>
    <xf numFmtId="0" fontId="32" fillId="3" borderId="0" xfId="0" applyFont="1" applyFill="1" applyBorder="1"/>
    <xf numFmtId="0" fontId="83" fillId="4" borderId="92" xfId="0" applyFont="1" applyFill="1" applyBorder="1" applyAlignment="1" applyProtection="1">
      <alignment vertical="center" wrapText="1"/>
      <protection locked="0"/>
    </xf>
    <xf numFmtId="0" fontId="83"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83" fillId="4" borderId="92" xfId="0" applyFont="1" applyFill="1" applyBorder="1" applyAlignment="1" applyProtection="1">
      <alignment horizontal="center" vertical="center" wrapText="1"/>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88" fillId="3" borderId="62" xfId="0" applyFont="1" applyFill="1" applyBorder="1" applyAlignment="1">
      <alignment horizontal="left" vertical="center" wrapText="1"/>
    </xf>
    <xf numFmtId="0" fontId="89" fillId="0" borderId="13" xfId="0" applyFont="1" applyBorder="1" applyAlignment="1">
      <alignment horizontal="center" vertical="center" wrapText="1"/>
    </xf>
    <xf numFmtId="0" fontId="45" fillId="0" borderId="106" xfId="0" applyFont="1" applyBorder="1" applyAlignment="1">
      <alignment horizontal="left" vertical="center" wrapText="1"/>
    </xf>
    <xf numFmtId="0" fontId="88" fillId="3" borderId="59" xfId="0" applyFont="1" applyFill="1" applyBorder="1" applyAlignment="1">
      <alignment horizontal="left" vertical="center" wrapText="1"/>
    </xf>
    <xf numFmtId="0" fontId="87" fillId="3" borderId="13" xfId="0" applyFont="1" applyFill="1" applyBorder="1" applyAlignment="1">
      <alignment horizontal="center" vertical="center" wrapText="1"/>
    </xf>
    <xf numFmtId="0" fontId="45" fillId="0" borderId="63" xfId="0" applyFont="1" applyBorder="1" applyAlignment="1">
      <alignment horizontal="left" vertical="center" wrapText="1"/>
    </xf>
    <xf numFmtId="0" fontId="87" fillId="3" borderId="64" xfId="0" applyFont="1" applyFill="1" applyBorder="1" applyAlignment="1">
      <alignment horizontal="left" vertical="center" wrapText="1"/>
    </xf>
    <xf numFmtId="0" fontId="45" fillId="0" borderId="66" xfId="0" applyFont="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60" fillId="3" borderId="13" xfId="0" applyFont="1" applyFill="1" applyBorder="1" applyAlignment="1">
      <alignment horizontal="center" vertical="top" wrapText="1"/>
    </xf>
    <xf numFmtId="0" fontId="60" fillId="3" borderId="63" xfId="0" applyFont="1" applyFill="1" applyBorder="1" applyAlignment="1">
      <alignment horizontal="left" vertical="top" wrapText="1"/>
    </xf>
    <xf numFmtId="0" fontId="8" fillId="3" borderId="63" xfId="0" applyFont="1" applyFill="1" applyBorder="1" applyAlignment="1">
      <alignment horizontal="left" vertical="top" wrapText="1"/>
    </xf>
    <xf numFmtId="0" fontId="60" fillId="3" borderId="62" xfId="0" applyFont="1" applyFill="1" applyBorder="1" applyAlignment="1">
      <alignment horizontal="left" vertical="top" wrapText="1"/>
    </xf>
    <xf numFmtId="0" fontId="60" fillId="3" borderId="13" xfId="0" applyFont="1" applyFill="1" applyBorder="1" applyAlignment="1">
      <alignment horizontal="center" vertical="center" wrapText="1"/>
    </xf>
    <xf numFmtId="0" fontId="60" fillId="3" borderId="13" xfId="0" applyFont="1" applyFill="1" applyBorder="1" applyAlignment="1">
      <alignment horizontal="left" vertical="top" wrapText="1"/>
    </xf>
    <xf numFmtId="0" fontId="8" fillId="3" borderId="106" xfId="0" applyFont="1" applyFill="1" applyBorder="1" applyAlignment="1">
      <alignment horizontal="left" vertical="top" wrapText="1"/>
    </xf>
    <xf numFmtId="0" fontId="8" fillId="3" borderId="13" xfId="0" applyFont="1" applyFill="1" applyBorder="1" applyAlignment="1">
      <alignment horizontal="left" vertical="top" wrapText="1"/>
    </xf>
    <xf numFmtId="0" fontId="59" fillId="3" borderId="13" xfId="0" applyFont="1" applyFill="1" applyBorder="1" applyAlignment="1">
      <alignment horizontal="left" vertical="top" wrapText="1"/>
    </xf>
    <xf numFmtId="0" fontId="8" fillId="3" borderId="13" xfId="0" applyFont="1" applyFill="1" applyBorder="1" applyAlignment="1">
      <alignment horizontal="center" vertical="center" wrapText="1"/>
    </xf>
    <xf numFmtId="0" fontId="8" fillId="3" borderId="63" xfId="0" applyFont="1" applyFill="1" applyBorder="1" applyAlignment="1">
      <alignment vertical="top" wrapText="1"/>
    </xf>
    <xf numFmtId="0" fontId="8" fillId="3" borderId="13" xfId="0" applyFont="1" applyFill="1" applyBorder="1" applyAlignment="1">
      <alignment horizontal="center" vertical="top" wrapText="1"/>
    </xf>
    <xf numFmtId="0" fontId="8" fillId="3" borderId="82" xfId="0" applyFont="1" applyFill="1" applyBorder="1" applyAlignment="1">
      <alignment horizontal="center" vertical="center" wrapText="1"/>
    </xf>
    <xf numFmtId="0" fontId="8" fillId="3" borderId="106" xfId="0" applyFont="1" applyFill="1" applyBorder="1" applyAlignment="1">
      <alignment vertical="top" wrapText="1"/>
    </xf>
    <xf numFmtId="0" fontId="8" fillId="3" borderId="60" xfId="0" applyFont="1" applyFill="1" applyBorder="1" applyAlignment="1">
      <alignment horizontal="center" vertical="center" wrapText="1"/>
    </xf>
    <xf numFmtId="0" fontId="60" fillId="26" borderId="13" xfId="0" applyFont="1" applyFill="1" applyBorder="1" applyAlignment="1">
      <alignment horizontal="left" vertical="top" wrapText="1"/>
    </xf>
    <xf numFmtId="0" fontId="90" fillId="3" borderId="66" xfId="0" applyFont="1" applyFill="1" applyBorder="1" applyAlignment="1">
      <alignment horizontal="left" vertical="center" wrapText="1"/>
    </xf>
    <xf numFmtId="0" fontId="62" fillId="22" borderId="17" xfId="0" applyFont="1" applyFill="1" applyBorder="1" applyAlignment="1">
      <alignment horizontal="center" vertical="center" wrapText="1"/>
    </xf>
    <xf numFmtId="0" fontId="62" fillId="22" borderId="91" xfId="0" applyFont="1" applyFill="1" applyBorder="1" applyAlignment="1">
      <alignment horizontal="center" vertical="center" wrapText="1"/>
    </xf>
    <xf numFmtId="0" fontId="46" fillId="22" borderId="82" xfId="0" applyFont="1" applyFill="1" applyBorder="1" applyAlignment="1">
      <alignment horizontal="center" vertical="center" wrapText="1"/>
    </xf>
    <xf numFmtId="0" fontId="46" fillId="22" borderId="106" xfId="0" applyFont="1" applyFill="1" applyBorder="1" applyAlignment="1">
      <alignment horizontal="center" vertical="center" wrapText="1"/>
    </xf>
    <xf numFmtId="0" fontId="8" fillId="17" borderId="63" xfId="0" applyFont="1" applyFill="1" applyBorder="1" applyAlignment="1">
      <alignment horizontal="left" vertical="center" wrapText="1"/>
    </xf>
    <xf numFmtId="0" fontId="59" fillId="3" borderId="65" xfId="0" applyFont="1" applyFill="1" applyBorder="1" applyAlignment="1">
      <alignment horizontal="center" vertical="top" wrapText="1"/>
    </xf>
    <xf numFmtId="0" fontId="45" fillId="3" borderId="13" xfId="0" applyFont="1" applyFill="1" applyBorder="1" applyAlignment="1">
      <alignment horizontal="center" vertical="center" wrapText="1"/>
    </xf>
    <xf numFmtId="0" fontId="45" fillId="3" borderId="13" xfId="0" applyFont="1" applyFill="1" applyBorder="1" applyAlignment="1">
      <alignment horizontal="center" vertical="center"/>
    </xf>
    <xf numFmtId="0" fontId="88" fillId="3" borderId="99" xfId="0" applyFont="1" applyFill="1" applyBorder="1" applyAlignment="1">
      <alignment horizontal="left" vertical="center" wrapText="1"/>
    </xf>
    <xf numFmtId="0" fontId="87" fillId="3" borderId="82" xfId="0" applyFont="1" applyFill="1" applyBorder="1" applyAlignment="1">
      <alignment horizontal="center" vertical="center" wrapText="1"/>
    </xf>
    <xf numFmtId="0" fontId="45" fillId="3" borderId="82" xfId="0" applyFont="1" applyFill="1" applyBorder="1" applyAlignment="1">
      <alignment horizontal="center" vertical="center" wrapText="1"/>
    </xf>
    <xf numFmtId="0" fontId="45" fillId="3" borderId="82" xfId="0" applyFont="1" applyFill="1" applyBorder="1" applyAlignment="1">
      <alignment horizontal="center" vertical="center"/>
    </xf>
    <xf numFmtId="0" fontId="87" fillId="3" borderId="65" xfId="0" applyFont="1" applyFill="1" applyBorder="1" applyAlignment="1">
      <alignment horizontal="center" vertical="center" wrapText="1"/>
    </xf>
    <xf numFmtId="0" fontId="45" fillId="3" borderId="65" xfId="0" applyFont="1" applyFill="1" applyBorder="1" applyAlignment="1">
      <alignment horizontal="center"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60" fillId="3" borderId="62" xfId="0" applyFont="1" applyFill="1" applyBorder="1" applyAlignment="1">
      <alignment horizontal="left" vertical="top" wrapText="1"/>
    </xf>
    <xf numFmtId="0" fontId="60" fillId="3" borderId="64" xfId="0" applyFont="1" applyFill="1" applyBorder="1" applyAlignment="1">
      <alignment horizontal="left" vertical="top" wrapText="1"/>
    </xf>
    <xf numFmtId="0" fontId="60" fillId="3" borderId="13" xfId="0" applyFont="1" applyFill="1" applyBorder="1" applyAlignment="1">
      <alignment horizontal="center" vertical="center" wrapText="1"/>
    </xf>
    <xf numFmtId="0" fontId="60" fillId="3" borderId="65" xfId="0" applyFont="1" applyFill="1" applyBorder="1" applyAlignment="1">
      <alignment horizontal="center" vertical="center" wrapText="1"/>
    </xf>
    <xf numFmtId="0" fontId="60" fillId="3" borderId="13" xfId="0" applyFont="1" applyFill="1" applyBorder="1" applyAlignment="1">
      <alignment horizontal="left" vertical="top" wrapText="1"/>
    </xf>
    <xf numFmtId="0" fontId="60" fillId="3" borderId="65" xfId="0" applyFont="1" applyFill="1" applyBorder="1" applyAlignment="1">
      <alignment horizontal="left" vertical="top" wrapText="1"/>
    </xf>
    <xf numFmtId="0" fontId="60" fillId="3" borderId="82" xfId="0" applyFont="1" applyFill="1" applyBorder="1" applyAlignment="1">
      <alignment horizontal="left" vertical="top" wrapText="1"/>
    </xf>
    <xf numFmtId="0" fontId="60" fillId="3" borderId="60" xfId="0" applyFont="1" applyFill="1" applyBorder="1" applyAlignment="1">
      <alignment horizontal="left" vertical="top" wrapText="1"/>
    </xf>
    <xf numFmtId="0" fontId="60" fillId="3" borderId="107" xfId="0" applyFont="1" applyFill="1" applyBorder="1" applyAlignment="1">
      <alignment horizontal="left" vertical="top" wrapText="1"/>
    </xf>
    <xf numFmtId="0" fontId="60" fillId="3" borderId="59" xfId="0" applyFont="1" applyFill="1" applyBorder="1" applyAlignment="1">
      <alignment horizontal="left" vertical="top" wrapText="1"/>
    </xf>
    <xf numFmtId="0" fontId="60" fillId="3" borderId="82" xfId="0" applyFont="1" applyFill="1" applyBorder="1" applyAlignment="1">
      <alignment horizontal="center" vertical="center" wrapText="1"/>
    </xf>
    <xf numFmtId="0" fontId="60" fillId="3" borderId="60" xfId="0" applyFont="1" applyFill="1" applyBorder="1" applyAlignment="1">
      <alignment horizontal="center" vertical="center" wrapText="1"/>
    </xf>
    <xf numFmtId="0" fontId="60" fillId="3" borderId="13" xfId="0" applyFont="1" applyFill="1" applyBorder="1" applyAlignment="1">
      <alignment horizontal="center" vertical="top" wrapText="1"/>
    </xf>
    <xf numFmtId="0" fontId="60" fillId="3" borderId="78" xfId="0" applyFont="1" applyFill="1" applyBorder="1" applyAlignment="1">
      <alignment horizontal="left" vertical="top" wrapText="1"/>
    </xf>
    <xf numFmtId="0" fontId="8" fillId="3" borderId="62" xfId="0" applyFont="1" applyFill="1" applyBorder="1" applyAlignment="1">
      <alignment horizontal="center" vertical="top" wrapText="1"/>
    </xf>
    <xf numFmtId="0" fontId="8" fillId="3" borderId="82" xfId="0" applyFont="1" applyFill="1" applyBorder="1" applyAlignment="1">
      <alignment horizontal="left" vertical="top" wrapText="1"/>
    </xf>
    <xf numFmtId="0" fontId="8" fillId="3" borderId="60" xfId="0" applyFont="1" applyFill="1" applyBorder="1" applyAlignment="1">
      <alignment horizontal="left" vertical="top" wrapText="1"/>
    </xf>
    <xf numFmtId="0" fontId="60" fillId="3" borderId="99" xfId="0" applyFont="1" applyFill="1" applyBorder="1" applyAlignment="1">
      <alignment horizontal="left" vertical="top" wrapText="1"/>
    </xf>
    <xf numFmtId="0" fontId="58" fillId="4" borderId="62" xfId="0" applyFont="1" applyFill="1" applyBorder="1" applyAlignment="1">
      <alignment horizontal="center" vertical="center" wrapText="1"/>
    </xf>
    <xf numFmtId="0" fontId="58" fillId="4" borderId="13" xfId="0" applyFont="1" applyFill="1" applyBorder="1" applyAlignment="1">
      <alignment horizontal="center" vertical="center" wrapText="1"/>
    </xf>
    <xf numFmtId="0" fontId="58" fillId="4" borderId="63" xfId="0" applyFont="1" applyFill="1" applyBorder="1" applyAlignment="1">
      <alignment horizontal="center" vertical="center" wrapText="1"/>
    </xf>
    <xf numFmtId="0" fontId="8" fillId="3" borderId="97" xfId="0" applyFont="1" applyFill="1" applyBorder="1" applyAlignment="1">
      <alignment horizontal="left" vertical="top" wrapText="1"/>
    </xf>
    <xf numFmtId="0" fontId="8" fillId="3" borderId="99" xfId="0" applyFont="1" applyFill="1" applyBorder="1" applyAlignment="1">
      <alignment horizontal="left" vertical="top" wrapText="1"/>
    </xf>
    <xf numFmtId="0" fontId="60" fillId="3" borderId="98" xfId="0" applyFont="1" applyFill="1" applyBorder="1" applyAlignment="1">
      <alignment horizontal="center" vertical="center" wrapText="1"/>
    </xf>
    <xf numFmtId="0" fontId="60" fillId="3" borderId="98" xfId="0" applyFont="1" applyFill="1" applyBorder="1" applyAlignment="1">
      <alignment horizontal="left" vertical="top" wrapText="1"/>
    </xf>
    <xf numFmtId="0" fontId="8" fillId="3" borderId="98"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60" fillId="3" borderId="109" xfId="0" applyFont="1" applyFill="1" applyBorder="1" applyAlignment="1">
      <alignment horizontal="left" vertical="top" wrapText="1"/>
    </xf>
    <xf numFmtId="0" fontId="60" fillId="3" borderId="108" xfId="0" applyFont="1" applyFill="1" applyBorder="1" applyAlignment="1">
      <alignment horizontal="left" vertical="top" wrapText="1"/>
    </xf>
    <xf numFmtId="0" fontId="60" fillId="3" borderId="61" xfId="0" applyFont="1" applyFill="1" applyBorder="1" applyAlignment="1">
      <alignment horizontal="left" vertical="top" wrapText="1"/>
    </xf>
    <xf numFmtId="0" fontId="60" fillId="3" borderId="78" xfId="0" applyFont="1" applyFill="1" applyBorder="1" applyAlignment="1">
      <alignment horizontal="center" vertical="center" wrapText="1"/>
    </xf>
    <xf numFmtId="0" fontId="58" fillId="4" borderId="13" xfId="0" applyFont="1" applyFill="1" applyBorder="1" applyAlignment="1">
      <alignment horizontal="center" vertical="top"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59"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8" fillId="3" borderId="106" xfId="0" applyFont="1" applyFill="1" applyBorder="1" applyAlignment="1">
      <alignment horizontal="left" vertical="top" wrapText="1"/>
    </xf>
    <xf numFmtId="0" fontId="8" fillId="3" borderId="61" xfId="0" applyFont="1" applyFill="1" applyBorder="1" applyAlignment="1">
      <alignment horizontal="left" vertical="top" wrapText="1"/>
    </xf>
    <xf numFmtId="0" fontId="59" fillId="3" borderId="82" xfId="0" applyFont="1" applyFill="1" applyBorder="1" applyAlignment="1">
      <alignment horizontal="left" vertical="top" wrapText="1"/>
    </xf>
    <xf numFmtId="0" fontId="59" fillId="3" borderId="60" xfId="0" applyFont="1" applyFill="1" applyBorder="1" applyAlignment="1">
      <alignment horizontal="left" vertical="top" wrapText="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0"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13" xfId="0" applyBorder="1" applyAlignment="1">
      <alignment horizontal="center"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82" xfId="0" applyBorder="1" applyAlignment="1">
      <alignment horizontal="justify" vertical="center" wrapText="1"/>
    </xf>
    <xf numFmtId="0" fontId="0" fillId="0" borderId="78" xfId="0" applyBorder="1" applyAlignment="1">
      <alignment horizontal="justify" vertical="center" wrapText="1"/>
    </xf>
    <xf numFmtId="0" fontId="0" fillId="0" borderId="60" xfId="0" applyBorder="1" applyAlignment="1">
      <alignment horizontal="justify" vertical="center" wrapText="1"/>
    </xf>
    <xf numFmtId="14" fontId="0" fillId="0" borderId="82" xfId="0" applyNumberFormat="1" applyBorder="1" applyAlignment="1">
      <alignment horizontal="center" vertical="center" wrapText="1"/>
    </xf>
    <xf numFmtId="14" fontId="0" fillId="0" borderId="78" xfId="0" applyNumberFormat="1" applyBorder="1" applyAlignment="1">
      <alignment horizontal="center" vertical="center" wrapText="1"/>
    </xf>
    <xf numFmtId="14" fontId="0" fillId="0" borderId="60" xfId="0" applyNumberFormat="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72"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3" fillId="4" borderId="2" xfId="0" applyFont="1" applyFill="1" applyBorder="1" applyAlignment="1">
      <alignment horizontal="center" vertical="center"/>
    </xf>
    <xf numFmtId="0" fontId="73"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0" fillId="0" borderId="13" xfId="0" applyBorder="1" applyAlignment="1">
      <alignment horizontal="left" vertical="center" wrapText="1"/>
    </xf>
    <xf numFmtId="0" fontId="27" fillId="0" borderId="13" xfId="0" applyFont="1" applyBorder="1" applyAlignment="1">
      <alignment horizontal="center" vertical="center" wrapText="1"/>
    </xf>
    <xf numFmtId="0" fontId="27" fillId="0" borderId="82" xfId="0" applyFont="1" applyBorder="1" applyAlignment="1">
      <alignment horizontal="justify" vertical="top" wrapText="1"/>
    </xf>
    <xf numFmtId="0" fontId="27" fillId="0" borderId="78" xfId="0" applyFont="1" applyBorder="1" applyAlignment="1">
      <alignment horizontal="justify" vertical="top" wrapText="1"/>
    </xf>
    <xf numFmtId="0" fontId="27" fillId="0" borderId="60" xfId="0" applyFont="1" applyBorder="1" applyAlignment="1">
      <alignment horizontal="justify" vertical="top" wrapText="1"/>
    </xf>
    <xf numFmtId="0" fontId="27" fillId="0" borderId="82"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60" xfId="0" applyFont="1"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2" xfId="0" applyBorder="1" applyAlignment="1">
      <alignment horizontal="justify" vertical="top" wrapText="1"/>
    </xf>
    <xf numFmtId="0" fontId="0" fillId="0" borderId="78" xfId="0" applyBorder="1" applyAlignment="1">
      <alignment horizontal="justify" vertical="top" wrapText="1"/>
    </xf>
    <xf numFmtId="0" fontId="0" fillId="0" borderId="60" xfId="0" applyBorder="1" applyAlignment="1">
      <alignment horizontal="justify" vertical="top" wrapText="1"/>
    </xf>
    <xf numFmtId="0" fontId="72" fillId="0" borderId="82" xfId="0" applyFont="1" applyBorder="1" applyAlignment="1">
      <alignment horizontal="center" vertical="center" wrapText="1"/>
    </xf>
    <xf numFmtId="0" fontId="0" fillId="0" borderId="82" xfId="0" applyFont="1" applyBorder="1" applyAlignment="1">
      <alignment horizontal="justify" vertical="center" wrapText="1"/>
    </xf>
    <xf numFmtId="0" fontId="19" fillId="0" borderId="78" xfId="0" applyFont="1" applyBorder="1" applyAlignment="1">
      <alignment horizontal="justify" vertical="center" wrapText="1"/>
    </xf>
    <xf numFmtId="0" fontId="19" fillId="0" borderId="60" xfId="0" applyFont="1" applyBorder="1" applyAlignment="1">
      <alignment horizontal="justify" vertical="center" wrapText="1"/>
    </xf>
    <xf numFmtId="0" fontId="27" fillId="0" borderId="13" xfId="0" applyFont="1" applyBorder="1" applyAlignment="1">
      <alignment horizontal="left"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8" fillId="0" borderId="0" xfId="0" applyFont="1" applyAlignment="1">
      <alignment horizontal="center" vertical="center"/>
    </xf>
    <xf numFmtId="0" fontId="6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8" fillId="0" borderId="67" xfId="0" applyFont="1" applyBorder="1" applyAlignment="1">
      <alignment horizontal="center" vertical="center" wrapText="1"/>
    </xf>
    <xf numFmtId="0" fontId="78" fillId="0" borderId="68" xfId="0" applyFont="1" applyBorder="1" applyAlignment="1">
      <alignment horizontal="center" vertical="center"/>
    </xf>
    <xf numFmtId="0" fontId="78" fillId="0" borderId="69" xfId="0" applyFont="1" applyBorder="1" applyAlignment="1">
      <alignment horizontal="center" vertical="center"/>
    </xf>
    <xf numFmtId="0" fontId="78" fillId="0" borderId="20" xfId="0" applyFont="1" applyBorder="1" applyAlignment="1">
      <alignment horizontal="center" vertical="center" wrapText="1"/>
    </xf>
    <xf numFmtId="0" fontId="78" fillId="0" borderId="0" xfId="0" applyFont="1" applyBorder="1" applyAlignment="1">
      <alignment horizontal="center" vertical="center"/>
    </xf>
    <xf numFmtId="0" fontId="78" fillId="0" borderId="21" xfId="0" applyFont="1" applyBorder="1" applyAlignment="1">
      <alignment horizontal="center" vertical="center"/>
    </xf>
    <xf numFmtId="0" fontId="78" fillId="0" borderId="20" xfId="0" applyFont="1" applyBorder="1" applyAlignment="1">
      <alignment horizontal="center" vertical="center"/>
    </xf>
    <xf numFmtId="0" fontId="78" fillId="0" borderId="43" xfId="0" applyFont="1" applyBorder="1" applyAlignment="1">
      <alignment horizontal="center" vertical="center"/>
    </xf>
    <xf numFmtId="0" fontId="78" fillId="0" borderId="44" xfId="0" applyFont="1" applyBorder="1" applyAlignment="1">
      <alignment horizontal="center" vertical="center"/>
    </xf>
    <xf numFmtId="0" fontId="78" fillId="0" borderId="45" xfId="0" applyFont="1" applyBorder="1" applyAlignment="1">
      <alignment horizontal="center" vertical="center"/>
    </xf>
    <xf numFmtId="0" fontId="78" fillId="0" borderId="0" xfId="0" applyFont="1" applyAlignment="1">
      <alignment horizontal="center" vertical="center"/>
    </xf>
    <xf numFmtId="0" fontId="80" fillId="25" borderId="70" xfId="0" applyFont="1" applyFill="1" applyBorder="1" applyAlignment="1">
      <alignment horizontal="center" vertical="center" wrapText="1" readingOrder="1"/>
    </xf>
    <xf numFmtId="0" fontId="80" fillId="25" borderId="71" xfId="0" applyFont="1" applyFill="1" applyBorder="1" applyAlignment="1">
      <alignment horizontal="center" vertical="center" wrapText="1" readingOrder="1"/>
    </xf>
    <xf numFmtId="0" fontId="80" fillId="25" borderId="73" xfId="0" applyFont="1" applyFill="1" applyBorder="1" applyAlignment="1">
      <alignment horizontal="center" vertical="center" wrapText="1" readingOrder="1"/>
    </xf>
    <xf numFmtId="0" fontId="80" fillId="25" borderId="0" xfId="0" applyFont="1" applyFill="1" applyAlignment="1">
      <alignment horizontal="center" vertical="center" wrapText="1" readingOrder="1"/>
    </xf>
    <xf numFmtId="0" fontId="80" fillId="25" borderId="74" xfId="0" applyFont="1" applyFill="1" applyBorder="1" applyAlignment="1">
      <alignment horizontal="center" vertical="center" wrapText="1" readingOrder="1"/>
    </xf>
    <xf numFmtId="0" fontId="80" fillId="25" borderId="75" xfId="0" applyFont="1" applyFill="1" applyBorder="1" applyAlignment="1">
      <alignment horizontal="center" vertical="center" wrapText="1" readingOrder="1"/>
    </xf>
    <xf numFmtId="0" fontId="80" fillId="25" borderId="76" xfId="0" applyFont="1" applyFill="1" applyBorder="1" applyAlignment="1">
      <alignment horizontal="center" vertical="center" wrapText="1" readingOrder="1"/>
    </xf>
    <xf numFmtId="0" fontId="80"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0" fillId="8" borderId="70" xfId="0" applyFont="1" applyFill="1" applyBorder="1" applyAlignment="1">
      <alignment horizontal="center" vertical="center" wrapText="1" readingOrder="1"/>
    </xf>
    <xf numFmtId="0" fontId="80" fillId="8" borderId="71" xfId="0" applyFont="1" applyFill="1" applyBorder="1" applyAlignment="1">
      <alignment horizontal="center" vertical="center" wrapText="1" readingOrder="1"/>
    </xf>
    <xf numFmtId="0" fontId="80" fillId="8" borderId="73" xfId="0" applyFont="1" applyFill="1" applyBorder="1" applyAlignment="1">
      <alignment horizontal="center" vertical="center" wrapText="1" readingOrder="1"/>
    </xf>
    <xf numFmtId="0" fontId="80" fillId="8" borderId="0" xfId="0" applyFont="1" applyFill="1" applyAlignment="1">
      <alignment horizontal="center" vertical="center" wrapText="1" readingOrder="1"/>
    </xf>
    <xf numFmtId="0" fontId="80" fillId="8" borderId="74" xfId="0" applyFont="1" applyFill="1" applyBorder="1" applyAlignment="1">
      <alignment horizontal="center" vertical="center" wrapText="1" readingOrder="1"/>
    </xf>
    <xf numFmtId="0" fontId="80" fillId="8" borderId="75" xfId="0" applyFont="1" applyFill="1" applyBorder="1" applyAlignment="1">
      <alignment horizontal="center" vertical="center" wrapText="1" readingOrder="1"/>
    </xf>
    <xf numFmtId="0" fontId="80" fillId="8" borderId="76" xfId="0" applyFont="1" applyFill="1" applyBorder="1" applyAlignment="1">
      <alignment horizontal="center" vertical="center" wrapText="1" readingOrder="1"/>
    </xf>
    <xf numFmtId="0" fontId="80"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8" fillId="0" borderId="68" xfId="0" applyFont="1" applyBorder="1" applyAlignment="1">
      <alignment horizontal="center" vertical="center" wrapText="1"/>
    </xf>
    <xf numFmtId="0" fontId="2" fillId="0" borderId="0" xfId="0" applyFont="1" applyAlignment="1">
      <alignment horizontal="center" vertical="center" wrapText="1"/>
    </xf>
    <xf numFmtId="0" fontId="79"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9" fillId="14" borderId="0" xfId="0" applyFont="1" applyFill="1" applyAlignment="1">
      <alignment horizontal="center" vertical="center" textRotation="90" wrapText="1" readingOrder="1"/>
    </xf>
    <xf numFmtId="0" fontId="79" fillId="14" borderId="21" xfId="0" applyFont="1" applyFill="1" applyBorder="1" applyAlignment="1">
      <alignment horizontal="center" vertical="center" textRotation="90" wrapText="1" readingOrder="1"/>
    </xf>
    <xf numFmtId="0" fontId="80" fillId="16" borderId="70" xfId="0" applyFont="1" applyFill="1" applyBorder="1" applyAlignment="1">
      <alignment horizontal="center" vertical="center" wrapText="1" readingOrder="1"/>
    </xf>
    <xf numFmtId="0" fontId="80" fillId="16" borderId="71" xfId="0" applyFont="1" applyFill="1" applyBorder="1" applyAlignment="1">
      <alignment horizontal="center" vertical="center" wrapText="1" readingOrder="1"/>
    </xf>
    <xf numFmtId="0" fontId="80" fillId="16" borderId="72" xfId="0" applyFont="1" applyFill="1" applyBorder="1" applyAlignment="1">
      <alignment horizontal="center" vertical="center" wrapText="1" readingOrder="1"/>
    </xf>
    <xf numFmtId="0" fontId="80" fillId="16" borderId="73" xfId="0" applyFont="1" applyFill="1" applyBorder="1" applyAlignment="1">
      <alignment horizontal="center" vertical="center" wrapText="1" readingOrder="1"/>
    </xf>
    <xf numFmtId="0" fontId="80" fillId="16" borderId="0" xfId="0" applyFont="1" applyFill="1" applyAlignment="1">
      <alignment horizontal="center" vertical="center" wrapText="1" readingOrder="1"/>
    </xf>
    <xf numFmtId="0" fontId="80" fillId="16" borderId="74" xfId="0" applyFont="1" applyFill="1" applyBorder="1" applyAlignment="1">
      <alignment horizontal="center" vertical="center" wrapText="1" readingOrder="1"/>
    </xf>
    <xf numFmtId="0" fontId="80" fillId="16" borderId="75" xfId="0" applyFont="1" applyFill="1" applyBorder="1" applyAlignment="1">
      <alignment horizontal="center" vertical="center" wrapText="1" readingOrder="1"/>
    </xf>
    <xf numFmtId="0" fontId="80" fillId="16" borderId="76" xfId="0" applyFont="1" applyFill="1" applyBorder="1" applyAlignment="1">
      <alignment horizontal="center" vertical="center" wrapText="1" readingOrder="1"/>
    </xf>
    <xf numFmtId="0" fontId="80" fillId="16" borderId="77" xfId="0" applyFont="1" applyFill="1" applyBorder="1" applyAlignment="1">
      <alignment horizontal="center" vertical="center" wrapText="1" readingOrder="1"/>
    </xf>
    <xf numFmtId="0" fontId="80" fillId="15" borderId="70" xfId="0" applyFont="1" applyFill="1" applyBorder="1" applyAlignment="1">
      <alignment horizontal="center" vertical="center" wrapText="1" readingOrder="1"/>
    </xf>
    <xf numFmtId="0" fontId="80" fillId="15" borderId="71" xfId="0" applyFont="1" applyFill="1" applyBorder="1" applyAlignment="1">
      <alignment horizontal="center" vertical="center" wrapText="1" readingOrder="1"/>
    </xf>
    <xf numFmtId="0" fontId="80" fillId="15" borderId="73" xfId="0" applyFont="1" applyFill="1" applyBorder="1" applyAlignment="1">
      <alignment horizontal="center" vertical="center" wrapText="1" readingOrder="1"/>
    </xf>
    <xf numFmtId="0" fontId="80" fillId="15" borderId="0" xfId="0" applyFont="1" applyFill="1" applyAlignment="1">
      <alignment horizontal="center" vertical="center" wrapText="1" readingOrder="1"/>
    </xf>
    <xf numFmtId="0" fontId="80" fillId="15" borderId="75" xfId="0" applyFont="1" applyFill="1" applyBorder="1" applyAlignment="1">
      <alignment horizontal="center" vertical="center" wrapText="1" readingOrder="1"/>
    </xf>
    <xf numFmtId="0" fontId="80"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83" fillId="4" borderId="94" xfId="0" applyFont="1" applyFill="1" applyBorder="1" applyAlignment="1" applyProtection="1">
      <alignment horizontal="center" vertical="center" wrapText="1"/>
      <protection locked="0"/>
    </xf>
    <xf numFmtId="1" fontId="82" fillId="0" borderId="88" xfId="0" applyNumberFormat="1" applyFont="1" applyBorder="1" applyAlignment="1">
      <alignment horizontal="center" vertical="center"/>
    </xf>
    <xf numFmtId="0" fontId="82" fillId="0" borderId="13" xfId="0" applyFont="1" applyBorder="1" applyAlignment="1">
      <alignment horizontal="center" vertical="center"/>
    </xf>
    <xf numFmtId="0" fontId="82" fillId="0" borderId="65" xfId="0" applyFont="1" applyBorder="1" applyAlignment="1">
      <alignment horizontal="center" vertical="center"/>
    </xf>
    <xf numFmtId="0" fontId="32" fillId="0" borderId="98" xfId="0" applyFont="1" applyBorder="1" applyAlignment="1">
      <alignment horizontal="justify" vertical="center" wrapText="1"/>
    </xf>
    <xf numFmtId="0" fontId="32" fillId="0" borderId="78" xfId="0" applyFont="1" applyBorder="1" applyAlignment="1">
      <alignment horizontal="justify" vertical="center"/>
    </xf>
    <xf numFmtId="0" fontId="32" fillId="0" borderId="101" xfId="0" applyFont="1" applyBorder="1" applyAlignment="1">
      <alignment horizontal="justify" vertical="center"/>
    </xf>
    <xf numFmtId="0" fontId="32" fillId="0" borderId="98" xfId="0" applyFont="1" applyBorder="1" applyAlignment="1">
      <alignment horizontal="center" vertical="center"/>
    </xf>
    <xf numFmtId="0" fontId="32" fillId="0" borderId="78" xfId="0" applyFont="1" applyBorder="1" applyAlignment="1">
      <alignment horizontal="center" vertical="center"/>
    </xf>
    <xf numFmtId="0" fontId="32" fillId="0" borderId="101" xfId="0" applyFont="1" applyBorder="1" applyAlignment="1">
      <alignment horizontal="center" vertical="center"/>
    </xf>
    <xf numFmtId="14" fontId="32" fillId="0" borderId="98" xfId="0" applyNumberFormat="1" applyFont="1" applyBorder="1" applyAlignment="1">
      <alignment horizontal="center" vertical="center"/>
    </xf>
    <xf numFmtId="0" fontId="82" fillId="0" borderId="98" xfId="0" applyFont="1" applyBorder="1" applyAlignment="1" applyProtection="1">
      <alignment horizontal="center" vertical="center" wrapText="1"/>
      <protection locked="0"/>
    </xf>
    <xf numFmtId="0" fontId="82" fillId="0" borderId="78" xfId="0" applyFont="1" applyBorder="1" applyAlignment="1" applyProtection="1">
      <alignment horizontal="center" vertical="center" wrapText="1"/>
      <protection locked="0"/>
    </xf>
    <xf numFmtId="0" fontId="82" fillId="0" borderId="101" xfId="0" applyFont="1" applyBorder="1" applyAlignment="1" applyProtection="1">
      <alignment horizontal="center" vertical="center" wrapText="1"/>
      <protection locked="0"/>
    </xf>
    <xf numFmtId="0" fontId="82" fillId="0" borderId="98" xfId="0" applyFont="1" applyBorder="1" applyAlignment="1" applyProtection="1">
      <alignment horizontal="center" vertical="center"/>
      <protection locked="0"/>
    </xf>
    <xf numFmtId="0" fontId="82" fillId="0" borderId="78" xfId="0" applyFont="1" applyBorder="1" applyAlignment="1" applyProtection="1">
      <alignment horizontal="center" vertical="center"/>
      <protection locked="0"/>
    </xf>
    <xf numFmtId="0" fontId="82" fillId="0" borderId="101" xfId="0" applyFont="1" applyBorder="1" applyAlignment="1" applyProtection="1">
      <alignment horizontal="center" vertical="center"/>
      <protection locked="0"/>
    </xf>
    <xf numFmtId="0" fontId="85" fillId="4" borderId="2" xfId="0" applyFont="1" applyFill="1" applyBorder="1" applyAlignment="1">
      <alignment horizontal="center" vertical="center" wrapText="1"/>
    </xf>
    <xf numFmtId="0" fontId="85" fillId="4" borderId="105" xfId="0" applyFont="1" applyFill="1" applyBorder="1" applyAlignment="1">
      <alignment horizontal="center" vertical="center" wrapText="1"/>
    </xf>
    <xf numFmtId="0" fontId="85" fillId="4" borderId="0" xfId="0" applyFont="1" applyFill="1" applyBorder="1" applyAlignment="1">
      <alignment horizontal="center" vertical="center" wrapText="1"/>
    </xf>
    <xf numFmtId="0" fontId="85" fillId="4" borderId="90" xfId="0" applyFont="1" applyFill="1" applyBorder="1" applyAlignment="1">
      <alignment horizontal="center" vertical="center" wrapText="1"/>
    </xf>
    <xf numFmtId="0" fontId="84" fillId="4" borderId="93" xfId="0" applyFont="1" applyFill="1" applyBorder="1" applyAlignment="1">
      <alignment horizontal="center" vertical="center" wrapText="1"/>
    </xf>
    <xf numFmtId="0" fontId="84" fillId="4" borderId="96" xfId="0" applyFont="1" applyFill="1" applyBorder="1" applyAlignment="1">
      <alignment horizontal="center" vertical="center" wrapText="1"/>
    </xf>
    <xf numFmtId="0" fontId="84" fillId="4" borderId="94" xfId="0" applyFont="1" applyFill="1" applyBorder="1" applyAlignment="1">
      <alignment horizontal="center" vertical="center" wrapText="1"/>
    </xf>
    <xf numFmtId="0" fontId="84" fillId="4" borderId="95" xfId="0" applyFont="1" applyFill="1" applyBorder="1" applyAlignment="1">
      <alignment horizontal="center" vertical="center" wrapText="1"/>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83" fillId="4" borderId="94" xfId="0" applyFont="1" applyFill="1" applyBorder="1" applyAlignment="1">
      <alignment horizontal="center" vertical="center"/>
    </xf>
    <xf numFmtId="0" fontId="83" fillId="4" borderId="104" xfId="0" applyFont="1" applyFill="1" applyBorder="1" applyAlignment="1">
      <alignment horizontal="center" vertical="center"/>
    </xf>
    <xf numFmtId="0" fontId="83" fillId="4" borderId="95" xfId="0" applyFont="1" applyFill="1" applyBorder="1" applyAlignment="1">
      <alignment horizontal="center" vertical="center"/>
    </xf>
    <xf numFmtId="0" fontId="83" fillId="23" borderId="92" xfId="0" applyFont="1" applyFill="1" applyBorder="1" applyAlignment="1" applyProtection="1">
      <alignment horizontal="center" vertical="center" wrapText="1"/>
      <protection locked="0"/>
    </xf>
    <xf numFmtId="0" fontId="83" fillId="4" borderId="92" xfId="0" applyFont="1" applyFill="1" applyBorder="1" applyAlignment="1" applyProtection="1">
      <alignment horizontal="center" vertical="center" wrapText="1"/>
      <protection locked="0"/>
    </xf>
    <xf numFmtId="0" fontId="32" fillId="0" borderId="98" xfId="0" applyFont="1" applyBorder="1" applyAlignment="1">
      <alignment horizontal="justify" vertical="top" wrapText="1"/>
    </xf>
    <xf numFmtId="0" fontId="32" fillId="0" borderId="78" xfId="0" applyFont="1" applyBorder="1" applyAlignment="1">
      <alignment horizontal="justify" vertical="top" wrapText="1"/>
    </xf>
    <xf numFmtId="0" fontId="32" fillId="0" borderId="101" xfId="0" applyFont="1" applyBorder="1" applyAlignment="1">
      <alignment horizontal="justify" vertical="top" wrapText="1"/>
    </xf>
    <xf numFmtId="0" fontId="76" fillId="24" borderId="102" xfId="0" applyFont="1" applyFill="1" applyBorder="1" applyAlignment="1">
      <alignment horizontal="center"/>
    </xf>
    <xf numFmtId="0" fontId="76" fillId="24" borderId="103" xfId="0" applyFont="1" applyFill="1" applyBorder="1" applyAlignment="1">
      <alignment horizontal="center"/>
    </xf>
    <xf numFmtId="1" fontId="82" fillId="0" borderId="97" xfId="0" applyNumberFormat="1" applyFont="1" applyBorder="1" applyAlignment="1" applyProtection="1">
      <alignment horizontal="center" vertical="center" wrapText="1"/>
      <protection locked="0"/>
    </xf>
    <xf numFmtId="1" fontId="82" fillId="0" borderId="99" xfId="0" applyNumberFormat="1" applyFont="1" applyBorder="1" applyAlignment="1" applyProtection="1">
      <alignment horizontal="center" vertical="center" wrapText="1"/>
      <protection locked="0"/>
    </xf>
    <xf numFmtId="1" fontId="82" fillId="0" borderId="100" xfId="0" applyNumberFormat="1" applyFont="1" applyBorder="1" applyAlignment="1" applyProtection="1">
      <alignment horizontal="center" vertical="center" wrapText="1"/>
      <protection locked="0"/>
    </xf>
    <xf numFmtId="0" fontId="82" fillId="0" borderId="98" xfId="0" applyFont="1" applyBorder="1" applyAlignment="1" applyProtection="1">
      <alignment horizontal="left" vertical="center" wrapText="1"/>
      <protection locked="0"/>
    </xf>
    <xf numFmtId="0" fontId="82" fillId="0" borderId="78" xfId="0" applyFont="1" applyBorder="1" applyAlignment="1" applyProtection="1">
      <alignment horizontal="left" vertical="center" wrapText="1"/>
      <protection locked="0"/>
    </xf>
    <xf numFmtId="0" fontId="82" fillId="0" borderId="101" xfId="0" applyFont="1" applyBorder="1" applyAlignment="1" applyProtection="1">
      <alignment horizontal="left" vertical="center" wrapText="1"/>
      <protection locked="0"/>
    </xf>
    <xf numFmtId="0" fontId="32" fillId="0" borderId="78" xfId="0" applyFont="1" applyBorder="1" applyAlignment="1">
      <alignment horizontal="justify" vertical="top"/>
    </xf>
    <xf numFmtId="0" fontId="32" fillId="0" borderId="101" xfId="0" applyFont="1" applyBorder="1" applyAlignment="1">
      <alignment horizontal="justify" vertical="top"/>
    </xf>
    <xf numFmtId="0" fontId="82" fillId="0" borderId="88" xfId="0" applyFont="1" applyBorder="1" applyAlignment="1" applyProtection="1">
      <alignment horizontal="center" vertical="center"/>
      <protection locked="0"/>
    </xf>
    <xf numFmtId="0" fontId="82" fillId="0" borderId="13" xfId="0" applyFont="1" applyBorder="1" applyAlignment="1" applyProtection="1">
      <alignment horizontal="center" vertical="center"/>
      <protection locked="0"/>
    </xf>
    <xf numFmtId="0" fontId="82"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32" fillId="0" borderId="98" xfId="0" applyFont="1" applyBorder="1" applyAlignment="1" applyProtection="1">
      <alignment horizontal="justify" vertical="top" wrapText="1"/>
      <protection locked="0"/>
    </xf>
    <xf numFmtId="0" fontId="32" fillId="0" borderId="78" xfId="0" applyFont="1" applyBorder="1" applyAlignment="1" applyProtection="1">
      <alignment horizontal="justify" vertical="top" wrapText="1"/>
      <protection locked="0"/>
    </xf>
    <xf numFmtId="0" fontId="32" fillId="0" borderId="101" xfId="0" applyFont="1" applyBorder="1" applyAlignment="1" applyProtection="1">
      <alignment horizontal="justify" vertical="top" wrapText="1"/>
      <protection locked="0"/>
    </xf>
    <xf numFmtId="1" fontId="82"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1" fontId="82" fillId="0" borderId="78" xfId="0" applyNumberFormat="1" applyFont="1" applyBorder="1" applyAlignment="1" applyProtection="1">
      <alignment horizontal="center" vertical="center" wrapText="1"/>
      <protection locked="0"/>
    </xf>
    <xf numFmtId="1" fontId="82" fillId="0" borderId="101" xfId="0" applyNumberFormat="1" applyFont="1" applyBorder="1" applyAlignment="1" applyProtection="1">
      <alignment horizontal="center" vertical="center" wrapText="1"/>
      <protection locked="0"/>
    </xf>
    <xf numFmtId="0" fontId="32" fillId="0" borderId="98" xfId="0" applyFont="1" applyBorder="1" applyAlignment="1" applyProtection="1">
      <alignment horizontal="justify" vertical="center" wrapText="1"/>
      <protection locked="0"/>
    </xf>
    <xf numFmtId="0" fontId="32" fillId="0" borderId="78" xfId="0" applyFont="1" applyBorder="1" applyAlignment="1" applyProtection="1">
      <alignment horizontal="justify" vertical="center" wrapText="1"/>
      <protection locked="0"/>
    </xf>
    <xf numFmtId="0" fontId="32" fillId="0" borderId="101" xfId="0" applyFont="1" applyBorder="1" applyAlignment="1" applyProtection="1">
      <alignment horizontal="justify" vertical="center" wrapText="1"/>
      <protection locked="0"/>
    </xf>
    <xf numFmtId="0" fontId="61" fillId="0" borderId="98" xfId="0" applyFont="1" applyBorder="1" applyAlignment="1">
      <alignment horizontal="justify" vertical="top" wrapText="1"/>
    </xf>
    <xf numFmtId="0" fontId="61" fillId="0" borderId="78" xfId="0" applyFont="1" applyBorder="1" applyAlignment="1">
      <alignment horizontal="justify" vertical="top" wrapText="1"/>
    </xf>
    <xf numFmtId="0" fontId="61" fillId="0" borderId="101" xfId="0" applyFont="1" applyBorder="1" applyAlignment="1">
      <alignment horizontal="justify" vertical="top" wrapText="1"/>
    </xf>
  </cellXfs>
  <cellStyles count="3">
    <cellStyle name="Normal" xfId="0" builtinId="0"/>
    <cellStyle name="Normal - Style1 2" xfId="1" xr:uid="{00000000-0005-0000-0000-000001000000}"/>
    <cellStyle name="Normal 2 2" xfId="2" xr:uid="{00000000-0005-0000-0000-000002000000}"/>
  </cellStyles>
  <dxfs count="2196">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70183" y="260350"/>
          <a:ext cx="669924" cy="586317"/>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192639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ronq/Downloads/Matriz%20de%20Riesgos%20SIGCMA%205x5%20Dependencias%20Administrativa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sheetName val="Tabla Valoración de Controles"/>
      <sheetName val="Matriz de Calor"/>
      <sheetName val="Hoja1"/>
      <sheetName val="LISTA"/>
      <sheetName val="Seguimiento 1 Trimestre"/>
      <sheetName val="Seguimiento 2 Trimestre"/>
      <sheetName val="Seguimiento 3 Trimestre "/>
      <sheetName val="Seguimiento 4 Trimestre "/>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sheetData sheetId="9"/>
      <sheetData sheetId="10">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11"/>
      <sheetData sheetId="12"/>
      <sheetData sheetId="13"/>
      <sheetData sheetId="14"/>
      <sheetData sheetId="1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904">
      <pivotArea field="1" type="button" dataOnly="0" labelOnly="1" outline="0" axis="axisRow" fieldPosition="1"/>
    </format>
    <format dxfId="1903">
      <pivotArea dataOnly="0" labelOnly="1" outline="0" fieldPosition="0">
        <references count="1">
          <reference field="0" count="1">
            <x v="0"/>
          </reference>
        </references>
      </pivotArea>
    </format>
    <format dxfId="1902">
      <pivotArea dataOnly="0" labelOnly="1" outline="0" fieldPosition="0">
        <references count="1">
          <reference field="0" count="1">
            <x v="1"/>
          </reference>
        </references>
      </pivotArea>
    </format>
    <format dxfId="1901">
      <pivotArea dataOnly="0" labelOnly="1" outline="0" fieldPosition="0">
        <references count="2">
          <reference field="0" count="1" selected="0">
            <x v="0"/>
          </reference>
          <reference field="1" count="5">
            <x v="0"/>
            <x v="6"/>
            <x v="7"/>
            <x v="8"/>
            <x v="9"/>
          </reference>
        </references>
      </pivotArea>
    </format>
    <format dxfId="1900">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1899" dataDxfId="1898">
  <autoFilter ref="B237:C247" xr:uid="{00000000-0009-0000-0100-000001000000}"/>
  <tableColumns count="2">
    <tableColumn id="1" xr3:uid="{00000000-0010-0000-0000-000001000000}" name="Criterios" dataDxfId="1897"/>
    <tableColumn id="2" xr3:uid="{00000000-0010-0000-0000-000002000000}" name="Subcriterios" dataDxfId="189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topLeftCell="A7" zoomScale="90" zoomScaleNormal="90" workbookViewId="0">
      <selection activeCell="L19" sqref="L19"/>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67" t="s">
        <v>186</v>
      </c>
      <c r="B1" s="267"/>
      <c r="C1" s="267"/>
      <c r="D1" s="267"/>
      <c r="E1" s="267"/>
      <c r="F1" s="267"/>
    </row>
    <row r="5" spans="1:9">
      <c r="D5" s="95"/>
      <c r="E5" s="95"/>
      <c r="F5" s="95"/>
      <c r="G5" s="95"/>
      <c r="H5" s="95"/>
    </row>
    <row r="6" spans="1:9">
      <c r="D6" s="95"/>
      <c r="E6" s="95"/>
      <c r="F6" s="95"/>
      <c r="G6" s="95"/>
      <c r="H6" s="95"/>
    </row>
    <row r="7" spans="1:9" ht="33.75">
      <c r="A7" s="268" t="s">
        <v>217</v>
      </c>
      <c r="B7" s="268"/>
      <c r="C7" s="268"/>
      <c r="D7" s="268"/>
      <c r="E7" s="268"/>
      <c r="F7" s="268"/>
      <c r="G7" s="268"/>
      <c r="H7" s="268"/>
      <c r="I7" s="268"/>
    </row>
    <row r="9" spans="1:9" s="87" customFormat="1" ht="81.75" customHeight="1">
      <c r="A9" s="88" t="s">
        <v>218</v>
      </c>
      <c r="B9" s="269" t="s">
        <v>410</v>
      </c>
      <c r="C9" s="269"/>
      <c r="D9" s="269"/>
      <c r="E9" s="269"/>
      <c r="F9" s="269"/>
      <c r="G9" s="269"/>
      <c r="H9" s="269"/>
      <c r="I9" s="269"/>
    </row>
    <row r="10" spans="1:9" s="87" customFormat="1" ht="16.7" customHeight="1">
      <c r="A10" s="93"/>
      <c r="B10" s="94"/>
      <c r="C10" s="94"/>
      <c r="D10" s="93"/>
      <c r="E10" s="92"/>
    </row>
    <row r="11" spans="1:9" s="87" customFormat="1" ht="84" customHeight="1">
      <c r="A11" s="88" t="s">
        <v>184</v>
      </c>
      <c r="B11" s="89" t="s">
        <v>183</v>
      </c>
      <c r="C11" s="266" t="s">
        <v>411</v>
      </c>
      <c r="D11" s="266"/>
      <c r="E11" s="266"/>
      <c r="F11" s="266"/>
      <c r="G11" s="266"/>
      <c r="H11" s="266"/>
      <c r="I11" s="266"/>
    </row>
    <row r="12" spans="1:9" ht="32.25" customHeight="1">
      <c r="A12" s="91"/>
    </row>
    <row r="13" spans="1:9" ht="32.25" customHeight="1">
      <c r="A13" s="90" t="s">
        <v>185</v>
      </c>
      <c r="B13" s="266" t="s">
        <v>179</v>
      </c>
      <c r="C13" s="266"/>
      <c r="D13" s="266"/>
      <c r="E13" s="266"/>
      <c r="F13" s="266"/>
      <c r="G13" s="266"/>
      <c r="H13" s="266"/>
      <c r="I13" s="266"/>
    </row>
    <row r="14" spans="1:9" s="87" customFormat="1" ht="69" customHeight="1">
      <c r="A14" s="90" t="s">
        <v>182</v>
      </c>
      <c r="B14" s="266"/>
      <c r="C14" s="266"/>
      <c r="D14" s="266"/>
      <c r="E14" s="266"/>
      <c r="F14" s="266"/>
      <c r="G14" s="266"/>
      <c r="H14" s="266"/>
      <c r="I14" s="266"/>
    </row>
    <row r="15" spans="1:9" s="87" customFormat="1" ht="54" customHeight="1">
      <c r="A15" s="90" t="s">
        <v>181</v>
      </c>
      <c r="B15" s="266"/>
      <c r="C15" s="266"/>
      <c r="D15" s="266"/>
      <c r="E15" s="266"/>
      <c r="F15" s="266"/>
      <c r="G15" s="266"/>
      <c r="H15" s="266"/>
      <c r="I15" s="266"/>
    </row>
    <row r="16" spans="1:9" s="87" customFormat="1" ht="54" customHeight="1">
      <c r="A16" s="88" t="s">
        <v>180</v>
      </c>
      <c r="B16" s="266"/>
      <c r="C16" s="266"/>
      <c r="D16" s="266"/>
      <c r="E16" s="266"/>
      <c r="F16" s="266"/>
      <c r="G16" s="266"/>
      <c r="H16" s="266"/>
      <c r="I16" s="266"/>
    </row>
    <row r="18" spans="1:9" s="87" customFormat="1" ht="54.75" customHeight="1">
      <c r="A18" s="88" t="s">
        <v>178</v>
      </c>
      <c r="B18" s="265">
        <v>44741</v>
      </c>
      <c r="C18" s="265"/>
      <c r="D18" s="265"/>
      <c r="E18" s="265"/>
      <c r="F18" s="265"/>
      <c r="G18" s="265"/>
      <c r="H18" s="265"/>
      <c r="I18" s="265"/>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E5" workbookViewId="0">
      <selection activeCell="J12" sqref="J12"/>
    </sheetView>
  </sheetViews>
  <sheetFormatPr baseColWidth="10"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80" t="s">
        <v>352</v>
      </c>
      <c r="C4" s="480"/>
      <c r="D4" s="480"/>
      <c r="E4" s="480"/>
      <c r="F4" s="480"/>
      <c r="G4" s="480"/>
      <c r="H4" s="480"/>
      <c r="I4" s="480"/>
      <c r="J4" s="481" t="s">
        <v>8</v>
      </c>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T4" s="482" t="s">
        <v>25</v>
      </c>
      <c r="AU4" s="482"/>
    </row>
    <row r="5" spans="2:47">
      <c r="B5" s="480"/>
      <c r="C5" s="480"/>
      <c r="D5" s="480"/>
      <c r="E5" s="480"/>
      <c r="F5" s="480"/>
      <c r="G5" s="480"/>
      <c r="H5" s="480"/>
      <c r="I5" s="480"/>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T5" s="482"/>
      <c r="AU5" s="482"/>
    </row>
    <row r="6" spans="2:47">
      <c r="B6" s="480"/>
      <c r="C6" s="480"/>
      <c r="D6" s="480"/>
      <c r="E6" s="480"/>
      <c r="F6" s="480"/>
      <c r="G6" s="480"/>
      <c r="H6" s="480"/>
      <c r="I6" s="480"/>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T6" s="482"/>
      <c r="AU6" s="482"/>
    </row>
    <row r="7" spans="2:47" ht="15.75" thickBot="1"/>
    <row r="8" spans="2:47" ht="15.75">
      <c r="B8" s="483" t="s">
        <v>109</v>
      </c>
      <c r="C8" s="483"/>
      <c r="D8" s="484"/>
      <c r="E8" s="450" t="s">
        <v>160</v>
      </c>
      <c r="F8" s="451"/>
      <c r="G8" s="451"/>
      <c r="H8" s="451"/>
      <c r="I8" s="452"/>
      <c r="J8" s="50" t="s">
        <v>349</v>
      </c>
      <c r="K8" s="51" t="s">
        <v>349</v>
      </c>
      <c r="L8" s="51" t="s">
        <v>349</v>
      </c>
      <c r="M8" s="51" t="s">
        <v>349</v>
      </c>
      <c r="N8" s="51" t="s">
        <v>349</v>
      </c>
      <c r="O8" s="52" t="s">
        <v>349</v>
      </c>
      <c r="P8" s="50" t="s">
        <v>349</v>
      </c>
      <c r="Q8" s="51" t="s">
        <v>349</v>
      </c>
      <c r="R8" s="51" t="s">
        <v>349</v>
      </c>
      <c r="S8" s="51" t="s">
        <v>349</v>
      </c>
      <c r="T8" s="51" t="s">
        <v>349</v>
      </c>
      <c r="U8" s="52" t="s">
        <v>349</v>
      </c>
      <c r="V8" s="50" t="s">
        <v>349</v>
      </c>
      <c r="W8" s="51" t="s">
        <v>349</v>
      </c>
      <c r="X8" s="51" t="s">
        <v>349</v>
      </c>
      <c r="Y8" s="51" t="s">
        <v>349</v>
      </c>
      <c r="Z8" s="51" t="s">
        <v>349</v>
      </c>
      <c r="AA8" s="52" t="s">
        <v>349</v>
      </c>
      <c r="AB8" s="50" t="s">
        <v>349</v>
      </c>
      <c r="AC8" s="51" t="s">
        <v>349</v>
      </c>
      <c r="AD8" s="51" t="s">
        <v>349</v>
      </c>
      <c r="AE8" s="51" t="s">
        <v>349</v>
      </c>
      <c r="AF8" s="51" t="s">
        <v>349</v>
      </c>
      <c r="AG8" s="52" t="s">
        <v>349</v>
      </c>
      <c r="AH8" s="53" t="s">
        <v>349</v>
      </c>
      <c r="AI8" s="54" t="s">
        <v>349</v>
      </c>
      <c r="AJ8" s="54" t="s">
        <v>349</v>
      </c>
      <c r="AK8" s="54" t="s">
        <v>349</v>
      </c>
      <c r="AL8" s="54" t="s">
        <v>349</v>
      </c>
      <c r="AN8" s="485" t="s">
        <v>161</v>
      </c>
      <c r="AO8" s="486"/>
      <c r="AP8" s="486"/>
      <c r="AQ8" s="486"/>
      <c r="AR8" s="486"/>
      <c r="AS8" s="487"/>
      <c r="AT8" s="469" t="s">
        <v>351</v>
      </c>
      <c r="AU8" s="469"/>
    </row>
    <row r="9" spans="2:47" ht="15.75">
      <c r="B9" s="483"/>
      <c r="C9" s="483"/>
      <c r="D9" s="484"/>
      <c r="E9" s="456"/>
      <c r="F9" s="460"/>
      <c r="G9" s="460"/>
      <c r="H9" s="460"/>
      <c r="I9" s="455"/>
      <c r="J9" s="55" t="s">
        <v>349</v>
      </c>
      <c r="K9" s="56" t="s">
        <v>349</v>
      </c>
      <c r="L9" s="56" t="s">
        <v>349</v>
      </c>
      <c r="M9" s="56" t="s">
        <v>349</v>
      </c>
      <c r="N9" s="56" t="s">
        <v>349</v>
      </c>
      <c r="O9" s="57" t="s">
        <v>349</v>
      </c>
      <c r="P9" s="55" t="s">
        <v>349</v>
      </c>
      <c r="Q9" s="56" t="s">
        <v>349</v>
      </c>
      <c r="R9" s="56" t="s">
        <v>349</v>
      </c>
      <c r="S9" s="56" t="s">
        <v>349</v>
      </c>
      <c r="T9" s="56" t="s">
        <v>349</v>
      </c>
      <c r="U9" s="57" t="s">
        <v>349</v>
      </c>
      <c r="V9" s="55" t="s">
        <v>349</v>
      </c>
      <c r="W9" s="56" t="s">
        <v>349</v>
      </c>
      <c r="X9" s="56" t="s">
        <v>349</v>
      </c>
      <c r="Y9" s="56" t="s">
        <v>349</v>
      </c>
      <c r="Z9" s="56" t="s">
        <v>349</v>
      </c>
      <c r="AA9" s="57" t="s">
        <v>349</v>
      </c>
      <c r="AB9" s="55" t="s">
        <v>349</v>
      </c>
      <c r="AC9" s="56" t="s">
        <v>349</v>
      </c>
      <c r="AD9" s="56" t="s">
        <v>349</v>
      </c>
      <c r="AE9" s="56" t="s">
        <v>349</v>
      </c>
      <c r="AF9" s="56" t="s">
        <v>349</v>
      </c>
      <c r="AG9" s="57" t="s">
        <v>349</v>
      </c>
      <c r="AH9" s="58" t="s">
        <v>349</v>
      </c>
      <c r="AI9" s="59" t="s">
        <v>349</v>
      </c>
      <c r="AJ9" s="59" t="s">
        <v>349</v>
      </c>
      <c r="AK9" s="59" t="s">
        <v>349</v>
      </c>
      <c r="AL9" s="59" t="s">
        <v>349</v>
      </c>
      <c r="AN9" s="488"/>
      <c r="AO9" s="489"/>
      <c r="AP9" s="489"/>
      <c r="AQ9" s="489"/>
      <c r="AR9" s="489"/>
      <c r="AS9" s="490"/>
      <c r="AT9" s="469"/>
      <c r="AU9" s="469"/>
    </row>
    <row r="10" spans="2:47" ht="15.75">
      <c r="B10" s="483"/>
      <c r="C10" s="483"/>
      <c r="D10" s="484"/>
      <c r="E10" s="456"/>
      <c r="F10" s="460"/>
      <c r="G10" s="460"/>
      <c r="H10" s="460"/>
      <c r="I10" s="455"/>
      <c r="J10" s="55" t="s">
        <v>349</v>
      </c>
      <c r="K10" s="56" t="s">
        <v>349</v>
      </c>
      <c r="L10" s="56" t="s">
        <v>349</v>
      </c>
      <c r="M10" s="56" t="s">
        <v>349</v>
      </c>
      <c r="N10" s="56" t="s">
        <v>349</v>
      </c>
      <c r="O10" s="57" t="s">
        <v>349</v>
      </c>
      <c r="P10" s="55" t="s">
        <v>349</v>
      </c>
      <c r="Q10" s="56" t="s">
        <v>349</v>
      </c>
      <c r="R10" s="56" t="s">
        <v>349</v>
      </c>
      <c r="S10" s="56" t="s">
        <v>349</v>
      </c>
      <c r="T10" s="56" t="s">
        <v>349</v>
      </c>
      <c r="U10" s="57" t="s">
        <v>349</v>
      </c>
      <c r="V10" s="55" t="s">
        <v>349</v>
      </c>
      <c r="W10" s="56" t="s">
        <v>349</v>
      </c>
      <c r="X10" s="56" t="s">
        <v>349</v>
      </c>
      <c r="Y10" s="56" t="s">
        <v>349</v>
      </c>
      <c r="Z10" s="56" t="s">
        <v>349</v>
      </c>
      <c r="AA10" s="57" t="s">
        <v>349</v>
      </c>
      <c r="AB10" s="55" t="s">
        <v>349</v>
      </c>
      <c r="AC10" s="56" t="s">
        <v>349</v>
      </c>
      <c r="AD10" s="56" t="s">
        <v>349</v>
      </c>
      <c r="AE10" s="56" t="s">
        <v>349</v>
      </c>
      <c r="AF10" s="56" t="s">
        <v>349</v>
      </c>
      <c r="AG10" s="57" t="s">
        <v>349</v>
      </c>
      <c r="AH10" s="58" t="s">
        <v>349</v>
      </c>
      <c r="AI10" s="59" t="s">
        <v>349</v>
      </c>
      <c r="AJ10" s="59" t="s">
        <v>349</v>
      </c>
      <c r="AK10" s="59" t="s">
        <v>349</v>
      </c>
      <c r="AL10" s="59" t="s">
        <v>349</v>
      </c>
      <c r="AN10" s="488"/>
      <c r="AO10" s="489"/>
      <c r="AP10" s="489"/>
      <c r="AQ10" s="489"/>
      <c r="AR10" s="489"/>
      <c r="AS10" s="490"/>
      <c r="AT10" s="469"/>
      <c r="AU10" s="469"/>
    </row>
    <row r="11" spans="2:47" ht="15.75">
      <c r="B11" s="483"/>
      <c r="C11" s="483"/>
      <c r="D11" s="484"/>
      <c r="E11" s="456"/>
      <c r="F11" s="460"/>
      <c r="G11" s="460"/>
      <c r="H11" s="460"/>
      <c r="I11" s="455"/>
      <c r="J11" s="55" t="s">
        <v>349</v>
      </c>
      <c r="K11" s="56" t="s">
        <v>349</v>
      </c>
      <c r="L11" s="56" t="s">
        <v>349</v>
      </c>
      <c r="M11" s="56" t="s">
        <v>349</v>
      </c>
      <c r="N11" s="56" t="s">
        <v>349</v>
      </c>
      <c r="O11" s="57" t="s">
        <v>349</v>
      </c>
      <c r="P11" s="55" t="s">
        <v>349</v>
      </c>
      <c r="Q11" s="56" t="s">
        <v>349</v>
      </c>
      <c r="R11" s="56" t="s">
        <v>349</v>
      </c>
      <c r="S11" s="56" t="s">
        <v>349</v>
      </c>
      <c r="T11" s="56" t="s">
        <v>349</v>
      </c>
      <c r="U11" s="57" t="s">
        <v>349</v>
      </c>
      <c r="V11" s="55" t="s">
        <v>349</v>
      </c>
      <c r="W11" s="56" t="s">
        <v>349</v>
      </c>
      <c r="X11" s="56" t="s">
        <v>349</v>
      </c>
      <c r="Y11" s="56" t="s">
        <v>349</v>
      </c>
      <c r="Z11" s="56" t="s">
        <v>349</v>
      </c>
      <c r="AA11" s="57" t="s">
        <v>349</v>
      </c>
      <c r="AB11" s="55" t="s">
        <v>349</v>
      </c>
      <c r="AC11" s="56" t="s">
        <v>349</v>
      </c>
      <c r="AD11" s="56" t="s">
        <v>349</v>
      </c>
      <c r="AE11" s="56" t="s">
        <v>349</v>
      </c>
      <c r="AF11" s="56" t="s">
        <v>349</v>
      </c>
      <c r="AG11" s="57" t="s">
        <v>349</v>
      </c>
      <c r="AH11" s="58" t="s">
        <v>349</v>
      </c>
      <c r="AI11" s="59" t="s">
        <v>349</v>
      </c>
      <c r="AJ11" s="59" t="s">
        <v>349</v>
      </c>
      <c r="AK11" s="59" t="s">
        <v>349</v>
      </c>
      <c r="AL11" s="59" t="s">
        <v>349</v>
      </c>
      <c r="AN11" s="488"/>
      <c r="AO11" s="489"/>
      <c r="AP11" s="489"/>
      <c r="AQ11" s="489"/>
      <c r="AR11" s="489"/>
      <c r="AS11" s="490"/>
      <c r="AT11" s="469"/>
      <c r="AU11" s="469"/>
    </row>
    <row r="12" spans="2:47" ht="15.75">
      <c r="B12" s="483"/>
      <c r="C12" s="483"/>
      <c r="D12" s="484"/>
      <c r="E12" s="456"/>
      <c r="F12" s="460"/>
      <c r="G12" s="460"/>
      <c r="H12" s="460"/>
      <c r="I12" s="455"/>
      <c r="J12" s="55" t="s">
        <v>349</v>
      </c>
      <c r="K12" s="56" t="s">
        <v>349</v>
      </c>
      <c r="L12" s="56" t="s">
        <v>349</v>
      </c>
      <c r="M12" s="56" t="s">
        <v>349</v>
      </c>
      <c r="N12" s="56" t="s">
        <v>349</v>
      </c>
      <c r="O12" s="57" t="s">
        <v>349</v>
      </c>
      <c r="P12" s="55" t="s">
        <v>349</v>
      </c>
      <c r="Q12" s="56" t="s">
        <v>349</v>
      </c>
      <c r="R12" s="56" t="s">
        <v>349</v>
      </c>
      <c r="S12" s="56" t="s">
        <v>349</v>
      </c>
      <c r="T12" s="56" t="s">
        <v>349</v>
      </c>
      <c r="U12" s="57" t="s">
        <v>349</v>
      </c>
      <c r="V12" s="55" t="s">
        <v>349</v>
      </c>
      <c r="W12" s="56" t="s">
        <v>349</v>
      </c>
      <c r="X12" s="56" t="s">
        <v>349</v>
      </c>
      <c r="Y12" s="56" t="s">
        <v>349</v>
      </c>
      <c r="Z12" s="56" t="s">
        <v>349</v>
      </c>
      <c r="AA12" s="57" t="s">
        <v>349</v>
      </c>
      <c r="AB12" s="55" t="s">
        <v>349</v>
      </c>
      <c r="AC12" s="56" t="s">
        <v>349</v>
      </c>
      <c r="AD12" s="56" t="s">
        <v>349</v>
      </c>
      <c r="AE12" s="56" t="s">
        <v>349</v>
      </c>
      <c r="AF12" s="56" t="s">
        <v>349</v>
      </c>
      <c r="AG12" s="57" t="s">
        <v>349</v>
      </c>
      <c r="AH12" s="58" t="s">
        <v>349</v>
      </c>
      <c r="AI12" s="59" t="s">
        <v>349</v>
      </c>
      <c r="AJ12" s="59" t="s">
        <v>349</v>
      </c>
      <c r="AK12" s="59" t="s">
        <v>349</v>
      </c>
      <c r="AL12" s="59" t="s">
        <v>349</v>
      </c>
      <c r="AN12" s="488"/>
      <c r="AO12" s="489"/>
      <c r="AP12" s="489"/>
      <c r="AQ12" s="489"/>
      <c r="AR12" s="489"/>
      <c r="AS12" s="490"/>
      <c r="AT12" s="469"/>
      <c r="AU12" s="469"/>
    </row>
    <row r="13" spans="2:47" ht="15.75">
      <c r="B13" s="483"/>
      <c r="C13" s="483"/>
      <c r="D13" s="484"/>
      <c r="E13" s="456"/>
      <c r="F13" s="460"/>
      <c r="G13" s="460"/>
      <c r="H13" s="460"/>
      <c r="I13" s="455"/>
      <c r="J13" s="55" t="s">
        <v>349</v>
      </c>
      <c r="K13" s="56" t="s">
        <v>349</v>
      </c>
      <c r="L13" s="56" t="s">
        <v>349</v>
      </c>
      <c r="M13" s="56" t="s">
        <v>349</v>
      </c>
      <c r="N13" s="56" t="s">
        <v>349</v>
      </c>
      <c r="O13" s="57" t="s">
        <v>349</v>
      </c>
      <c r="P13" s="55" t="s">
        <v>349</v>
      </c>
      <c r="Q13" s="56" t="s">
        <v>349</v>
      </c>
      <c r="R13" s="56" t="s">
        <v>349</v>
      </c>
      <c r="S13" s="56" t="s">
        <v>349</v>
      </c>
      <c r="T13" s="56" t="s">
        <v>349</v>
      </c>
      <c r="U13" s="57" t="s">
        <v>349</v>
      </c>
      <c r="V13" s="55" t="s">
        <v>349</v>
      </c>
      <c r="W13" s="56" t="s">
        <v>349</v>
      </c>
      <c r="X13" s="56" t="s">
        <v>349</v>
      </c>
      <c r="Y13" s="56" t="s">
        <v>349</v>
      </c>
      <c r="Z13" s="56" t="s">
        <v>349</v>
      </c>
      <c r="AA13" s="57" t="s">
        <v>349</v>
      </c>
      <c r="AB13" s="55" t="s">
        <v>349</v>
      </c>
      <c r="AC13" s="56" t="s">
        <v>349</v>
      </c>
      <c r="AD13" s="56" t="s">
        <v>349</v>
      </c>
      <c r="AE13" s="56" t="s">
        <v>349</v>
      </c>
      <c r="AF13" s="56" t="s">
        <v>349</v>
      </c>
      <c r="AG13" s="57" t="s">
        <v>349</v>
      </c>
      <c r="AH13" s="58" t="s">
        <v>349</v>
      </c>
      <c r="AI13" s="59" t="s">
        <v>349</v>
      </c>
      <c r="AJ13" s="59" t="s">
        <v>349</v>
      </c>
      <c r="AK13" s="59" t="s">
        <v>349</v>
      </c>
      <c r="AL13" s="59" t="s">
        <v>349</v>
      </c>
      <c r="AN13" s="488"/>
      <c r="AO13" s="489"/>
      <c r="AP13" s="489"/>
      <c r="AQ13" s="489"/>
      <c r="AR13" s="489"/>
      <c r="AS13" s="490"/>
      <c r="AT13" s="469"/>
      <c r="AU13" s="469"/>
    </row>
    <row r="14" spans="2:47" ht="5.25" customHeight="1" thickBot="1">
      <c r="B14" s="483"/>
      <c r="C14" s="483"/>
      <c r="D14" s="484"/>
      <c r="E14" s="456"/>
      <c r="F14" s="460"/>
      <c r="G14" s="460"/>
      <c r="H14" s="460"/>
      <c r="I14" s="455"/>
      <c r="J14" s="55" t="s">
        <v>349</v>
      </c>
      <c r="K14" s="56" t="s">
        <v>349</v>
      </c>
      <c r="L14" s="56" t="s">
        <v>349</v>
      </c>
      <c r="M14" s="56" t="s">
        <v>349</v>
      </c>
      <c r="N14" s="56" t="s">
        <v>349</v>
      </c>
      <c r="O14" s="57" t="s">
        <v>349</v>
      </c>
      <c r="P14" s="55" t="s">
        <v>349</v>
      </c>
      <c r="Q14" s="56" t="s">
        <v>349</v>
      </c>
      <c r="R14" s="56" t="s">
        <v>349</v>
      </c>
      <c r="S14" s="56" t="s">
        <v>349</v>
      </c>
      <c r="T14" s="56" t="s">
        <v>349</v>
      </c>
      <c r="U14" s="57" t="s">
        <v>349</v>
      </c>
      <c r="V14" s="55" t="s">
        <v>349</v>
      </c>
      <c r="W14" s="56" t="s">
        <v>349</v>
      </c>
      <c r="X14" s="56" t="s">
        <v>349</v>
      </c>
      <c r="Y14" s="56" t="s">
        <v>349</v>
      </c>
      <c r="Z14" s="56" t="s">
        <v>349</v>
      </c>
      <c r="AA14" s="57" t="s">
        <v>349</v>
      </c>
      <c r="AB14" s="55" t="s">
        <v>349</v>
      </c>
      <c r="AC14" s="56" t="s">
        <v>349</v>
      </c>
      <c r="AD14" s="56" t="s">
        <v>349</v>
      </c>
      <c r="AE14" s="56" t="s">
        <v>349</v>
      </c>
      <c r="AF14" s="56" t="s">
        <v>349</v>
      </c>
      <c r="AG14" s="57" t="s">
        <v>349</v>
      </c>
      <c r="AH14" s="58" t="s">
        <v>349</v>
      </c>
      <c r="AI14" s="59" t="s">
        <v>349</v>
      </c>
      <c r="AJ14" s="59" t="s">
        <v>349</v>
      </c>
      <c r="AK14" s="59" t="s">
        <v>349</v>
      </c>
      <c r="AL14" s="59" t="s">
        <v>349</v>
      </c>
      <c r="AN14" s="488"/>
      <c r="AO14" s="489"/>
      <c r="AP14" s="489"/>
      <c r="AQ14" s="489"/>
      <c r="AR14" s="489"/>
      <c r="AS14" s="490"/>
      <c r="AT14" s="469"/>
      <c r="AU14" s="469"/>
    </row>
    <row r="15" spans="2:47" ht="16.5" hidden="1" thickBot="1">
      <c r="B15" s="483"/>
      <c r="C15" s="483"/>
      <c r="D15" s="484"/>
      <c r="E15" s="456"/>
      <c r="F15" s="460"/>
      <c r="G15" s="460"/>
      <c r="H15" s="460"/>
      <c r="I15" s="455"/>
      <c r="J15" s="55" t="s">
        <v>349</v>
      </c>
      <c r="K15" s="56" t="s">
        <v>349</v>
      </c>
      <c r="L15" s="56" t="s">
        <v>349</v>
      </c>
      <c r="M15" s="56" t="s">
        <v>349</v>
      </c>
      <c r="N15" s="56" t="s">
        <v>349</v>
      </c>
      <c r="O15" s="57" t="s">
        <v>349</v>
      </c>
      <c r="P15" s="55" t="s">
        <v>349</v>
      </c>
      <c r="Q15" s="56" t="s">
        <v>349</v>
      </c>
      <c r="R15" s="56" t="s">
        <v>349</v>
      </c>
      <c r="S15" s="56" t="s">
        <v>349</v>
      </c>
      <c r="T15" s="56" t="s">
        <v>349</v>
      </c>
      <c r="U15" s="57" t="s">
        <v>349</v>
      </c>
      <c r="V15" s="55" t="s">
        <v>349</v>
      </c>
      <c r="W15" s="56" t="s">
        <v>349</v>
      </c>
      <c r="X15" s="56" t="s">
        <v>349</v>
      </c>
      <c r="Y15" s="56" t="s">
        <v>349</v>
      </c>
      <c r="Z15" s="56" t="s">
        <v>349</v>
      </c>
      <c r="AA15" s="57" t="s">
        <v>349</v>
      </c>
      <c r="AB15" s="55" t="s">
        <v>349</v>
      </c>
      <c r="AC15" s="56" t="s">
        <v>349</v>
      </c>
      <c r="AD15" s="56" t="s">
        <v>349</v>
      </c>
      <c r="AE15" s="56" t="s">
        <v>349</v>
      </c>
      <c r="AF15" s="56" t="s">
        <v>349</v>
      </c>
      <c r="AG15" s="57" t="s">
        <v>349</v>
      </c>
      <c r="AH15" s="58" t="s">
        <v>349</v>
      </c>
      <c r="AI15" s="59" t="s">
        <v>349</v>
      </c>
      <c r="AJ15" s="59" t="s">
        <v>349</v>
      </c>
      <c r="AK15" s="59" t="s">
        <v>349</v>
      </c>
      <c r="AL15" s="59" t="s">
        <v>349</v>
      </c>
      <c r="AN15" s="488"/>
      <c r="AO15" s="489"/>
      <c r="AP15" s="489"/>
      <c r="AQ15" s="489"/>
      <c r="AR15" s="489"/>
      <c r="AS15" s="490"/>
      <c r="AT15" s="36"/>
      <c r="AU15" s="36"/>
    </row>
    <row r="16" spans="2:47" ht="16.5" hidden="1" thickBot="1">
      <c r="B16" s="483"/>
      <c r="C16" s="483"/>
      <c r="D16" s="484"/>
      <c r="E16" s="456"/>
      <c r="F16" s="460"/>
      <c r="G16" s="460"/>
      <c r="H16" s="460"/>
      <c r="I16" s="455"/>
      <c r="J16" s="55" t="s">
        <v>349</v>
      </c>
      <c r="K16" s="56" t="s">
        <v>349</v>
      </c>
      <c r="L16" s="56" t="s">
        <v>349</v>
      </c>
      <c r="M16" s="56" t="s">
        <v>349</v>
      </c>
      <c r="N16" s="56" t="s">
        <v>349</v>
      </c>
      <c r="O16" s="57" t="s">
        <v>349</v>
      </c>
      <c r="P16" s="55" t="s">
        <v>349</v>
      </c>
      <c r="Q16" s="56" t="s">
        <v>349</v>
      </c>
      <c r="R16" s="56" t="s">
        <v>349</v>
      </c>
      <c r="S16" s="56" t="s">
        <v>349</v>
      </c>
      <c r="T16" s="56" t="s">
        <v>349</v>
      </c>
      <c r="U16" s="57" t="s">
        <v>349</v>
      </c>
      <c r="V16" s="55" t="s">
        <v>349</v>
      </c>
      <c r="W16" s="56" t="s">
        <v>349</v>
      </c>
      <c r="X16" s="56" t="s">
        <v>349</v>
      </c>
      <c r="Y16" s="56" t="s">
        <v>349</v>
      </c>
      <c r="Z16" s="56" t="s">
        <v>349</v>
      </c>
      <c r="AA16" s="57" t="s">
        <v>349</v>
      </c>
      <c r="AB16" s="55" t="s">
        <v>349</v>
      </c>
      <c r="AC16" s="56" t="s">
        <v>349</v>
      </c>
      <c r="AD16" s="56" t="s">
        <v>349</v>
      </c>
      <c r="AE16" s="56" t="s">
        <v>349</v>
      </c>
      <c r="AF16" s="56" t="s">
        <v>349</v>
      </c>
      <c r="AG16" s="57" t="s">
        <v>349</v>
      </c>
      <c r="AH16" s="58" t="s">
        <v>349</v>
      </c>
      <c r="AI16" s="59" t="s">
        <v>349</v>
      </c>
      <c r="AJ16" s="59" t="s">
        <v>349</v>
      </c>
      <c r="AK16" s="59" t="s">
        <v>349</v>
      </c>
      <c r="AL16" s="59" t="s">
        <v>349</v>
      </c>
      <c r="AN16" s="488"/>
      <c r="AO16" s="489"/>
      <c r="AP16" s="489"/>
      <c r="AQ16" s="489"/>
      <c r="AR16" s="489"/>
      <c r="AS16" s="490"/>
      <c r="AT16" s="36"/>
      <c r="AU16" s="36"/>
    </row>
    <row r="17" spans="2:47" ht="16.5" hidden="1" thickBot="1">
      <c r="B17" s="483"/>
      <c r="C17" s="483"/>
      <c r="D17" s="484"/>
      <c r="E17" s="457"/>
      <c r="F17" s="458"/>
      <c r="G17" s="458"/>
      <c r="H17" s="458"/>
      <c r="I17" s="459"/>
      <c r="J17" s="60" t="s">
        <v>349</v>
      </c>
      <c r="K17" s="61" t="s">
        <v>349</v>
      </c>
      <c r="L17" s="61" t="s">
        <v>349</v>
      </c>
      <c r="M17" s="61" t="s">
        <v>349</v>
      </c>
      <c r="N17" s="61" t="s">
        <v>349</v>
      </c>
      <c r="O17" s="62" t="s">
        <v>349</v>
      </c>
      <c r="P17" s="55" t="s">
        <v>349</v>
      </c>
      <c r="Q17" s="56" t="s">
        <v>349</v>
      </c>
      <c r="R17" s="56" t="s">
        <v>349</v>
      </c>
      <c r="S17" s="56" t="s">
        <v>349</v>
      </c>
      <c r="T17" s="56" t="s">
        <v>349</v>
      </c>
      <c r="U17" s="57" t="s">
        <v>349</v>
      </c>
      <c r="V17" s="60" t="s">
        <v>349</v>
      </c>
      <c r="W17" s="61" t="s">
        <v>349</v>
      </c>
      <c r="X17" s="61" t="s">
        <v>349</v>
      </c>
      <c r="Y17" s="61" t="s">
        <v>349</v>
      </c>
      <c r="Z17" s="61" t="s">
        <v>349</v>
      </c>
      <c r="AA17" s="62" t="s">
        <v>349</v>
      </c>
      <c r="AB17" s="55" t="s">
        <v>349</v>
      </c>
      <c r="AC17" s="56" t="s">
        <v>349</v>
      </c>
      <c r="AD17" s="56" t="s">
        <v>349</v>
      </c>
      <c r="AE17" s="56" t="s">
        <v>349</v>
      </c>
      <c r="AF17" s="56" t="s">
        <v>349</v>
      </c>
      <c r="AG17" s="57" t="s">
        <v>349</v>
      </c>
      <c r="AH17" s="63" t="s">
        <v>349</v>
      </c>
      <c r="AI17" s="64" t="s">
        <v>349</v>
      </c>
      <c r="AJ17" s="64" t="s">
        <v>349</v>
      </c>
      <c r="AK17" s="64" t="s">
        <v>349</v>
      </c>
      <c r="AL17" s="64" t="s">
        <v>349</v>
      </c>
      <c r="AN17" s="491"/>
      <c r="AO17" s="492"/>
      <c r="AP17" s="492"/>
      <c r="AQ17" s="492"/>
      <c r="AR17" s="492"/>
      <c r="AS17" s="493"/>
      <c r="AT17" s="36"/>
      <c r="AU17" s="36"/>
    </row>
    <row r="18" spans="2:47" ht="15.75" customHeight="1">
      <c r="B18" s="483"/>
      <c r="C18" s="483"/>
      <c r="D18" s="484"/>
      <c r="E18" s="450" t="s">
        <v>162</v>
      </c>
      <c r="F18" s="451"/>
      <c r="G18" s="451"/>
      <c r="H18" s="451"/>
      <c r="I18" s="451"/>
      <c r="J18" s="214" t="s">
        <v>349</v>
      </c>
      <c r="K18" s="215" t="s">
        <v>349</v>
      </c>
      <c r="L18" s="215" t="s">
        <v>349</v>
      </c>
      <c r="M18" s="215" t="s">
        <v>349</v>
      </c>
      <c r="N18" s="215" t="s">
        <v>349</v>
      </c>
      <c r="O18" s="216" t="s">
        <v>349</v>
      </c>
      <c r="P18" s="214" t="s">
        <v>349</v>
      </c>
      <c r="Q18" s="215" t="s">
        <v>349</v>
      </c>
      <c r="R18" s="65" t="s">
        <v>349</v>
      </c>
      <c r="S18" s="65" t="s">
        <v>349</v>
      </c>
      <c r="T18" s="65" t="s">
        <v>349</v>
      </c>
      <c r="U18" s="66" t="s">
        <v>349</v>
      </c>
      <c r="V18" s="50" t="s">
        <v>349</v>
      </c>
      <c r="W18" s="51" t="s">
        <v>349</v>
      </c>
      <c r="X18" s="51" t="s">
        <v>349</v>
      </c>
      <c r="Y18" s="51" t="s">
        <v>349</v>
      </c>
      <c r="Z18" s="51" t="s">
        <v>349</v>
      </c>
      <c r="AA18" s="52" t="s">
        <v>349</v>
      </c>
      <c r="AB18" s="50" t="s">
        <v>349</v>
      </c>
      <c r="AC18" s="51" t="s">
        <v>349</v>
      </c>
      <c r="AD18" s="51" t="s">
        <v>349</v>
      </c>
      <c r="AE18" s="51" t="s">
        <v>349</v>
      </c>
      <c r="AF18" s="51" t="s">
        <v>349</v>
      </c>
      <c r="AG18" s="52" t="s">
        <v>349</v>
      </c>
      <c r="AH18" s="53" t="s">
        <v>349</v>
      </c>
      <c r="AI18" s="54" t="s">
        <v>349</v>
      </c>
      <c r="AJ18" s="54" t="s">
        <v>349</v>
      </c>
      <c r="AK18" s="54" t="s">
        <v>349</v>
      </c>
      <c r="AL18" s="54" t="s">
        <v>349</v>
      </c>
      <c r="AN18" s="494" t="s">
        <v>163</v>
      </c>
      <c r="AO18" s="495"/>
      <c r="AP18" s="495"/>
      <c r="AQ18" s="495"/>
      <c r="AR18" s="495"/>
      <c r="AS18" s="495"/>
      <c r="AT18" s="500" t="s">
        <v>350</v>
      </c>
      <c r="AU18" s="501"/>
    </row>
    <row r="19" spans="2:47" ht="15.75" customHeight="1">
      <c r="B19" s="483"/>
      <c r="C19" s="483"/>
      <c r="D19" s="484"/>
      <c r="E19" s="453"/>
      <c r="F19" s="460"/>
      <c r="G19" s="460"/>
      <c r="H19" s="460"/>
      <c r="I19" s="460"/>
      <c r="J19" s="217" t="s">
        <v>349</v>
      </c>
      <c r="K19" s="218" t="s">
        <v>349</v>
      </c>
      <c r="L19" s="218" t="s">
        <v>349</v>
      </c>
      <c r="M19" s="218" t="s">
        <v>349</v>
      </c>
      <c r="N19" s="218" t="s">
        <v>349</v>
      </c>
      <c r="O19" s="219" t="s">
        <v>349</v>
      </c>
      <c r="P19" s="217" t="s">
        <v>349</v>
      </c>
      <c r="Q19" s="218" t="s">
        <v>349</v>
      </c>
      <c r="R19" s="68" t="s">
        <v>349</v>
      </c>
      <c r="S19" s="68" t="s">
        <v>349</v>
      </c>
      <c r="T19" s="68" t="s">
        <v>349</v>
      </c>
      <c r="U19" s="69" t="s">
        <v>349</v>
      </c>
      <c r="V19" s="55" t="s">
        <v>349</v>
      </c>
      <c r="W19" s="56" t="s">
        <v>349</v>
      </c>
      <c r="X19" s="56" t="s">
        <v>349</v>
      </c>
      <c r="Y19" s="56" t="s">
        <v>349</v>
      </c>
      <c r="Z19" s="56" t="s">
        <v>349</v>
      </c>
      <c r="AA19" s="57" t="s">
        <v>349</v>
      </c>
      <c r="AB19" s="55" t="s">
        <v>349</v>
      </c>
      <c r="AC19" s="56" t="s">
        <v>349</v>
      </c>
      <c r="AD19" s="56" t="s">
        <v>349</v>
      </c>
      <c r="AE19" s="56" t="s">
        <v>349</v>
      </c>
      <c r="AF19" s="56" t="s">
        <v>349</v>
      </c>
      <c r="AG19" s="57" t="s">
        <v>349</v>
      </c>
      <c r="AH19" s="58" t="s">
        <v>349</v>
      </c>
      <c r="AI19" s="59" t="s">
        <v>349</v>
      </c>
      <c r="AJ19" s="59" t="s">
        <v>349</v>
      </c>
      <c r="AK19" s="59" t="s">
        <v>349</v>
      </c>
      <c r="AL19" s="59" t="s">
        <v>349</v>
      </c>
      <c r="AN19" s="496"/>
      <c r="AO19" s="497"/>
      <c r="AP19" s="497"/>
      <c r="AQ19" s="497"/>
      <c r="AR19" s="497"/>
      <c r="AS19" s="497"/>
      <c r="AT19" s="502"/>
      <c r="AU19" s="503"/>
    </row>
    <row r="20" spans="2:47" ht="15.75" customHeight="1">
      <c r="B20" s="483"/>
      <c r="C20" s="483"/>
      <c r="D20" s="484"/>
      <c r="E20" s="456"/>
      <c r="F20" s="460"/>
      <c r="G20" s="460"/>
      <c r="H20" s="460"/>
      <c r="I20" s="460"/>
      <c r="J20" s="217" t="s">
        <v>349</v>
      </c>
      <c r="K20" s="218" t="s">
        <v>349</v>
      </c>
      <c r="L20" s="218" t="s">
        <v>349</v>
      </c>
      <c r="M20" s="218" t="s">
        <v>349</v>
      </c>
      <c r="N20" s="218" t="s">
        <v>349</v>
      </c>
      <c r="O20" s="219" t="s">
        <v>349</v>
      </c>
      <c r="P20" s="217" t="s">
        <v>349</v>
      </c>
      <c r="Q20" s="218" t="s">
        <v>349</v>
      </c>
      <c r="R20" s="68" t="s">
        <v>349</v>
      </c>
      <c r="S20" s="68" t="s">
        <v>349</v>
      </c>
      <c r="T20" s="68" t="s">
        <v>349</v>
      </c>
      <c r="U20" s="69" t="s">
        <v>349</v>
      </c>
      <c r="V20" s="55" t="s">
        <v>349</v>
      </c>
      <c r="W20" s="56" t="s">
        <v>349</v>
      </c>
      <c r="X20" s="56" t="s">
        <v>349</v>
      </c>
      <c r="Y20" s="56" t="s">
        <v>349</v>
      </c>
      <c r="Z20" s="56" t="s">
        <v>349</v>
      </c>
      <c r="AA20" s="57" t="s">
        <v>349</v>
      </c>
      <c r="AB20" s="55" t="s">
        <v>349</v>
      </c>
      <c r="AC20" s="56" t="s">
        <v>349</v>
      </c>
      <c r="AD20" s="56" t="s">
        <v>349</v>
      </c>
      <c r="AE20" s="56" t="s">
        <v>349</v>
      </c>
      <c r="AF20" s="56" t="s">
        <v>349</v>
      </c>
      <c r="AG20" s="57" t="s">
        <v>349</v>
      </c>
      <c r="AH20" s="58" t="s">
        <v>349</v>
      </c>
      <c r="AI20" s="59" t="s">
        <v>349</v>
      </c>
      <c r="AJ20" s="59" t="s">
        <v>349</v>
      </c>
      <c r="AK20" s="59" t="s">
        <v>349</v>
      </c>
      <c r="AL20" s="59" t="s">
        <v>349</v>
      </c>
      <c r="AN20" s="496"/>
      <c r="AO20" s="497"/>
      <c r="AP20" s="497"/>
      <c r="AQ20" s="497"/>
      <c r="AR20" s="497"/>
      <c r="AS20" s="497"/>
      <c r="AT20" s="502"/>
      <c r="AU20" s="503"/>
    </row>
    <row r="21" spans="2:47" ht="15.75" customHeight="1">
      <c r="B21" s="483"/>
      <c r="C21" s="483"/>
      <c r="D21" s="484"/>
      <c r="E21" s="456"/>
      <c r="F21" s="460"/>
      <c r="G21" s="460"/>
      <c r="H21" s="460"/>
      <c r="I21" s="460"/>
      <c r="J21" s="217" t="s">
        <v>349</v>
      </c>
      <c r="K21" s="218" t="s">
        <v>349</v>
      </c>
      <c r="L21" s="218" t="s">
        <v>349</v>
      </c>
      <c r="M21" s="218" t="s">
        <v>349</v>
      </c>
      <c r="N21" s="218" t="s">
        <v>349</v>
      </c>
      <c r="O21" s="219" t="s">
        <v>349</v>
      </c>
      <c r="P21" s="217" t="s">
        <v>349</v>
      </c>
      <c r="Q21" s="218" t="s">
        <v>349</v>
      </c>
      <c r="R21" s="68" t="s">
        <v>349</v>
      </c>
      <c r="S21" s="68" t="s">
        <v>349</v>
      </c>
      <c r="T21" s="68" t="s">
        <v>349</v>
      </c>
      <c r="U21" s="69" t="s">
        <v>349</v>
      </c>
      <c r="V21" s="55" t="s">
        <v>349</v>
      </c>
      <c r="W21" s="56" t="s">
        <v>349</v>
      </c>
      <c r="X21" s="56" t="s">
        <v>349</v>
      </c>
      <c r="Y21" s="56" t="s">
        <v>349</v>
      </c>
      <c r="Z21" s="56" t="s">
        <v>349</v>
      </c>
      <c r="AA21" s="57" t="s">
        <v>349</v>
      </c>
      <c r="AB21" s="55" t="s">
        <v>349</v>
      </c>
      <c r="AC21" s="56" t="s">
        <v>349</v>
      </c>
      <c r="AD21" s="56" t="s">
        <v>349</v>
      </c>
      <c r="AE21" s="56" t="s">
        <v>349</v>
      </c>
      <c r="AF21" s="56" t="s">
        <v>349</v>
      </c>
      <c r="AG21" s="57" t="s">
        <v>349</v>
      </c>
      <c r="AH21" s="58" t="s">
        <v>349</v>
      </c>
      <c r="AI21" s="59" t="s">
        <v>349</v>
      </c>
      <c r="AJ21" s="59" t="s">
        <v>349</v>
      </c>
      <c r="AK21" s="59" t="s">
        <v>349</v>
      </c>
      <c r="AL21" s="59" t="s">
        <v>349</v>
      </c>
      <c r="AN21" s="496"/>
      <c r="AO21" s="497"/>
      <c r="AP21" s="497"/>
      <c r="AQ21" s="497"/>
      <c r="AR21" s="497"/>
      <c r="AS21" s="497"/>
      <c r="AT21" s="502"/>
      <c r="AU21" s="503"/>
    </row>
    <row r="22" spans="2:47" ht="15.75" customHeight="1">
      <c r="B22" s="483"/>
      <c r="C22" s="483"/>
      <c r="D22" s="484"/>
      <c r="E22" s="456"/>
      <c r="F22" s="460"/>
      <c r="G22" s="460"/>
      <c r="H22" s="460"/>
      <c r="I22" s="460"/>
      <c r="J22" s="217" t="s">
        <v>349</v>
      </c>
      <c r="K22" s="218" t="s">
        <v>349</v>
      </c>
      <c r="L22" s="218" t="s">
        <v>349</v>
      </c>
      <c r="M22" s="218" t="s">
        <v>349</v>
      </c>
      <c r="N22" s="218" t="s">
        <v>349</v>
      </c>
      <c r="O22" s="219" t="s">
        <v>349</v>
      </c>
      <c r="P22" s="217" t="s">
        <v>349</v>
      </c>
      <c r="Q22" s="218" t="s">
        <v>349</v>
      </c>
      <c r="R22" s="68" t="s">
        <v>349</v>
      </c>
      <c r="S22" s="68" t="s">
        <v>349</v>
      </c>
      <c r="T22" s="68" t="s">
        <v>349</v>
      </c>
      <c r="U22" s="69" t="s">
        <v>349</v>
      </c>
      <c r="V22" s="55" t="s">
        <v>349</v>
      </c>
      <c r="W22" s="56" t="s">
        <v>349</v>
      </c>
      <c r="X22" s="56" t="s">
        <v>349</v>
      </c>
      <c r="Y22" s="56" t="s">
        <v>349</v>
      </c>
      <c r="Z22" s="56" t="s">
        <v>349</v>
      </c>
      <c r="AA22" s="57" t="s">
        <v>349</v>
      </c>
      <c r="AB22" s="55" t="s">
        <v>349</v>
      </c>
      <c r="AC22" s="56" t="s">
        <v>349</v>
      </c>
      <c r="AD22" s="56" t="s">
        <v>349</v>
      </c>
      <c r="AE22" s="56" t="s">
        <v>349</v>
      </c>
      <c r="AF22" s="56" t="s">
        <v>349</v>
      </c>
      <c r="AG22" s="57" t="s">
        <v>349</v>
      </c>
      <c r="AH22" s="58" t="s">
        <v>349</v>
      </c>
      <c r="AI22" s="59" t="s">
        <v>349</v>
      </c>
      <c r="AJ22" s="59" t="s">
        <v>349</v>
      </c>
      <c r="AK22" s="59" t="s">
        <v>349</v>
      </c>
      <c r="AL22" s="59" t="s">
        <v>349</v>
      </c>
      <c r="AN22" s="496"/>
      <c r="AO22" s="497"/>
      <c r="AP22" s="497"/>
      <c r="AQ22" s="497"/>
      <c r="AR22" s="497"/>
      <c r="AS22" s="497"/>
      <c r="AT22" s="502"/>
      <c r="AU22" s="503"/>
    </row>
    <row r="23" spans="2:47" ht="0.75" customHeight="1">
      <c r="B23" s="483"/>
      <c r="C23" s="483"/>
      <c r="D23" s="484"/>
      <c r="E23" s="456"/>
      <c r="F23" s="460"/>
      <c r="G23" s="460"/>
      <c r="H23" s="460"/>
      <c r="I23" s="460"/>
      <c r="J23" s="217" t="s">
        <v>349</v>
      </c>
      <c r="K23" s="218" t="s">
        <v>349</v>
      </c>
      <c r="L23" s="218" t="s">
        <v>349</v>
      </c>
      <c r="M23" s="218" t="s">
        <v>349</v>
      </c>
      <c r="N23" s="218" t="s">
        <v>349</v>
      </c>
      <c r="O23" s="219" t="s">
        <v>349</v>
      </c>
      <c r="P23" s="217" t="s">
        <v>349</v>
      </c>
      <c r="Q23" s="218" t="s">
        <v>349</v>
      </c>
      <c r="R23" s="68" t="s">
        <v>349</v>
      </c>
      <c r="S23" s="68" t="s">
        <v>349</v>
      </c>
      <c r="T23" s="68" t="s">
        <v>349</v>
      </c>
      <c r="U23" s="69" t="s">
        <v>349</v>
      </c>
      <c r="V23" s="55" t="s">
        <v>349</v>
      </c>
      <c r="W23" s="56" t="s">
        <v>349</v>
      </c>
      <c r="X23" s="56" t="s">
        <v>349</v>
      </c>
      <c r="Y23" s="56" t="s">
        <v>349</v>
      </c>
      <c r="Z23" s="56" t="s">
        <v>349</v>
      </c>
      <c r="AA23" s="57" t="s">
        <v>349</v>
      </c>
      <c r="AB23" s="55" t="s">
        <v>349</v>
      </c>
      <c r="AC23" s="56" t="s">
        <v>349</v>
      </c>
      <c r="AD23" s="56" t="s">
        <v>349</v>
      </c>
      <c r="AE23" s="56" t="s">
        <v>349</v>
      </c>
      <c r="AF23" s="56" t="s">
        <v>349</v>
      </c>
      <c r="AG23" s="57" t="s">
        <v>349</v>
      </c>
      <c r="AH23" s="58" t="s">
        <v>349</v>
      </c>
      <c r="AI23" s="59" t="s">
        <v>349</v>
      </c>
      <c r="AJ23" s="59" t="s">
        <v>349</v>
      </c>
      <c r="AK23" s="59" t="s">
        <v>349</v>
      </c>
      <c r="AL23" s="59" t="s">
        <v>349</v>
      </c>
      <c r="AN23" s="496"/>
      <c r="AO23" s="497"/>
      <c r="AP23" s="497"/>
      <c r="AQ23" s="497"/>
      <c r="AR23" s="497"/>
      <c r="AS23" s="497"/>
      <c r="AT23" s="502"/>
      <c r="AU23" s="503"/>
    </row>
    <row r="24" spans="2:47" ht="15.75" hidden="1" customHeight="1">
      <c r="B24" s="483"/>
      <c r="C24" s="483"/>
      <c r="D24" s="484"/>
      <c r="E24" s="456"/>
      <c r="F24" s="460"/>
      <c r="G24" s="460"/>
      <c r="H24" s="460"/>
      <c r="I24" s="460"/>
      <c r="J24" s="217" t="s">
        <v>349</v>
      </c>
      <c r="K24" s="218" t="s">
        <v>349</v>
      </c>
      <c r="L24" s="218" t="s">
        <v>349</v>
      </c>
      <c r="M24" s="218" t="s">
        <v>349</v>
      </c>
      <c r="N24" s="218" t="s">
        <v>349</v>
      </c>
      <c r="O24" s="219" t="s">
        <v>349</v>
      </c>
      <c r="P24" s="217" t="s">
        <v>349</v>
      </c>
      <c r="Q24" s="218" t="s">
        <v>349</v>
      </c>
      <c r="R24" s="68" t="s">
        <v>349</v>
      </c>
      <c r="S24" s="68" t="s">
        <v>349</v>
      </c>
      <c r="T24" s="68" t="s">
        <v>349</v>
      </c>
      <c r="U24" s="69" t="s">
        <v>349</v>
      </c>
      <c r="V24" s="55" t="s">
        <v>349</v>
      </c>
      <c r="W24" s="56" t="s">
        <v>349</v>
      </c>
      <c r="X24" s="56" t="s">
        <v>349</v>
      </c>
      <c r="Y24" s="56" t="s">
        <v>349</v>
      </c>
      <c r="Z24" s="56" t="s">
        <v>349</v>
      </c>
      <c r="AA24" s="57" t="s">
        <v>349</v>
      </c>
      <c r="AB24" s="55" t="s">
        <v>349</v>
      </c>
      <c r="AC24" s="56" t="s">
        <v>349</v>
      </c>
      <c r="AD24" s="56" t="s">
        <v>349</v>
      </c>
      <c r="AE24" s="56" t="s">
        <v>349</v>
      </c>
      <c r="AF24" s="56" t="s">
        <v>349</v>
      </c>
      <c r="AG24" s="57" t="s">
        <v>349</v>
      </c>
      <c r="AH24" s="58" t="s">
        <v>349</v>
      </c>
      <c r="AI24" s="59" t="s">
        <v>349</v>
      </c>
      <c r="AJ24" s="59" t="s">
        <v>349</v>
      </c>
      <c r="AK24" s="59" t="s">
        <v>349</v>
      </c>
      <c r="AL24" s="59" t="s">
        <v>349</v>
      </c>
      <c r="AN24" s="496"/>
      <c r="AO24" s="497"/>
      <c r="AP24" s="497"/>
      <c r="AQ24" s="497"/>
      <c r="AR24" s="497"/>
      <c r="AS24" s="497"/>
      <c r="AT24" s="502"/>
      <c r="AU24" s="503"/>
    </row>
    <row r="25" spans="2:47" ht="15.75" hidden="1" customHeight="1" thickBot="1">
      <c r="B25" s="483"/>
      <c r="C25" s="483"/>
      <c r="D25" s="484"/>
      <c r="E25" s="456"/>
      <c r="F25" s="460"/>
      <c r="G25" s="460"/>
      <c r="H25" s="460"/>
      <c r="I25" s="460"/>
      <c r="J25" s="217" t="s">
        <v>349</v>
      </c>
      <c r="K25" s="218" t="s">
        <v>349</v>
      </c>
      <c r="L25" s="218" t="s">
        <v>349</v>
      </c>
      <c r="M25" s="218" t="s">
        <v>349</v>
      </c>
      <c r="N25" s="218" t="s">
        <v>349</v>
      </c>
      <c r="O25" s="219" t="s">
        <v>349</v>
      </c>
      <c r="P25" s="217" t="s">
        <v>349</v>
      </c>
      <c r="Q25" s="218" t="s">
        <v>349</v>
      </c>
      <c r="R25" s="68" t="s">
        <v>349</v>
      </c>
      <c r="S25" s="68" t="s">
        <v>349</v>
      </c>
      <c r="T25" s="68" t="s">
        <v>349</v>
      </c>
      <c r="U25" s="69" t="s">
        <v>349</v>
      </c>
      <c r="V25" s="55" t="s">
        <v>349</v>
      </c>
      <c r="W25" s="56" t="s">
        <v>349</v>
      </c>
      <c r="X25" s="56" t="s">
        <v>349</v>
      </c>
      <c r="Y25" s="56" t="s">
        <v>349</v>
      </c>
      <c r="Z25" s="56" t="s">
        <v>349</v>
      </c>
      <c r="AA25" s="57" t="s">
        <v>349</v>
      </c>
      <c r="AB25" s="55" t="s">
        <v>349</v>
      </c>
      <c r="AC25" s="56" t="s">
        <v>349</v>
      </c>
      <c r="AD25" s="56" t="s">
        <v>349</v>
      </c>
      <c r="AE25" s="56" t="s">
        <v>349</v>
      </c>
      <c r="AF25" s="56" t="s">
        <v>349</v>
      </c>
      <c r="AG25" s="57" t="s">
        <v>349</v>
      </c>
      <c r="AH25" s="58" t="s">
        <v>349</v>
      </c>
      <c r="AI25" s="59" t="s">
        <v>349</v>
      </c>
      <c r="AJ25" s="59" t="s">
        <v>349</v>
      </c>
      <c r="AK25" s="59" t="s">
        <v>349</v>
      </c>
      <c r="AL25" s="59" t="s">
        <v>349</v>
      </c>
      <c r="AN25" s="496"/>
      <c r="AO25" s="497"/>
      <c r="AP25" s="497"/>
      <c r="AQ25" s="497"/>
      <c r="AR25" s="497"/>
      <c r="AS25" s="497"/>
      <c r="AT25" s="502"/>
      <c r="AU25" s="503"/>
    </row>
    <row r="26" spans="2:47" ht="15.75" hidden="1" customHeight="1" thickBot="1">
      <c r="B26" s="483"/>
      <c r="C26" s="483"/>
      <c r="D26" s="484"/>
      <c r="E26" s="456"/>
      <c r="F26" s="460"/>
      <c r="G26" s="460"/>
      <c r="H26" s="460"/>
      <c r="I26" s="460"/>
      <c r="J26" s="217" t="s">
        <v>349</v>
      </c>
      <c r="K26" s="218" t="s">
        <v>349</v>
      </c>
      <c r="L26" s="218" t="s">
        <v>349</v>
      </c>
      <c r="M26" s="218" t="s">
        <v>349</v>
      </c>
      <c r="N26" s="218" t="s">
        <v>349</v>
      </c>
      <c r="O26" s="219" t="s">
        <v>349</v>
      </c>
      <c r="P26" s="217" t="s">
        <v>349</v>
      </c>
      <c r="Q26" s="218" t="s">
        <v>349</v>
      </c>
      <c r="R26" s="68" t="s">
        <v>349</v>
      </c>
      <c r="S26" s="68" t="s">
        <v>349</v>
      </c>
      <c r="T26" s="68" t="s">
        <v>349</v>
      </c>
      <c r="U26" s="69" t="s">
        <v>349</v>
      </c>
      <c r="V26" s="55" t="s">
        <v>349</v>
      </c>
      <c r="W26" s="56" t="s">
        <v>349</v>
      </c>
      <c r="X26" s="56" t="s">
        <v>349</v>
      </c>
      <c r="Y26" s="56" t="s">
        <v>349</v>
      </c>
      <c r="Z26" s="56" t="s">
        <v>349</v>
      </c>
      <c r="AA26" s="57" t="s">
        <v>349</v>
      </c>
      <c r="AB26" s="55" t="s">
        <v>349</v>
      </c>
      <c r="AC26" s="56" t="s">
        <v>349</v>
      </c>
      <c r="AD26" s="56" t="s">
        <v>349</v>
      </c>
      <c r="AE26" s="56" t="s">
        <v>349</v>
      </c>
      <c r="AF26" s="56" t="s">
        <v>349</v>
      </c>
      <c r="AG26" s="57" t="s">
        <v>349</v>
      </c>
      <c r="AH26" s="58" t="s">
        <v>349</v>
      </c>
      <c r="AI26" s="59" t="s">
        <v>349</v>
      </c>
      <c r="AJ26" s="59" t="s">
        <v>349</v>
      </c>
      <c r="AK26" s="59" t="s">
        <v>349</v>
      </c>
      <c r="AL26" s="59" t="s">
        <v>349</v>
      </c>
      <c r="AN26" s="496"/>
      <c r="AO26" s="497"/>
      <c r="AP26" s="497"/>
      <c r="AQ26" s="497"/>
      <c r="AR26" s="497"/>
      <c r="AS26" s="497"/>
      <c r="AT26" s="502"/>
      <c r="AU26" s="503"/>
    </row>
    <row r="27" spans="2:47" ht="21" customHeight="1" thickBot="1">
      <c r="B27" s="483"/>
      <c r="C27" s="483"/>
      <c r="D27" s="484"/>
      <c r="E27" s="457"/>
      <c r="F27" s="458"/>
      <c r="G27" s="458"/>
      <c r="H27" s="458"/>
      <c r="I27" s="458"/>
      <c r="J27" s="220" t="s">
        <v>349</v>
      </c>
      <c r="K27" s="221" t="s">
        <v>349</v>
      </c>
      <c r="L27" s="221" t="s">
        <v>349</v>
      </c>
      <c r="M27" s="221" t="s">
        <v>349</v>
      </c>
      <c r="N27" s="221" t="s">
        <v>349</v>
      </c>
      <c r="O27" s="222" t="s">
        <v>349</v>
      </c>
      <c r="P27" s="220" t="s">
        <v>349</v>
      </c>
      <c r="Q27" s="221" t="s">
        <v>349</v>
      </c>
      <c r="R27" s="71" t="s">
        <v>349</v>
      </c>
      <c r="S27" s="71" t="s">
        <v>349</v>
      </c>
      <c r="T27" s="71" t="s">
        <v>349</v>
      </c>
      <c r="U27" s="72" t="s">
        <v>349</v>
      </c>
      <c r="V27" s="60" t="s">
        <v>349</v>
      </c>
      <c r="W27" s="61" t="s">
        <v>349</v>
      </c>
      <c r="X27" s="61" t="s">
        <v>349</v>
      </c>
      <c r="Y27" s="61" t="s">
        <v>349</v>
      </c>
      <c r="Z27" s="61" t="s">
        <v>349</v>
      </c>
      <c r="AA27" s="62" t="s">
        <v>349</v>
      </c>
      <c r="AB27" s="60" t="s">
        <v>349</v>
      </c>
      <c r="AC27" s="61" t="s">
        <v>349</v>
      </c>
      <c r="AD27" s="61" t="s">
        <v>349</v>
      </c>
      <c r="AE27" s="61" t="s">
        <v>349</v>
      </c>
      <c r="AF27" s="61" t="s">
        <v>349</v>
      </c>
      <c r="AG27" s="62" t="s">
        <v>349</v>
      </c>
      <c r="AH27" s="63" t="s">
        <v>349</v>
      </c>
      <c r="AI27" s="64" t="s">
        <v>349</v>
      </c>
      <c r="AJ27" s="64" t="s">
        <v>349</v>
      </c>
      <c r="AK27" s="64" t="s">
        <v>349</v>
      </c>
      <c r="AL27" s="64" t="s">
        <v>349</v>
      </c>
      <c r="AN27" s="498"/>
      <c r="AO27" s="499"/>
      <c r="AP27" s="499"/>
      <c r="AQ27" s="499"/>
      <c r="AR27" s="499"/>
      <c r="AS27" s="499"/>
      <c r="AT27" s="504"/>
      <c r="AU27" s="505"/>
    </row>
    <row r="28" spans="2:47" ht="15.75" customHeight="1">
      <c r="B28" s="483"/>
      <c r="C28" s="483"/>
      <c r="D28" s="484"/>
      <c r="E28" s="450" t="s">
        <v>164</v>
      </c>
      <c r="F28" s="451"/>
      <c r="G28" s="451"/>
      <c r="H28" s="451"/>
      <c r="I28" s="452"/>
      <c r="J28" s="214" t="s">
        <v>349</v>
      </c>
      <c r="K28" s="215" t="s">
        <v>349</v>
      </c>
      <c r="L28" s="215" t="s">
        <v>349</v>
      </c>
      <c r="M28" s="215" t="s">
        <v>349</v>
      </c>
      <c r="N28" s="215" t="s">
        <v>349</v>
      </c>
      <c r="O28" s="216" t="s">
        <v>349</v>
      </c>
      <c r="P28" s="214" t="s">
        <v>349</v>
      </c>
      <c r="Q28" s="215" t="s">
        <v>349</v>
      </c>
      <c r="R28" s="215" t="s">
        <v>349</v>
      </c>
      <c r="S28" s="215" t="s">
        <v>349</v>
      </c>
      <c r="T28" s="215" t="s">
        <v>349</v>
      </c>
      <c r="U28" s="216" t="s">
        <v>349</v>
      </c>
      <c r="V28" s="214" t="s">
        <v>349</v>
      </c>
      <c r="W28" s="215" t="s">
        <v>349</v>
      </c>
      <c r="X28" s="65" t="s">
        <v>349</v>
      </c>
      <c r="Y28" s="65" t="s">
        <v>349</v>
      </c>
      <c r="Z28" s="65" t="s">
        <v>349</v>
      </c>
      <c r="AA28" s="66" t="s">
        <v>349</v>
      </c>
      <c r="AB28" s="50" t="s">
        <v>349</v>
      </c>
      <c r="AC28" s="51" t="s">
        <v>349</v>
      </c>
      <c r="AD28" s="51" t="s">
        <v>349</v>
      </c>
      <c r="AE28" s="51" t="s">
        <v>349</v>
      </c>
      <c r="AF28" s="51" t="s">
        <v>349</v>
      </c>
      <c r="AG28" s="52" t="s">
        <v>349</v>
      </c>
      <c r="AH28" s="53" t="s">
        <v>349</v>
      </c>
      <c r="AI28" s="54" t="s">
        <v>349</v>
      </c>
      <c r="AJ28" s="54" t="s">
        <v>349</v>
      </c>
      <c r="AK28" s="54" t="s">
        <v>349</v>
      </c>
      <c r="AL28" s="54" t="s">
        <v>349</v>
      </c>
      <c r="AN28" s="461" t="s">
        <v>127</v>
      </c>
      <c r="AO28" s="462"/>
      <c r="AP28" s="462"/>
      <c r="AQ28" s="462"/>
      <c r="AR28" s="462"/>
      <c r="AS28" s="462"/>
      <c r="AT28" s="469" t="s">
        <v>373</v>
      </c>
      <c r="AU28" s="469"/>
    </row>
    <row r="29" spans="2:47" ht="15.75">
      <c r="B29" s="483"/>
      <c r="C29" s="483"/>
      <c r="D29" s="484"/>
      <c r="E29" s="453"/>
      <c r="F29" s="460"/>
      <c r="G29" s="460"/>
      <c r="H29" s="460"/>
      <c r="I29" s="455"/>
      <c r="J29" s="217" t="s">
        <v>349</v>
      </c>
      <c r="K29" s="218" t="s">
        <v>349</v>
      </c>
      <c r="L29" s="218" t="s">
        <v>349</v>
      </c>
      <c r="M29" s="218" t="s">
        <v>349</v>
      </c>
      <c r="N29" s="218" t="s">
        <v>349</v>
      </c>
      <c r="O29" s="219" t="s">
        <v>349</v>
      </c>
      <c r="P29" s="217" t="s">
        <v>349</v>
      </c>
      <c r="Q29" s="218" t="s">
        <v>349</v>
      </c>
      <c r="R29" s="218" t="s">
        <v>349</v>
      </c>
      <c r="S29" s="218" t="s">
        <v>349</v>
      </c>
      <c r="T29" s="218" t="s">
        <v>349</v>
      </c>
      <c r="U29" s="219" t="s">
        <v>349</v>
      </c>
      <c r="V29" s="217" t="s">
        <v>349</v>
      </c>
      <c r="W29" s="218" t="s">
        <v>349</v>
      </c>
      <c r="X29" s="68" t="s">
        <v>349</v>
      </c>
      <c r="Y29" s="68" t="s">
        <v>349</v>
      </c>
      <c r="Z29" s="68" t="s">
        <v>349</v>
      </c>
      <c r="AA29" s="69" t="s">
        <v>349</v>
      </c>
      <c r="AB29" s="55" t="s">
        <v>349</v>
      </c>
      <c r="AC29" s="56" t="s">
        <v>349</v>
      </c>
      <c r="AD29" s="56" t="s">
        <v>349</v>
      </c>
      <c r="AE29" s="56" t="s">
        <v>349</v>
      </c>
      <c r="AF29" s="56" t="s">
        <v>349</v>
      </c>
      <c r="AG29" s="57" t="s">
        <v>349</v>
      </c>
      <c r="AH29" s="58" t="s">
        <v>349</v>
      </c>
      <c r="AI29" s="59" t="s">
        <v>349</v>
      </c>
      <c r="AJ29" s="59" t="s">
        <v>349</v>
      </c>
      <c r="AK29" s="59" t="s">
        <v>349</v>
      </c>
      <c r="AL29" s="59" t="s">
        <v>349</v>
      </c>
      <c r="AN29" s="463"/>
      <c r="AO29" s="464"/>
      <c r="AP29" s="464"/>
      <c r="AQ29" s="464"/>
      <c r="AR29" s="464"/>
      <c r="AS29" s="464"/>
      <c r="AT29" s="469"/>
      <c r="AU29" s="469"/>
    </row>
    <row r="30" spans="2:47" ht="15.75">
      <c r="B30" s="483"/>
      <c r="C30" s="483"/>
      <c r="D30" s="484"/>
      <c r="E30" s="456"/>
      <c r="F30" s="460"/>
      <c r="G30" s="460"/>
      <c r="H30" s="460"/>
      <c r="I30" s="455"/>
      <c r="J30" s="217" t="s">
        <v>349</v>
      </c>
      <c r="K30" s="218" t="s">
        <v>349</v>
      </c>
      <c r="L30" s="218" t="s">
        <v>349</v>
      </c>
      <c r="M30" s="218" t="s">
        <v>349</v>
      </c>
      <c r="N30" s="218" t="s">
        <v>349</v>
      </c>
      <c r="O30" s="219" t="s">
        <v>349</v>
      </c>
      <c r="P30" s="217" t="s">
        <v>349</v>
      </c>
      <c r="Q30" s="218" t="s">
        <v>349</v>
      </c>
      <c r="R30" s="218" t="s">
        <v>349</v>
      </c>
      <c r="S30" s="218" t="s">
        <v>349</v>
      </c>
      <c r="T30" s="218" t="s">
        <v>349</v>
      </c>
      <c r="U30" s="219" t="s">
        <v>349</v>
      </c>
      <c r="V30" s="217" t="s">
        <v>349</v>
      </c>
      <c r="W30" s="218" t="s">
        <v>349</v>
      </c>
      <c r="X30" s="68" t="s">
        <v>349</v>
      </c>
      <c r="Y30" s="68" t="s">
        <v>349</v>
      </c>
      <c r="Z30" s="68" t="s">
        <v>349</v>
      </c>
      <c r="AA30" s="69" t="s">
        <v>349</v>
      </c>
      <c r="AB30" s="55" t="s">
        <v>349</v>
      </c>
      <c r="AC30" s="56" t="s">
        <v>349</v>
      </c>
      <c r="AD30" s="56" t="s">
        <v>349</v>
      </c>
      <c r="AE30" s="56" t="s">
        <v>349</v>
      </c>
      <c r="AF30" s="56" t="s">
        <v>349</v>
      </c>
      <c r="AG30" s="57" t="s">
        <v>349</v>
      </c>
      <c r="AH30" s="58" t="s">
        <v>349</v>
      </c>
      <c r="AI30" s="59" t="s">
        <v>349</v>
      </c>
      <c r="AJ30" s="59" t="s">
        <v>349</v>
      </c>
      <c r="AK30" s="59" t="s">
        <v>349</v>
      </c>
      <c r="AL30" s="59" t="s">
        <v>349</v>
      </c>
      <c r="AN30" s="463"/>
      <c r="AO30" s="464"/>
      <c r="AP30" s="464"/>
      <c r="AQ30" s="464"/>
      <c r="AR30" s="464"/>
      <c r="AS30" s="464"/>
      <c r="AT30" s="469"/>
      <c r="AU30" s="469"/>
    </row>
    <row r="31" spans="2:47" ht="15.75">
      <c r="B31" s="483"/>
      <c r="C31" s="483"/>
      <c r="D31" s="484"/>
      <c r="E31" s="456"/>
      <c r="F31" s="460"/>
      <c r="G31" s="460"/>
      <c r="H31" s="460"/>
      <c r="I31" s="455"/>
      <c r="J31" s="217" t="s">
        <v>349</v>
      </c>
      <c r="K31" s="218" t="s">
        <v>349</v>
      </c>
      <c r="L31" s="218" t="s">
        <v>349</v>
      </c>
      <c r="M31" s="218" t="s">
        <v>349</v>
      </c>
      <c r="N31" s="218" t="s">
        <v>349</v>
      </c>
      <c r="O31" s="219" t="s">
        <v>349</v>
      </c>
      <c r="P31" s="217" t="s">
        <v>349</v>
      </c>
      <c r="Q31" s="218" t="s">
        <v>349</v>
      </c>
      <c r="R31" s="218" t="s">
        <v>349</v>
      </c>
      <c r="S31" s="218" t="s">
        <v>349</v>
      </c>
      <c r="T31" s="218" t="s">
        <v>349</v>
      </c>
      <c r="U31" s="219" t="s">
        <v>349</v>
      </c>
      <c r="V31" s="217" t="s">
        <v>349</v>
      </c>
      <c r="W31" s="218" t="s">
        <v>349</v>
      </c>
      <c r="X31" s="68" t="s">
        <v>349</v>
      </c>
      <c r="Y31" s="68" t="s">
        <v>349</v>
      </c>
      <c r="Z31" s="68" t="s">
        <v>349</v>
      </c>
      <c r="AA31" s="69" t="s">
        <v>349</v>
      </c>
      <c r="AB31" s="55" t="s">
        <v>349</v>
      </c>
      <c r="AC31" s="56" t="s">
        <v>349</v>
      </c>
      <c r="AD31" s="56" t="s">
        <v>349</v>
      </c>
      <c r="AE31" s="56" t="s">
        <v>349</v>
      </c>
      <c r="AF31" s="56" t="s">
        <v>349</v>
      </c>
      <c r="AG31" s="57" t="s">
        <v>349</v>
      </c>
      <c r="AH31" s="58" t="s">
        <v>349</v>
      </c>
      <c r="AI31" s="59" t="s">
        <v>349</v>
      </c>
      <c r="AJ31" s="59" t="s">
        <v>349</v>
      </c>
      <c r="AK31" s="59" t="s">
        <v>349</v>
      </c>
      <c r="AL31" s="59" t="s">
        <v>349</v>
      </c>
      <c r="AN31" s="463"/>
      <c r="AO31" s="464"/>
      <c r="AP31" s="464"/>
      <c r="AQ31" s="464"/>
      <c r="AR31" s="464"/>
      <c r="AS31" s="464"/>
      <c r="AT31" s="469"/>
      <c r="AU31" s="469"/>
    </row>
    <row r="32" spans="2:47" ht="15.75">
      <c r="B32" s="483"/>
      <c r="C32" s="483"/>
      <c r="D32" s="484"/>
      <c r="E32" s="456"/>
      <c r="F32" s="460"/>
      <c r="G32" s="460"/>
      <c r="H32" s="460"/>
      <c r="I32" s="455"/>
      <c r="J32" s="217" t="s">
        <v>349</v>
      </c>
      <c r="K32" s="218" t="s">
        <v>349</v>
      </c>
      <c r="L32" s="218" t="s">
        <v>349</v>
      </c>
      <c r="M32" s="218" t="s">
        <v>349</v>
      </c>
      <c r="N32" s="218" t="s">
        <v>349</v>
      </c>
      <c r="O32" s="219" t="s">
        <v>349</v>
      </c>
      <c r="P32" s="217" t="s">
        <v>349</v>
      </c>
      <c r="Q32" s="218" t="s">
        <v>349</v>
      </c>
      <c r="R32" s="218" t="s">
        <v>349</v>
      </c>
      <c r="S32" s="218" t="s">
        <v>349</v>
      </c>
      <c r="T32" s="218" t="s">
        <v>349</v>
      </c>
      <c r="U32" s="219" t="s">
        <v>349</v>
      </c>
      <c r="V32" s="217" t="s">
        <v>349</v>
      </c>
      <c r="W32" s="218" t="s">
        <v>349</v>
      </c>
      <c r="X32" s="68" t="s">
        <v>349</v>
      </c>
      <c r="Y32" s="68" t="s">
        <v>349</v>
      </c>
      <c r="Z32" s="68" t="s">
        <v>349</v>
      </c>
      <c r="AA32" s="69" t="s">
        <v>349</v>
      </c>
      <c r="AB32" s="55" t="s">
        <v>349</v>
      </c>
      <c r="AC32" s="56" t="s">
        <v>349</v>
      </c>
      <c r="AD32" s="56" t="s">
        <v>349</v>
      </c>
      <c r="AE32" s="56" t="s">
        <v>349</v>
      </c>
      <c r="AF32" s="56" t="s">
        <v>349</v>
      </c>
      <c r="AG32" s="57" t="s">
        <v>349</v>
      </c>
      <c r="AH32" s="58" t="s">
        <v>349</v>
      </c>
      <c r="AI32" s="59" t="s">
        <v>349</v>
      </c>
      <c r="AJ32" s="59" t="s">
        <v>349</v>
      </c>
      <c r="AK32" s="59" t="s">
        <v>349</v>
      </c>
      <c r="AL32" s="59" t="s">
        <v>349</v>
      </c>
      <c r="AN32" s="463"/>
      <c r="AO32" s="464"/>
      <c r="AP32" s="464"/>
      <c r="AQ32" s="464"/>
      <c r="AR32" s="464"/>
      <c r="AS32" s="464"/>
      <c r="AT32" s="469"/>
      <c r="AU32" s="469"/>
    </row>
    <row r="33" spans="2:47" ht="15.75">
      <c r="B33" s="483"/>
      <c r="C33" s="483"/>
      <c r="D33" s="484"/>
      <c r="E33" s="456"/>
      <c r="F33" s="460"/>
      <c r="G33" s="460"/>
      <c r="H33" s="460"/>
      <c r="I33" s="455"/>
      <c r="J33" s="217" t="s">
        <v>349</v>
      </c>
      <c r="K33" s="218" t="s">
        <v>349</v>
      </c>
      <c r="L33" s="218" t="s">
        <v>349</v>
      </c>
      <c r="M33" s="218" t="s">
        <v>349</v>
      </c>
      <c r="N33" s="218" t="s">
        <v>349</v>
      </c>
      <c r="O33" s="219" t="s">
        <v>349</v>
      </c>
      <c r="P33" s="217" t="s">
        <v>349</v>
      </c>
      <c r="Q33" s="218" t="s">
        <v>349</v>
      </c>
      <c r="R33" s="218" t="s">
        <v>349</v>
      </c>
      <c r="S33" s="218" t="s">
        <v>349</v>
      </c>
      <c r="T33" s="218" t="s">
        <v>349</v>
      </c>
      <c r="U33" s="219" t="s">
        <v>349</v>
      </c>
      <c r="V33" s="217" t="s">
        <v>349</v>
      </c>
      <c r="W33" s="218" t="s">
        <v>349</v>
      </c>
      <c r="X33" s="68" t="s">
        <v>349</v>
      </c>
      <c r="Y33" s="68" t="s">
        <v>349</v>
      </c>
      <c r="Z33" s="68" t="s">
        <v>349</v>
      </c>
      <c r="AA33" s="69" t="s">
        <v>349</v>
      </c>
      <c r="AB33" s="55" t="s">
        <v>349</v>
      </c>
      <c r="AC33" s="56" t="s">
        <v>349</v>
      </c>
      <c r="AD33" s="56" t="s">
        <v>349</v>
      </c>
      <c r="AE33" s="56" t="s">
        <v>349</v>
      </c>
      <c r="AF33" s="56" t="s">
        <v>349</v>
      </c>
      <c r="AG33" s="57" t="s">
        <v>349</v>
      </c>
      <c r="AH33" s="58" t="s">
        <v>349</v>
      </c>
      <c r="AI33" s="59" t="s">
        <v>349</v>
      </c>
      <c r="AJ33" s="59" t="s">
        <v>349</v>
      </c>
      <c r="AK33" s="59" t="s">
        <v>349</v>
      </c>
      <c r="AL33" s="59" t="s">
        <v>349</v>
      </c>
      <c r="AN33" s="463"/>
      <c r="AO33" s="464"/>
      <c r="AP33" s="464"/>
      <c r="AQ33" s="464"/>
      <c r="AR33" s="464"/>
      <c r="AS33" s="464"/>
      <c r="AT33" s="469"/>
      <c r="AU33" s="469"/>
    </row>
    <row r="34" spans="2:47" ht="15.75">
      <c r="B34" s="483"/>
      <c r="C34" s="483"/>
      <c r="D34" s="484"/>
      <c r="E34" s="456"/>
      <c r="F34" s="460"/>
      <c r="G34" s="460"/>
      <c r="H34" s="460"/>
      <c r="I34" s="455"/>
      <c r="J34" s="217" t="s">
        <v>349</v>
      </c>
      <c r="K34" s="218" t="s">
        <v>349</v>
      </c>
      <c r="L34" s="218" t="s">
        <v>349</v>
      </c>
      <c r="M34" s="218" t="s">
        <v>349</v>
      </c>
      <c r="N34" s="218" t="s">
        <v>349</v>
      </c>
      <c r="O34" s="219" t="s">
        <v>349</v>
      </c>
      <c r="P34" s="217" t="s">
        <v>349</v>
      </c>
      <c r="Q34" s="218" t="s">
        <v>349</v>
      </c>
      <c r="R34" s="218" t="s">
        <v>349</v>
      </c>
      <c r="S34" s="218" t="s">
        <v>349</v>
      </c>
      <c r="T34" s="218" t="s">
        <v>349</v>
      </c>
      <c r="U34" s="219" t="s">
        <v>349</v>
      </c>
      <c r="V34" s="217" t="s">
        <v>349</v>
      </c>
      <c r="W34" s="218" t="s">
        <v>349</v>
      </c>
      <c r="X34" s="68" t="s">
        <v>349</v>
      </c>
      <c r="Y34" s="68" t="s">
        <v>349</v>
      </c>
      <c r="Z34" s="68" t="s">
        <v>349</v>
      </c>
      <c r="AA34" s="69" t="s">
        <v>349</v>
      </c>
      <c r="AB34" s="55" t="s">
        <v>349</v>
      </c>
      <c r="AC34" s="56" t="s">
        <v>349</v>
      </c>
      <c r="AD34" s="56" t="s">
        <v>349</v>
      </c>
      <c r="AE34" s="56" t="s">
        <v>349</v>
      </c>
      <c r="AF34" s="56" t="s">
        <v>349</v>
      </c>
      <c r="AG34" s="57" t="s">
        <v>349</v>
      </c>
      <c r="AH34" s="58" t="s">
        <v>349</v>
      </c>
      <c r="AI34" s="59" t="s">
        <v>349</v>
      </c>
      <c r="AJ34" s="59" t="s">
        <v>349</v>
      </c>
      <c r="AK34" s="59" t="s">
        <v>349</v>
      </c>
      <c r="AL34" s="59" t="s">
        <v>349</v>
      </c>
      <c r="AN34" s="463"/>
      <c r="AO34" s="464"/>
      <c r="AP34" s="464"/>
      <c r="AQ34" s="464"/>
      <c r="AR34" s="464"/>
      <c r="AS34" s="464"/>
      <c r="AT34" s="469"/>
      <c r="AU34" s="469"/>
    </row>
    <row r="35" spans="2:47" ht="6" customHeight="1" thickBot="1">
      <c r="B35" s="483"/>
      <c r="C35" s="483"/>
      <c r="D35" s="484"/>
      <c r="E35" s="456"/>
      <c r="F35" s="460"/>
      <c r="G35" s="460"/>
      <c r="H35" s="460"/>
      <c r="I35" s="455"/>
      <c r="J35" s="217" t="s">
        <v>349</v>
      </c>
      <c r="K35" s="218" t="s">
        <v>349</v>
      </c>
      <c r="L35" s="218" t="s">
        <v>349</v>
      </c>
      <c r="M35" s="218" t="s">
        <v>349</v>
      </c>
      <c r="N35" s="218" t="s">
        <v>349</v>
      </c>
      <c r="O35" s="219" t="s">
        <v>349</v>
      </c>
      <c r="P35" s="217" t="s">
        <v>349</v>
      </c>
      <c r="Q35" s="218" t="s">
        <v>349</v>
      </c>
      <c r="R35" s="218" t="s">
        <v>349</v>
      </c>
      <c r="S35" s="218" t="s">
        <v>349</v>
      </c>
      <c r="T35" s="218" t="s">
        <v>349</v>
      </c>
      <c r="U35" s="219" t="s">
        <v>349</v>
      </c>
      <c r="V35" s="217" t="s">
        <v>349</v>
      </c>
      <c r="W35" s="218" t="s">
        <v>349</v>
      </c>
      <c r="X35" s="68" t="s">
        <v>349</v>
      </c>
      <c r="Y35" s="68" t="s">
        <v>349</v>
      </c>
      <c r="Z35" s="68" t="s">
        <v>349</v>
      </c>
      <c r="AA35" s="69" t="s">
        <v>349</v>
      </c>
      <c r="AB35" s="55" t="s">
        <v>349</v>
      </c>
      <c r="AC35" s="56" t="s">
        <v>349</v>
      </c>
      <c r="AD35" s="56" t="s">
        <v>349</v>
      </c>
      <c r="AE35" s="56" t="s">
        <v>349</v>
      </c>
      <c r="AF35" s="56" t="s">
        <v>349</v>
      </c>
      <c r="AG35" s="57" t="s">
        <v>349</v>
      </c>
      <c r="AH35" s="58" t="s">
        <v>349</v>
      </c>
      <c r="AI35" s="59" t="s">
        <v>349</v>
      </c>
      <c r="AJ35" s="59" t="s">
        <v>349</v>
      </c>
      <c r="AK35" s="59" t="s">
        <v>349</v>
      </c>
      <c r="AL35" s="59" t="s">
        <v>349</v>
      </c>
      <c r="AN35" s="463"/>
      <c r="AO35" s="464"/>
      <c r="AP35" s="464"/>
      <c r="AQ35" s="464"/>
      <c r="AR35" s="464"/>
      <c r="AS35" s="464"/>
      <c r="AT35" s="469"/>
      <c r="AU35" s="469"/>
    </row>
    <row r="36" spans="2:47" ht="16.5" hidden="1" thickBot="1">
      <c r="B36" s="483"/>
      <c r="C36" s="483"/>
      <c r="D36" s="484"/>
      <c r="E36" s="456"/>
      <c r="F36" s="460"/>
      <c r="G36" s="460"/>
      <c r="H36" s="460"/>
      <c r="I36" s="455"/>
      <c r="J36" s="67" t="s">
        <v>349</v>
      </c>
      <c r="K36" s="68" t="s">
        <v>349</v>
      </c>
      <c r="L36" s="68" t="s">
        <v>349</v>
      </c>
      <c r="M36" s="68" t="s">
        <v>349</v>
      </c>
      <c r="N36" s="68" t="s">
        <v>349</v>
      </c>
      <c r="O36" s="69" t="s">
        <v>349</v>
      </c>
      <c r="P36" s="67" t="s">
        <v>349</v>
      </c>
      <c r="Q36" s="68" t="s">
        <v>349</v>
      </c>
      <c r="R36" s="68" t="s">
        <v>349</v>
      </c>
      <c r="S36" s="68" t="s">
        <v>349</v>
      </c>
      <c r="T36" s="68" t="s">
        <v>349</v>
      </c>
      <c r="U36" s="69" t="s">
        <v>349</v>
      </c>
      <c r="V36" s="67" t="s">
        <v>349</v>
      </c>
      <c r="W36" s="68" t="s">
        <v>349</v>
      </c>
      <c r="X36" s="68" t="s">
        <v>349</v>
      </c>
      <c r="Y36" s="68" t="s">
        <v>349</v>
      </c>
      <c r="Z36" s="68" t="s">
        <v>349</v>
      </c>
      <c r="AA36" s="69" t="s">
        <v>349</v>
      </c>
      <c r="AB36" s="55" t="s">
        <v>349</v>
      </c>
      <c r="AC36" s="56" t="s">
        <v>349</v>
      </c>
      <c r="AD36" s="56" t="s">
        <v>349</v>
      </c>
      <c r="AE36" s="56" t="s">
        <v>349</v>
      </c>
      <c r="AF36" s="56" t="s">
        <v>349</v>
      </c>
      <c r="AG36" s="57" t="s">
        <v>349</v>
      </c>
      <c r="AH36" s="58" t="s">
        <v>349</v>
      </c>
      <c r="AI36" s="59" t="s">
        <v>349</v>
      </c>
      <c r="AJ36" s="59" t="s">
        <v>349</v>
      </c>
      <c r="AK36" s="59" t="s">
        <v>349</v>
      </c>
      <c r="AL36" s="59" t="s">
        <v>349</v>
      </c>
      <c r="AN36" s="463"/>
      <c r="AO36" s="464"/>
      <c r="AP36" s="464"/>
      <c r="AQ36" s="464"/>
      <c r="AR36" s="464"/>
      <c r="AS36" s="465"/>
      <c r="AT36" s="36"/>
      <c r="AU36" s="36"/>
    </row>
    <row r="37" spans="2:47" ht="16.5" hidden="1" thickBot="1">
      <c r="B37" s="483"/>
      <c r="C37" s="483"/>
      <c r="D37" s="484"/>
      <c r="E37" s="457"/>
      <c r="F37" s="458"/>
      <c r="G37" s="458"/>
      <c r="H37" s="458"/>
      <c r="I37" s="459"/>
      <c r="J37" s="67" t="s">
        <v>349</v>
      </c>
      <c r="K37" s="68" t="s">
        <v>349</v>
      </c>
      <c r="L37" s="68" t="s">
        <v>349</v>
      </c>
      <c r="M37" s="68" t="s">
        <v>349</v>
      </c>
      <c r="N37" s="68" t="s">
        <v>349</v>
      </c>
      <c r="O37" s="69" t="s">
        <v>349</v>
      </c>
      <c r="P37" s="67" t="s">
        <v>349</v>
      </c>
      <c r="Q37" s="68" t="s">
        <v>349</v>
      </c>
      <c r="R37" s="68" t="s">
        <v>349</v>
      </c>
      <c r="S37" s="68" t="s">
        <v>349</v>
      </c>
      <c r="T37" s="68" t="s">
        <v>349</v>
      </c>
      <c r="U37" s="69" t="s">
        <v>349</v>
      </c>
      <c r="V37" s="67" t="s">
        <v>349</v>
      </c>
      <c r="W37" s="68" t="s">
        <v>349</v>
      </c>
      <c r="X37" s="68" t="s">
        <v>349</v>
      </c>
      <c r="Y37" s="68" t="s">
        <v>349</v>
      </c>
      <c r="Z37" s="68" t="s">
        <v>349</v>
      </c>
      <c r="AA37" s="69" t="s">
        <v>349</v>
      </c>
      <c r="AB37" s="60" t="s">
        <v>349</v>
      </c>
      <c r="AC37" s="61" t="s">
        <v>349</v>
      </c>
      <c r="AD37" s="61" t="s">
        <v>349</v>
      </c>
      <c r="AE37" s="61" t="s">
        <v>349</v>
      </c>
      <c r="AF37" s="61" t="s">
        <v>349</v>
      </c>
      <c r="AG37" s="62" t="s">
        <v>349</v>
      </c>
      <c r="AH37" s="63" t="s">
        <v>349</v>
      </c>
      <c r="AI37" s="64" t="s">
        <v>349</v>
      </c>
      <c r="AJ37" s="64" t="s">
        <v>349</v>
      </c>
      <c r="AK37" s="64" t="s">
        <v>349</v>
      </c>
      <c r="AL37" s="64" t="s">
        <v>349</v>
      </c>
      <c r="AN37" s="466"/>
      <c r="AO37" s="467"/>
      <c r="AP37" s="467"/>
      <c r="AQ37" s="467"/>
      <c r="AR37" s="467"/>
      <c r="AS37" s="468"/>
      <c r="AT37" s="36"/>
      <c r="AU37" s="36"/>
    </row>
    <row r="38" spans="2:47" ht="15.75">
      <c r="B38" s="483"/>
      <c r="C38" s="483"/>
      <c r="D38" s="484"/>
      <c r="E38" s="450" t="s">
        <v>165</v>
      </c>
      <c r="F38" s="451"/>
      <c r="G38" s="451"/>
      <c r="H38" s="451"/>
      <c r="I38" s="451"/>
      <c r="J38" s="73" t="s">
        <v>349</v>
      </c>
      <c r="K38" s="74" t="s">
        <v>349</v>
      </c>
      <c r="L38" s="74" t="s">
        <v>349</v>
      </c>
      <c r="M38" s="74" t="s">
        <v>349</v>
      </c>
      <c r="N38" s="74" t="s">
        <v>349</v>
      </c>
      <c r="O38" s="75" t="s">
        <v>349</v>
      </c>
      <c r="P38" s="214" t="s">
        <v>349</v>
      </c>
      <c r="Q38" s="215" t="s">
        <v>349</v>
      </c>
      <c r="R38" s="215" t="s">
        <v>349</v>
      </c>
      <c r="S38" s="215" t="s">
        <v>349</v>
      </c>
      <c r="T38" s="215" t="s">
        <v>349</v>
      </c>
      <c r="U38" s="216" t="s">
        <v>349</v>
      </c>
      <c r="V38" s="214"/>
      <c r="W38" s="215"/>
      <c r="X38" s="65" t="s">
        <v>349</v>
      </c>
      <c r="Y38" s="65" t="s">
        <v>349</v>
      </c>
      <c r="Z38" s="65" t="s">
        <v>349</v>
      </c>
      <c r="AA38" s="66" t="s">
        <v>349</v>
      </c>
      <c r="AB38" s="50" t="s">
        <v>349</v>
      </c>
      <c r="AC38" s="51" t="s">
        <v>349</v>
      </c>
      <c r="AD38" s="51" t="s">
        <v>349</v>
      </c>
      <c r="AE38" s="51" t="s">
        <v>349</v>
      </c>
      <c r="AF38" s="51" t="s">
        <v>349</v>
      </c>
      <c r="AG38" s="52" t="s">
        <v>349</v>
      </c>
      <c r="AH38" s="53" t="s">
        <v>349</v>
      </c>
      <c r="AI38" s="54" t="s">
        <v>349</v>
      </c>
      <c r="AJ38" s="54" t="s">
        <v>349</v>
      </c>
      <c r="AK38" s="54" t="s">
        <v>349</v>
      </c>
      <c r="AL38" s="54" t="s">
        <v>349</v>
      </c>
      <c r="AN38" s="470" t="s">
        <v>166</v>
      </c>
      <c r="AO38" s="471"/>
      <c r="AP38" s="471"/>
      <c r="AQ38" s="471"/>
      <c r="AR38" s="471"/>
      <c r="AS38" s="471"/>
      <c r="AT38" s="469" t="s">
        <v>372</v>
      </c>
      <c r="AU38" s="478"/>
    </row>
    <row r="39" spans="2:47" ht="15.75">
      <c r="B39" s="483"/>
      <c r="C39" s="483"/>
      <c r="D39" s="484"/>
      <c r="E39" s="453"/>
      <c r="F39" s="460"/>
      <c r="G39" s="460"/>
      <c r="H39" s="460"/>
      <c r="I39" s="460"/>
      <c r="J39" s="76" t="s">
        <v>349</v>
      </c>
      <c r="K39" s="77" t="s">
        <v>349</v>
      </c>
      <c r="L39" s="77" t="s">
        <v>349</v>
      </c>
      <c r="M39" s="77" t="s">
        <v>349</v>
      </c>
      <c r="N39" s="77" t="s">
        <v>349</v>
      </c>
      <c r="O39" s="78" t="s">
        <v>349</v>
      </c>
      <c r="P39" s="217" t="s">
        <v>349</v>
      </c>
      <c r="Q39" s="218" t="s">
        <v>349</v>
      </c>
      <c r="R39" s="218" t="s">
        <v>349</v>
      </c>
      <c r="S39" s="218" t="s">
        <v>349</v>
      </c>
      <c r="T39" s="218" t="s">
        <v>349</v>
      </c>
      <c r="U39" s="219" t="s">
        <v>349</v>
      </c>
      <c r="V39" s="217" t="s">
        <v>349</v>
      </c>
      <c r="W39" s="218" t="s">
        <v>349</v>
      </c>
      <c r="X39" s="68" t="s">
        <v>349</v>
      </c>
      <c r="Y39" s="68" t="s">
        <v>349</v>
      </c>
      <c r="Z39" s="68" t="s">
        <v>349</v>
      </c>
      <c r="AA39" s="69" t="s">
        <v>349</v>
      </c>
      <c r="AB39" s="55" t="s">
        <v>349</v>
      </c>
      <c r="AC39" s="56" t="s">
        <v>349</v>
      </c>
      <c r="AD39" s="56" t="s">
        <v>349</v>
      </c>
      <c r="AE39" s="56" t="s">
        <v>349</v>
      </c>
      <c r="AF39" s="56" t="s">
        <v>349</v>
      </c>
      <c r="AG39" s="57" t="s">
        <v>349</v>
      </c>
      <c r="AH39" s="58" t="s">
        <v>349</v>
      </c>
      <c r="AI39" s="59" t="s">
        <v>349</v>
      </c>
      <c r="AJ39" s="59" t="s">
        <v>349</v>
      </c>
      <c r="AK39" s="59" t="s">
        <v>349</v>
      </c>
      <c r="AL39" s="59" t="s">
        <v>349</v>
      </c>
      <c r="AN39" s="472"/>
      <c r="AO39" s="473"/>
      <c r="AP39" s="473"/>
      <c r="AQ39" s="473"/>
      <c r="AR39" s="473"/>
      <c r="AS39" s="473"/>
      <c r="AT39" s="478"/>
      <c r="AU39" s="478"/>
    </row>
    <row r="40" spans="2:47" ht="15.75">
      <c r="B40" s="483"/>
      <c r="C40" s="483"/>
      <c r="D40" s="484"/>
      <c r="E40" s="456"/>
      <c r="F40" s="460"/>
      <c r="G40" s="460"/>
      <c r="H40" s="460"/>
      <c r="I40" s="460"/>
      <c r="J40" s="76" t="s">
        <v>349</v>
      </c>
      <c r="K40" s="77" t="s">
        <v>349</v>
      </c>
      <c r="L40" s="77" t="s">
        <v>349</v>
      </c>
      <c r="M40" s="77" t="s">
        <v>349</v>
      </c>
      <c r="N40" s="77" t="s">
        <v>349</v>
      </c>
      <c r="O40" s="78" t="s">
        <v>349</v>
      </c>
      <c r="P40" s="217" t="s">
        <v>349</v>
      </c>
      <c r="Q40" s="218" t="s">
        <v>349</v>
      </c>
      <c r="R40" s="218" t="s">
        <v>349</v>
      </c>
      <c r="S40" s="218" t="s">
        <v>349</v>
      </c>
      <c r="T40" s="218" t="s">
        <v>349</v>
      </c>
      <c r="U40" s="219" t="s">
        <v>349</v>
      </c>
      <c r="V40" s="217" t="s">
        <v>349</v>
      </c>
      <c r="W40" s="218" t="s">
        <v>349</v>
      </c>
      <c r="X40" s="68" t="s">
        <v>349</v>
      </c>
      <c r="Y40" s="68" t="s">
        <v>349</v>
      </c>
      <c r="Z40" s="68" t="s">
        <v>349</v>
      </c>
      <c r="AA40" s="69" t="s">
        <v>349</v>
      </c>
      <c r="AB40" s="55" t="s">
        <v>349</v>
      </c>
      <c r="AC40" s="56" t="s">
        <v>349</v>
      </c>
      <c r="AD40" s="56" t="s">
        <v>349</v>
      </c>
      <c r="AE40" s="56" t="s">
        <v>349</v>
      </c>
      <c r="AF40" s="56" t="s">
        <v>349</v>
      </c>
      <c r="AG40" s="57" t="s">
        <v>349</v>
      </c>
      <c r="AH40" s="58" t="s">
        <v>349</v>
      </c>
      <c r="AI40" s="59" t="s">
        <v>349</v>
      </c>
      <c r="AJ40" s="59" t="s">
        <v>349</v>
      </c>
      <c r="AK40" s="59" t="s">
        <v>349</v>
      </c>
      <c r="AL40" s="59" t="s">
        <v>349</v>
      </c>
      <c r="AN40" s="472"/>
      <c r="AO40" s="473"/>
      <c r="AP40" s="473"/>
      <c r="AQ40" s="473"/>
      <c r="AR40" s="473"/>
      <c r="AS40" s="473"/>
      <c r="AT40" s="478"/>
      <c r="AU40" s="478"/>
    </row>
    <row r="41" spans="2:47" ht="15.75">
      <c r="B41" s="483"/>
      <c r="C41" s="483"/>
      <c r="D41" s="484"/>
      <c r="E41" s="456"/>
      <c r="F41" s="460"/>
      <c r="G41" s="460"/>
      <c r="H41" s="460"/>
      <c r="I41" s="460"/>
      <c r="J41" s="76" t="s">
        <v>349</v>
      </c>
      <c r="K41" s="77" t="s">
        <v>349</v>
      </c>
      <c r="L41" s="77" t="s">
        <v>349</v>
      </c>
      <c r="M41" s="77" t="s">
        <v>349</v>
      </c>
      <c r="N41" s="77" t="s">
        <v>349</v>
      </c>
      <c r="O41" s="78" t="s">
        <v>349</v>
      </c>
      <c r="P41" s="217" t="s">
        <v>349</v>
      </c>
      <c r="Q41" s="218" t="s">
        <v>349</v>
      </c>
      <c r="R41" s="218" t="s">
        <v>349</v>
      </c>
      <c r="S41" s="218" t="s">
        <v>349</v>
      </c>
      <c r="T41" s="218" t="s">
        <v>349</v>
      </c>
      <c r="U41" s="219" t="s">
        <v>349</v>
      </c>
      <c r="V41" s="217" t="s">
        <v>349</v>
      </c>
      <c r="W41" s="218" t="s">
        <v>349</v>
      </c>
      <c r="X41" s="68" t="s">
        <v>349</v>
      </c>
      <c r="Y41" s="68" t="s">
        <v>349</v>
      </c>
      <c r="Z41" s="68" t="s">
        <v>349</v>
      </c>
      <c r="AA41" s="69" t="s">
        <v>349</v>
      </c>
      <c r="AB41" s="55" t="s">
        <v>349</v>
      </c>
      <c r="AC41" s="56" t="s">
        <v>349</v>
      </c>
      <c r="AD41" s="56" t="s">
        <v>349</v>
      </c>
      <c r="AE41" s="56" t="s">
        <v>349</v>
      </c>
      <c r="AF41" s="56" t="s">
        <v>349</v>
      </c>
      <c r="AG41" s="57" t="s">
        <v>349</v>
      </c>
      <c r="AH41" s="58" t="s">
        <v>349</v>
      </c>
      <c r="AI41" s="59" t="s">
        <v>349</v>
      </c>
      <c r="AJ41" s="59" t="s">
        <v>349</v>
      </c>
      <c r="AK41" s="59" t="s">
        <v>349</v>
      </c>
      <c r="AL41" s="59" t="s">
        <v>349</v>
      </c>
      <c r="AN41" s="472"/>
      <c r="AO41" s="473"/>
      <c r="AP41" s="473"/>
      <c r="AQ41" s="473"/>
      <c r="AR41" s="473"/>
      <c r="AS41" s="473"/>
      <c r="AT41" s="478"/>
      <c r="AU41" s="478"/>
    </row>
    <row r="42" spans="2:47" ht="15.75">
      <c r="B42" s="483"/>
      <c r="C42" s="483"/>
      <c r="D42" s="484"/>
      <c r="E42" s="456"/>
      <c r="F42" s="460"/>
      <c r="G42" s="460"/>
      <c r="H42" s="460"/>
      <c r="I42" s="460"/>
      <c r="J42" s="76" t="s">
        <v>349</v>
      </c>
      <c r="K42" s="77" t="s">
        <v>349</v>
      </c>
      <c r="L42" s="77" t="s">
        <v>349</v>
      </c>
      <c r="M42" s="77" t="s">
        <v>349</v>
      </c>
      <c r="N42" s="77" t="s">
        <v>349</v>
      </c>
      <c r="O42" s="78" t="s">
        <v>349</v>
      </c>
      <c r="P42" s="217" t="s">
        <v>349</v>
      </c>
      <c r="Q42" s="218" t="s">
        <v>349</v>
      </c>
      <c r="R42" s="218" t="s">
        <v>349</v>
      </c>
      <c r="S42" s="218" t="s">
        <v>349</v>
      </c>
      <c r="T42" s="218" t="s">
        <v>349</v>
      </c>
      <c r="U42" s="219" t="s">
        <v>349</v>
      </c>
      <c r="V42" s="217" t="s">
        <v>349</v>
      </c>
      <c r="W42" s="218" t="s">
        <v>349</v>
      </c>
      <c r="X42" s="68" t="s">
        <v>349</v>
      </c>
      <c r="Y42" s="68" t="s">
        <v>349</v>
      </c>
      <c r="Z42" s="68" t="s">
        <v>349</v>
      </c>
      <c r="AA42" s="69" t="s">
        <v>349</v>
      </c>
      <c r="AB42" s="55" t="s">
        <v>349</v>
      </c>
      <c r="AC42" s="56" t="s">
        <v>349</v>
      </c>
      <c r="AD42" s="56" t="s">
        <v>349</v>
      </c>
      <c r="AE42" s="56" t="s">
        <v>349</v>
      </c>
      <c r="AF42" s="56" t="s">
        <v>349</v>
      </c>
      <c r="AG42" s="57" t="s">
        <v>349</v>
      </c>
      <c r="AH42" s="58" t="s">
        <v>349</v>
      </c>
      <c r="AI42" s="59" t="s">
        <v>349</v>
      </c>
      <c r="AJ42" s="59" t="s">
        <v>349</v>
      </c>
      <c r="AK42" s="59" t="s">
        <v>349</v>
      </c>
      <c r="AL42" s="59" t="s">
        <v>349</v>
      </c>
      <c r="AN42" s="472"/>
      <c r="AO42" s="473"/>
      <c r="AP42" s="473"/>
      <c r="AQ42" s="473"/>
      <c r="AR42" s="473"/>
      <c r="AS42" s="473"/>
      <c r="AT42" s="478"/>
      <c r="AU42" s="478"/>
    </row>
    <row r="43" spans="2:47" ht="15.75">
      <c r="B43" s="483"/>
      <c r="C43" s="483"/>
      <c r="D43" s="484"/>
      <c r="E43" s="456"/>
      <c r="F43" s="460"/>
      <c r="G43" s="460"/>
      <c r="H43" s="460"/>
      <c r="I43" s="460"/>
      <c r="J43" s="76" t="s">
        <v>349</v>
      </c>
      <c r="K43" s="77" t="s">
        <v>349</v>
      </c>
      <c r="L43" s="77" t="s">
        <v>349</v>
      </c>
      <c r="M43" s="77" t="s">
        <v>349</v>
      </c>
      <c r="N43" s="77" t="s">
        <v>349</v>
      </c>
      <c r="O43" s="78" t="s">
        <v>349</v>
      </c>
      <c r="P43" s="217" t="s">
        <v>349</v>
      </c>
      <c r="Q43" s="218" t="s">
        <v>349</v>
      </c>
      <c r="R43" s="218" t="s">
        <v>349</v>
      </c>
      <c r="S43" s="218" t="s">
        <v>349</v>
      </c>
      <c r="T43" s="218" t="s">
        <v>349</v>
      </c>
      <c r="U43" s="219" t="s">
        <v>349</v>
      </c>
      <c r="V43" s="217" t="s">
        <v>349</v>
      </c>
      <c r="W43" s="218" t="s">
        <v>349</v>
      </c>
      <c r="X43" s="68" t="s">
        <v>349</v>
      </c>
      <c r="Y43" s="68" t="s">
        <v>349</v>
      </c>
      <c r="Z43" s="68" t="s">
        <v>349</v>
      </c>
      <c r="AA43" s="69" t="s">
        <v>349</v>
      </c>
      <c r="AB43" s="55" t="s">
        <v>349</v>
      </c>
      <c r="AC43" s="56" t="s">
        <v>349</v>
      </c>
      <c r="AD43" s="56" t="s">
        <v>349</v>
      </c>
      <c r="AE43" s="56" t="s">
        <v>349</v>
      </c>
      <c r="AF43" s="56" t="s">
        <v>349</v>
      </c>
      <c r="AG43" s="57" t="s">
        <v>349</v>
      </c>
      <c r="AH43" s="58" t="s">
        <v>349</v>
      </c>
      <c r="AI43" s="59" t="s">
        <v>349</v>
      </c>
      <c r="AJ43" s="59" t="s">
        <v>349</v>
      </c>
      <c r="AK43" s="59" t="s">
        <v>349</v>
      </c>
      <c r="AL43" s="59" t="s">
        <v>349</v>
      </c>
      <c r="AN43" s="472"/>
      <c r="AO43" s="473"/>
      <c r="AP43" s="473"/>
      <c r="AQ43" s="473"/>
      <c r="AR43" s="473"/>
      <c r="AS43" s="473"/>
      <c r="AT43" s="478"/>
      <c r="AU43" s="478"/>
    </row>
    <row r="44" spans="2:47" ht="15.75">
      <c r="B44" s="483"/>
      <c r="C44" s="483"/>
      <c r="D44" s="484"/>
      <c r="E44" s="456"/>
      <c r="F44" s="460"/>
      <c r="G44" s="460"/>
      <c r="H44" s="460"/>
      <c r="I44" s="460"/>
      <c r="J44" s="76" t="s">
        <v>349</v>
      </c>
      <c r="K44" s="77" t="s">
        <v>349</v>
      </c>
      <c r="L44" s="77" t="s">
        <v>349</v>
      </c>
      <c r="M44" s="77" t="s">
        <v>349</v>
      </c>
      <c r="N44" s="77" t="s">
        <v>349</v>
      </c>
      <c r="O44" s="78" t="s">
        <v>349</v>
      </c>
      <c r="P44" s="217" t="s">
        <v>349</v>
      </c>
      <c r="Q44" s="218" t="s">
        <v>349</v>
      </c>
      <c r="R44" s="218" t="s">
        <v>349</v>
      </c>
      <c r="S44" s="218" t="s">
        <v>349</v>
      </c>
      <c r="T44" s="218" t="s">
        <v>349</v>
      </c>
      <c r="U44" s="219" t="s">
        <v>349</v>
      </c>
      <c r="V44" s="217" t="s">
        <v>349</v>
      </c>
      <c r="W44" s="218" t="s">
        <v>349</v>
      </c>
      <c r="X44" s="68" t="s">
        <v>349</v>
      </c>
      <c r="Y44" s="68" t="s">
        <v>349</v>
      </c>
      <c r="Z44" s="68" t="s">
        <v>349</v>
      </c>
      <c r="AA44" s="69" t="s">
        <v>349</v>
      </c>
      <c r="AB44" s="55" t="s">
        <v>349</v>
      </c>
      <c r="AC44" s="56" t="s">
        <v>349</v>
      </c>
      <c r="AD44" s="56" t="s">
        <v>349</v>
      </c>
      <c r="AE44" s="56" t="s">
        <v>349</v>
      </c>
      <c r="AF44" s="56" t="s">
        <v>349</v>
      </c>
      <c r="AG44" s="57" t="s">
        <v>349</v>
      </c>
      <c r="AH44" s="58" t="s">
        <v>349</v>
      </c>
      <c r="AI44" s="59" t="s">
        <v>349</v>
      </c>
      <c r="AJ44" s="59" t="s">
        <v>349</v>
      </c>
      <c r="AK44" s="59" t="s">
        <v>349</v>
      </c>
      <c r="AL44" s="59" t="s">
        <v>349</v>
      </c>
      <c r="AN44" s="472"/>
      <c r="AO44" s="473"/>
      <c r="AP44" s="473"/>
      <c r="AQ44" s="473"/>
      <c r="AR44" s="473"/>
      <c r="AS44" s="473"/>
      <c r="AT44" s="478"/>
      <c r="AU44" s="478"/>
    </row>
    <row r="45" spans="2:47" ht="3" customHeight="1" thickBot="1">
      <c r="B45" s="483"/>
      <c r="C45" s="483"/>
      <c r="D45" s="484"/>
      <c r="E45" s="456"/>
      <c r="F45" s="460"/>
      <c r="G45" s="460"/>
      <c r="H45" s="460"/>
      <c r="I45" s="460"/>
      <c r="J45" s="76" t="s">
        <v>349</v>
      </c>
      <c r="K45" s="77" t="s">
        <v>349</v>
      </c>
      <c r="L45" s="77" t="s">
        <v>349</v>
      </c>
      <c r="M45" s="77" t="s">
        <v>349</v>
      </c>
      <c r="N45" s="77" t="s">
        <v>349</v>
      </c>
      <c r="O45" s="78" t="s">
        <v>349</v>
      </c>
      <c r="P45" s="217" t="s">
        <v>349</v>
      </c>
      <c r="Q45" s="218" t="s">
        <v>349</v>
      </c>
      <c r="R45" s="218" t="s">
        <v>349</v>
      </c>
      <c r="S45" s="218" t="s">
        <v>349</v>
      </c>
      <c r="T45" s="218" t="s">
        <v>349</v>
      </c>
      <c r="U45" s="219" t="s">
        <v>349</v>
      </c>
      <c r="V45" s="217" t="s">
        <v>349</v>
      </c>
      <c r="W45" s="218" t="s">
        <v>349</v>
      </c>
      <c r="X45" s="68" t="s">
        <v>349</v>
      </c>
      <c r="Y45" s="68" t="s">
        <v>349</v>
      </c>
      <c r="Z45" s="68" t="s">
        <v>349</v>
      </c>
      <c r="AA45" s="69" t="s">
        <v>349</v>
      </c>
      <c r="AB45" s="55" t="s">
        <v>349</v>
      </c>
      <c r="AC45" s="56" t="s">
        <v>349</v>
      </c>
      <c r="AD45" s="56" t="s">
        <v>349</v>
      </c>
      <c r="AE45" s="56" t="s">
        <v>349</v>
      </c>
      <c r="AF45" s="56" t="s">
        <v>349</v>
      </c>
      <c r="AG45" s="57" t="s">
        <v>349</v>
      </c>
      <c r="AH45" s="58" t="s">
        <v>349</v>
      </c>
      <c r="AI45" s="59" t="s">
        <v>349</v>
      </c>
      <c r="AJ45" s="59" t="s">
        <v>349</v>
      </c>
      <c r="AK45" s="59" t="s">
        <v>349</v>
      </c>
      <c r="AL45" s="59" t="s">
        <v>349</v>
      </c>
      <c r="AN45" s="472"/>
      <c r="AO45" s="473"/>
      <c r="AP45" s="473"/>
      <c r="AQ45" s="473"/>
      <c r="AR45" s="473"/>
      <c r="AS45" s="474"/>
      <c r="AT45" s="36"/>
      <c r="AU45" s="36"/>
    </row>
    <row r="46" spans="2:47" ht="16.5" hidden="1" thickBot="1">
      <c r="B46" s="483"/>
      <c r="C46" s="483"/>
      <c r="D46" s="484"/>
      <c r="E46" s="456"/>
      <c r="F46" s="460"/>
      <c r="G46" s="460"/>
      <c r="H46" s="460"/>
      <c r="I46" s="460"/>
      <c r="J46" s="76" t="s">
        <v>349</v>
      </c>
      <c r="K46" s="77" t="s">
        <v>349</v>
      </c>
      <c r="L46" s="77" t="s">
        <v>349</v>
      </c>
      <c r="M46" s="77" t="s">
        <v>349</v>
      </c>
      <c r="N46" s="77" t="s">
        <v>349</v>
      </c>
      <c r="O46" s="78" t="s">
        <v>349</v>
      </c>
      <c r="P46" s="67" t="s">
        <v>349</v>
      </c>
      <c r="Q46" s="68" t="s">
        <v>349</v>
      </c>
      <c r="R46" s="68" t="s">
        <v>349</v>
      </c>
      <c r="S46" s="68" t="s">
        <v>349</v>
      </c>
      <c r="T46" s="68" t="s">
        <v>349</v>
      </c>
      <c r="U46" s="69" t="s">
        <v>349</v>
      </c>
      <c r="V46" s="67" t="s">
        <v>349</v>
      </c>
      <c r="W46" s="68" t="s">
        <v>349</v>
      </c>
      <c r="X46" s="68" t="s">
        <v>349</v>
      </c>
      <c r="Y46" s="68" t="s">
        <v>349</v>
      </c>
      <c r="Z46" s="68" t="s">
        <v>349</v>
      </c>
      <c r="AA46" s="69" t="s">
        <v>349</v>
      </c>
      <c r="AB46" s="55" t="s">
        <v>349</v>
      </c>
      <c r="AC46" s="56" t="s">
        <v>349</v>
      </c>
      <c r="AD46" s="56" t="s">
        <v>349</v>
      </c>
      <c r="AE46" s="56" t="s">
        <v>349</v>
      </c>
      <c r="AF46" s="56" t="s">
        <v>349</v>
      </c>
      <c r="AG46" s="57" t="s">
        <v>349</v>
      </c>
      <c r="AH46" s="58" t="s">
        <v>349</v>
      </c>
      <c r="AI46" s="59" t="s">
        <v>349</v>
      </c>
      <c r="AJ46" s="59" t="s">
        <v>349</v>
      </c>
      <c r="AK46" s="59" t="s">
        <v>349</v>
      </c>
      <c r="AL46" s="59" t="s">
        <v>349</v>
      </c>
      <c r="AN46" s="472"/>
      <c r="AO46" s="473"/>
      <c r="AP46" s="473"/>
      <c r="AQ46" s="473"/>
      <c r="AR46" s="473"/>
      <c r="AS46" s="474"/>
    </row>
    <row r="47" spans="2:47" ht="16.5" hidden="1" thickBot="1">
      <c r="B47" s="483"/>
      <c r="C47" s="483"/>
      <c r="D47" s="484"/>
      <c r="E47" s="457"/>
      <c r="F47" s="458"/>
      <c r="G47" s="458"/>
      <c r="H47" s="458"/>
      <c r="I47" s="458"/>
      <c r="J47" s="79" t="s">
        <v>349</v>
      </c>
      <c r="K47" s="80" t="s">
        <v>349</v>
      </c>
      <c r="L47" s="80" t="s">
        <v>349</v>
      </c>
      <c r="M47" s="80" t="s">
        <v>349</v>
      </c>
      <c r="N47" s="80" t="s">
        <v>349</v>
      </c>
      <c r="O47" s="81" t="s">
        <v>349</v>
      </c>
      <c r="P47" s="67" t="s">
        <v>349</v>
      </c>
      <c r="Q47" s="68" t="s">
        <v>349</v>
      </c>
      <c r="R47" s="68" t="s">
        <v>349</v>
      </c>
      <c r="S47" s="68" t="s">
        <v>349</v>
      </c>
      <c r="T47" s="68" t="s">
        <v>349</v>
      </c>
      <c r="U47" s="69" t="s">
        <v>349</v>
      </c>
      <c r="V47" s="70" t="s">
        <v>349</v>
      </c>
      <c r="W47" s="71" t="s">
        <v>349</v>
      </c>
      <c r="X47" s="71" t="s">
        <v>349</v>
      </c>
      <c r="Y47" s="71" t="s">
        <v>349</v>
      </c>
      <c r="Z47" s="71" t="s">
        <v>349</v>
      </c>
      <c r="AA47" s="72" t="s">
        <v>349</v>
      </c>
      <c r="AB47" s="60" t="s">
        <v>349</v>
      </c>
      <c r="AC47" s="61" t="s">
        <v>349</v>
      </c>
      <c r="AD47" s="61" t="s">
        <v>349</v>
      </c>
      <c r="AE47" s="61" t="s">
        <v>349</v>
      </c>
      <c r="AF47" s="61" t="s">
        <v>349</v>
      </c>
      <c r="AG47" s="62" t="s">
        <v>349</v>
      </c>
      <c r="AH47" s="63" t="s">
        <v>349</v>
      </c>
      <c r="AI47" s="64" t="s">
        <v>349</v>
      </c>
      <c r="AJ47" s="64" t="s">
        <v>349</v>
      </c>
      <c r="AK47" s="64" t="s">
        <v>349</v>
      </c>
      <c r="AL47" s="64" t="s">
        <v>349</v>
      </c>
      <c r="AN47" s="475"/>
      <c r="AO47" s="476"/>
      <c r="AP47" s="476"/>
      <c r="AQ47" s="476"/>
      <c r="AR47" s="476"/>
      <c r="AS47" s="477"/>
    </row>
    <row r="48" spans="2:47" ht="23.25">
      <c r="B48" s="483"/>
      <c r="C48" s="483"/>
      <c r="D48" s="484"/>
      <c r="E48" s="450" t="s">
        <v>167</v>
      </c>
      <c r="F48" s="451"/>
      <c r="G48" s="451"/>
      <c r="H48" s="451"/>
      <c r="I48" s="452"/>
      <c r="J48" s="73" t="s">
        <v>349</v>
      </c>
      <c r="K48" s="74" t="s">
        <v>349</v>
      </c>
      <c r="L48" s="74" t="s">
        <v>349</v>
      </c>
      <c r="M48" s="74" t="s">
        <v>349</v>
      </c>
      <c r="N48" s="74" t="s">
        <v>349</v>
      </c>
      <c r="O48" s="75" t="s">
        <v>349</v>
      </c>
      <c r="P48" s="73" t="s">
        <v>349</v>
      </c>
      <c r="Q48" s="74" t="s">
        <v>349</v>
      </c>
      <c r="R48" s="74" t="s">
        <v>349</v>
      </c>
      <c r="S48" s="74" t="s">
        <v>349</v>
      </c>
      <c r="T48" s="74" t="s">
        <v>349</v>
      </c>
      <c r="U48" s="75" t="s">
        <v>349</v>
      </c>
      <c r="V48" s="214" t="s">
        <v>349</v>
      </c>
      <c r="W48" s="223" t="s">
        <v>349</v>
      </c>
      <c r="X48" s="65" t="s">
        <v>349</v>
      </c>
      <c r="Y48" s="65" t="s">
        <v>349</v>
      </c>
      <c r="Z48" s="65" t="s">
        <v>349</v>
      </c>
      <c r="AA48" s="66" t="s">
        <v>349</v>
      </c>
      <c r="AB48" s="50" t="s">
        <v>349</v>
      </c>
      <c r="AC48" s="51" t="s">
        <v>349</v>
      </c>
      <c r="AD48" s="51" t="s">
        <v>349</v>
      </c>
      <c r="AE48" s="51" t="s">
        <v>349</v>
      </c>
      <c r="AF48" s="51" t="s">
        <v>349</v>
      </c>
      <c r="AG48" s="52" t="s">
        <v>349</v>
      </c>
      <c r="AH48" s="53" t="s">
        <v>349</v>
      </c>
      <c r="AI48" s="54" t="s">
        <v>349</v>
      </c>
      <c r="AJ48" s="54" t="s">
        <v>349</v>
      </c>
      <c r="AK48" s="54" t="s">
        <v>349</v>
      </c>
      <c r="AL48" s="54" t="s">
        <v>349</v>
      </c>
    </row>
    <row r="49" spans="2:38" ht="15.75">
      <c r="B49" s="483"/>
      <c r="C49" s="483"/>
      <c r="D49" s="484"/>
      <c r="E49" s="453"/>
      <c r="F49" s="460"/>
      <c r="G49" s="460"/>
      <c r="H49" s="460"/>
      <c r="I49" s="455"/>
      <c r="J49" s="76" t="s">
        <v>349</v>
      </c>
      <c r="K49" s="77" t="s">
        <v>349</v>
      </c>
      <c r="L49" s="77" t="s">
        <v>349</v>
      </c>
      <c r="M49" s="77" t="s">
        <v>349</v>
      </c>
      <c r="N49" s="77" t="s">
        <v>349</v>
      </c>
      <c r="O49" s="78" t="s">
        <v>349</v>
      </c>
      <c r="P49" s="76" t="s">
        <v>349</v>
      </c>
      <c r="Q49" s="77" t="s">
        <v>349</v>
      </c>
      <c r="R49" s="77" t="s">
        <v>349</v>
      </c>
      <c r="S49" s="77" t="s">
        <v>349</v>
      </c>
      <c r="T49" s="77" t="s">
        <v>349</v>
      </c>
      <c r="U49" s="78" t="s">
        <v>349</v>
      </c>
      <c r="V49" s="217" t="s">
        <v>349</v>
      </c>
      <c r="W49" s="218" t="s">
        <v>349</v>
      </c>
      <c r="X49" s="68" t="s">
        <v>349</v>
      </c>
      <c r="Y49" s="68" t="s">
        <v>349</v>
      </c>
      <c r="Z49" s="68" t="s">
        <v>349</v>
      </c>
      <c r="AA49" s="69" t="s">
        <v>349</v>
      </c>
      <c r="AB49" s="55" t="s">
        <v>349</v>
      </c>
      <c r="AC49" s="56" t="s">
        <v>349</v>
      </c>
      <c r="AD49" s="56" t="s">
        <v>349</v>
      </c>
      <c r="AE49" s="56" t="s">
        <v>349</v>
      </c>
      <c r="AF49" s="56" t="s">
        <v>349</v>
      </c>
      <c r="AG49" s="57" t="s">
        <v>349</v>
      </c>
      <c r="AH49" s="58" t="s">
        <v>349</v>
      </c>
      <c r="AI49" s="59" t="s">
        <v>349</v>
      </c>
      <c r="AJ49" s="59" t="s">
        <v>349</v>
      </c>
      <c r="AK49" s="59" t="s">
        <v>349</v>
      </c>
      <c r="AL49" s="59" t="s">
        <v>349</v>
      </c>
    </row>
    <row r="50" spans="2:38" ht="15.75">
      <c r="B50" s="483"/>
      <c r="C50" s="483"/>
      <c r="D50" s="484"/>
      <c r="E50" s="453"/>
      <c r="F50" s="460"/>
      <c r="G50" s="460"/>
      <c r="H50" s="460"/>
      <c r="I50" s="455"/>
      <c r="J50" s="76" t="s">
        <v>349</v>
      </c>
      <c r="K50" s="77" t="s">
        <v>349</v>
      </c>
      <c r="L50" s="77" t="s">
        <v>349</v>
      </c>
      <c r="M50" s="77" t="s">
        <v>349</v>
      </c>
      <c r="N50" s="77" t="s">
        <v>349</v>
      </c>
      <c r="O50" s="78" t="s">
        <v>349</v>
      </c>
      <c r="P50" s="76" t="s">
        <v>349</v>
      </c>
      <c r="Q50" s="77" t="s">
        <v>349</v>
      </c>
      <c r="R50" s="77" t="s">
        <v>349</v>
      </c>
      <c r="S50" s="77" t="s">
        <v>349</v>
      </c>
      <c r="T50" s="77" t="s">
        <v>349</v>
      </c>
      <c r="U50" s="78" t="s">
        <v>349</v>
      </c>
      <c r="V50" s="217" t="s">
        <v>349</v>
      </c>
      <c r="W50" s="218" t="s">
        <v>349</v>
      </c>
      <c r="X50" s="68" t="s">
        <v>349</v>
      </c>
      <c r="Y50" s="68" t="s">
        <v>349</v>
      </c>
      <c r="Z50" s="68" t="s">
        <v>349</v>
      </c>
      <c r="AA50" s="69" t="s">
        <v>349</v>
      </c>
      <c r="AB50" s="55" t="s">
        <v>349</v>
      </c>
      <c r="AC50" s="56" t="s">
        <v>349</v>
      </c>
      <c r="AD50" s="56" t="s">
        <v>349</v>
      </c>
      <c r="AE50" s="56" t="s">
        <v>349</v>
      </c>
      <c r="AF50" s="56" t="s">
        <v>349</v>
      </c>
      <c r="AG50" s="57" t="s">
        <v>349</v>
      </c>
      <c r="AH50" s="58" t="s">
        <v>349</v>
      </c>
      <c r="AI50" s="59" t="s">
        <v>349</v>
      </c>
      <c r="AJ50" s="59" t="s">
        <v>349</v>
      </c>
      <c r="AK50" s="59" t="s">
        <v>349</v>
      </c>
      <c r="AL50" s="59" t="s">
        <v>349</v>
      </c>
    </row>
    <row r="51" spans="2:38" ht="15.75">
      <c r="B51" s="483"/>
      <c r="C51" s="483"/>
      <c r="D51" s="484"/>
      <c r="E51" s="456"/>
      <c r="F51" s="460"/>
      <c r="G51" s="460"/>
      <c r="H51" s="460"/>
      <c r="I51" s="455"/>
      <c r="J51" s="76" t="s">
        <v>349</v>
      </c>
      <c r="K51" s="77" t="s">
        <v>349</v>
      </c>
      <c r="L51" s="77" t="s">
        <v>349</v>
      </c>
      <c r="M51" s="77" t="s">
        <v>349</v>
      </c>
      <c r="N51" s="77" t="s">
        <v>349</v>
      </c>
      <c r="O51" s="78" t="s">
        <v>349</v>
      </c>
      <c r="P51" s="76" t="s">
        <v>349</v>
      </c>
      <c r="Q51" s="77" t="s">
        <v>349</v>
      </c>
      <c r="R51" s="77" t="s">
        <v>349</v>
      </c>
      <c r="S51" s="77" t="s">
        <v>349</v>
      </c>
      <c r="T51" s="77" t="s">
        <v>349</v>
      </c>
      <c r="U51" s="78" t="s">
        <v>349</v>
      </c>
      <c r="V51" s="217" t="s">
        <v>349</v>
      </c>
      <c r="W51" s="218" t="s">
        <v>349</v>
      </c>
      <c r="X51" s="68" t="s">
        <v>349</v>
      </c>
      <c r="Y51" s="68" t="s">
        <v>349</v>
      </c>
      <c r="Z51" s="68" t="s">
        <v>349</v>
      </c>
      <c r="AA51" s="69" t="s">
        <v>349</v>
      </c>
      <c r="AB51" s="55" t="s">
        <v>349</v>
      </c>
      <c r="AC51" s="56" t="s">
        <v>349</v>
      </c>
      <c r="AD51" s="56" t="s">
        <v>349</v>
      </c>
      <c r="AE51" s="56" t="s">
        <v>349</v>
      </c>
      <c r="AF51" s="56" t="s">
        <v>349</v>
      </c>
      <c r="AG51" s="57" t="s">
        <v>349</v>
      </c>
      <c r="AH51" s="58" t="s">
        <v>349</v>
      </c>
      <c r="AI51" s="59" t="s">
        <v>349</v>
      </c>
      <c r="AJ51" s="59" t="s">
        <v>349</v>
      </c>
      <c r="AK51" s="59" t="s">
        <v>349</v>
      </c>
      <c r="AL51" s="59" t="s">
        <v>349</v>
      </c>
    </row>
    <row r="52" spans="2:38" ht="15.75">
      <c r="B52" s="483"/>
      <c r="C52" s="483"/>
      <c r="D52" s="484"/>
      <c r="E52" s="456"/>
      <c r="F52" s="460"/>
      <c r="G52" s="460"/>
      <c r="H52" s="460"/>
      <c r="I52" s="455"/>
      <c r="J52" s="76" t="s">
        <v>349</v>
      </c>
      <c r="K52" s="77" t="s">
        <v>349</v>
      </c>
      <c r="L52" s="77" t="s">
        <v>349</v>
      </c>
      <c r="M52" s="77" t="s">
        <v>349</v>
      </c>
      <c r="N52" s="77" t="s">
        <v>349</v>
      </c>
      <c r="O52" s="78" t="s">
        <v>349</v>
      </c>
      <c r="P52" s="76" t="s">
        <v>349</v>
      </c>
      <c r="Q52" s="77" t="s">
        <v>349</v>
      </c>
      <c r="R52" s="77" t="s">
        <v>349</v>
      </c>
      <c r="S52" s="77" t="s">
        <v>349</v>
      </c>
      <c r="T52" s="77" t="s">
        <v>349</v>
      </c>
      <c r="U52" s="78" t="s">
        <v>349</v>
      </c>
      <c r="V52" s="217" t="s">
        <v>349</v>
      </c>
      <c r="W52" s="218" t="s">
        <v>349</v>
      </c>
      <c r="X52" s="68" t="s">
        <v>349</v>
      </c>
      <c r="Y52" s="68" t="s">
        <v>349</v>
      </c>
      <c r="Z52" s="68" t="s">
        <v>349</v>
      </c>
      <c r="AA52" s="69" t="s">
        <v>349</v>
      </c>
      <c r="AB52" s="55" t="s">
        <v>349</v>
      </c>
      <c r="AC52" s="56" t="s">
        <v>349</v>
      </c>
      <c r="AD52" s="56" t="s">
        <v>349</v>
      </c>
      <c r="AE52" s="56" t="s">
        <v>349</v>
      </c>
      <c r="AF52" s="56" t="s">
        <v>349</v>
      </c>
      <c r="AG52" s="57" t="s">
        <v>349</v>
      </c>
      <c r="AH52" s="58" t="s">
        <v>349</v>
      </c>
      <c r="AI52" s="59" t="s">
        <v>349</v>
      </c>
      <c r="AJ52" s="59" t="s">
        <v>349</v>
      </c>
      <c r="AK52" s="59" t="s">
        <v>349</v>
      </c>
      <c r="AL52" s="59" t="s">
        <v>349</v>
      </c>
    </row>
    <row r="53" spans="2:38" ht="5.25" customHeight="1">
      <c r="B53" s="483"/>
      <c r="C53" s="483"/>
      <c r="D53" s="484"/>
      <c r="E53" s="456"/>
      <c r="F53" s="460"/>
      <c r="G53" s="460"/>
      <c r="H53" s="460"/>
      <c r="I53" s="455"/>
      <c r="J53" s="76" t="s">
        <v>349</v>
      </c>
      <c r="K53" s="77" t="s">
        <v>349</v>
      </c>
      <c r="L53" s="77" t="s">
        <v>349</v>
      </c>
      <c r="M53" s="77" t="s">
        <v>349</v>
      </c>
      <c r="N53" s="77" t="s">
        <v>349</v>
      </c>
      <c r="O53" s="78" t="s">
        <v>349</v>
      </c>
      <c r="P53" s="76" t="s">
        <v>349</v>
      </c>
      <c r="Q53" s="77" t="s">
        <v>349</v>
      </c>
      <c r="R53" s="77" t="s">
        <v>349</v>
      </c>
      <c r="S53" s="77" t="s">
        <v>349</v>
      </c>
      <c r="T53" s="77" t="s">
        <v>349</v>
      </c>
      <c r="U53" s="78" t="s">
        <v>349</v>
      </c>
      <c r="V53" s="217" t="s">
        <v>349</v>
      </c>
      <c r="W53" s="218" t="s">
        <v>349</v>
      </c>
      <c r="X53" s="68" t="s">
        <v>349</v>
      </c>
      <c r="Y53" s="68" t="s">
        <v>349</v>
      </c>
      <c r="Z53" s="68" t="s">
        <v>349</v>
      </c>
      <c r="AA53" s="69" t="s">
        <v>349</v>
      </c>
      <c r="AB53" s="55" t="s">
        <v>349</v>
      </c>
      <c r="AC53" s="56" t="s">
        <v>349</v>
      </c>
      <c r="AD53" s="56" t="s">
        <v>349</v>
      </c>
      <c r="AE53" s="56" t="s">
        <v>349</v>
      </c>
      <c r="AF53" s="56" t="s">
        <v>349</v>
      </c>
      <c r="AG53" s="57" t="s">
        <v>349</v>
      </c>
      <c r="AH53" s="58" t="s">
        <v>349</v>
      </c>
      <c r="AI53" s="59" t="s">
        <v>349</v>
      </c>
      <c r="AJ53" s="59" t="s">
        <v>349</v>
      </c>
      <c r="AK53" s="59" t="s">
        <v>349</v>
      </c>
      <c r="AL53" s="59" t="s">
        <v>349</v>
      </c>
    </row>
    <row r="54" spans="2:38" ht="3" hidden="1" customHeight="1">
      <c r="B54" s="483"/>
      <c r="C54" s="483"/>
      <c r="D54" s="484"/>
      <c r="E54" s="456"/>
      <c r="F54" s="460"/>
      <c r="G54" s="460"/>
      <c r="H54" s="460"/>
      <c r="I54" s="455"/>
      <c r="J54" s="76" t="s">
        <v>349</v>
      </c>
      <c r="K54" s="77" t="s">
        <v>349</v>
      </c>
      <c r="L54" s="77" t="s">
        <v>349</v>
      </c>
      <c r="M54" s="77" t="s">
        <v>349</v>
      </c>
      <c r="N54" s="77" t="s">
        <v>349</v>
      </c>
      <c r="O54" s="78" t="s">
        <v>349</v>
      </c>
      <c r="P54" s="76" t="s">
        <v>349</v>
      </c>
      <c r="Q54" s="77" t="s">
        <v>349</v>
      </c>
      <c r="R54" s="77" t="s">
        <v>349</v>
      </c>
      <c r="S54" s="77" t="s">
        <v>349</v>
      </c>
      <c r="T54" s="77" t="s">
        <v>349</v>
      </c>
      <c r="U54" s="78" t="s">
        <v>349</v>
      </c>
      <c r="V54" s="217" t="s">
        <v>349</v>
      </c>
      <c r="W54" s="218" t="s">
        <v>349</v>
      </c>
      <c r="X54" s="68" t="s">
        <v>349</v>
      </c>
      <c r="Y54" s="68" t="s">
        <v>349</v>
      </c>
      <c r="Z54" s="68" t="s">
        <v>349</v>
      </c>
      <c r="AA54" s="69" t="s">
        <v>349</v>
      </c>
      <c r="AB54" s="55" t="s">
        <v>349</v>
      </c>
      <c r="AC54" s="56" t="s">
        <v>349</v>
      </c>
      <c r="AD54" s="56" t="s">
        <v>349</v>
      </c>
      <c r="AE54" s="56" t="s">
        <v>349</v>
      </c>
      <c r="AF54" s="56" t="s">
        <v>349</v>
      </c>
      <c r="AG54" s="57" t="s">
        <v>349</v>
      </c>
      <c r="AH54" s="58" t="s">
        <v>349</v>
      </c>
      <c r="AI54" s="59" t="s">
        <v>349</v>
      </c>
      <c r="AJ54" s="59" t="s">
        <v>349</v>
      </c>
      <c r="AK54" s="59" t="s">
        <v>349</v>
      </c>
      <c r="AL54" s="59" t="s">
        <v>349</v>
      </c>
    </row>
    <row r="55" spans="2:38" ht="15.75" hidden="1">
      <c r="B55" s="483"/>
      <c r="C55" s="483"/>
      <c r="D55" s="484"/>
      <c r="E55" s="456"/>
      <c r="F55" s="460"/>
      <c r="G55" s="460"/>
      <c r="H55" s="460"/>
      <c r="I55" s="455"/>
      <c r="J55" s="76" t="s">
        <v>349</v>
      </c>
      <c r="K55" s="77" t="s">
        <v>349</v>
      </c>
      <c r="L55" s="77" t="s">
        <v>349</v>
      </c>
      <c r="M55" s="77" t="s">
        <v>349</v>
      </c>
      <c r="N55" s="77" t="s">
        <v>349</v>
      </c>
      <c r="O55" s="78" t="s">
        <v>349</v>
      </c>
      <c r="P55" s="76" t="s">
        <v>349</v>
      </c>
      <c r="Q55" s="77" t="s">
        <v>349</v>
      </c>
      <c r="R55" s="77" t="s">
        <v>349</v>
      </c>
      <c r="S55" s="77" t="s">
        <v>349</v>
      </c>
      <c r="T55" s="77" t="s">
        <v>349</v>
      </c>
      <c r="U55" s="78" t="s">
        <v>349</v>
      </c>
      <c r="V55" s="217" t="s">
        <v>349</v>
      </c>
      <c r="W55" s="218" t="s">
        <v>349</v>
      </c>
      <c r="X55" s="68" t="s">
        <v>349</v>
      </c>
      <c r="Y55" s="68" t="s">
        <v>349</v>
      </c>
      <c r="Z55" s="68" t="s">
        <v>349</v>
      </c>
      <c r="AA55" s="69" t="s">
        <v>349</v>
      </c>
      <c r="AB55" s="55" t="s">
        <v>349</v>
      </c>
      <c r="AC55" s="56" t="s">
        <v>349</v>
      </c>
      <c r="AD55" s="56" t="s">
        <v>349</v>
      </c>
      <c r="AE55" s="56" t="s">
        <v>349</v>
      </c>
      <c r="AF55" s="56" t="s">
        <v>349</v>
      </c>
      <c r="AG55" s="57" t="s">
        <v>349</v>
      </c>
      <c r="AH55" s="58" t="s">
        <v>349</v>
      </c>
      <c r="AI55" s="59" t="s">
        <v>349</v>
      </c>
      <c r="AJ55" s="59" t="s">
        <v>349</v>
      </c>
      <c r="AK55" s="59" t="s">
        <v>349</v>
      </c>
      <c r="AL55" s="59" t="s">
        <v>349</v>
      </c>
    </row>
    <row r="56" spans="2:38" ht="15.75" hidden="1">
      <c r="B56" s="483"/>
      <c r="C56" s="483"/>
      <c r="D56" s="484"/>
      <c r="E56" s="456"/>
      <c r="F56" s="460"/>
      <c r="G56" s="460"/>
      <c r="H56" s="460"/>
      <c r="I56" s="455"/>
      <c r="J56" s="76" t="s">
        <v>349</v>
      </c>
      <c r="K56" s="77" t="s">
        <v>349</v>
      </c>
      <c r="L56" s="77" t="s">
        <v>349</v>
      </c>
      <c r="M56" s="77" t="s">
        <v>349</v>
      </c>
      <c r="N56" s="77" t="s">
        <v>349</v>
      </c>
      <c r="O56" s="78" t="s">
        <v>349</v>
      </c>
      <c r="P56" s="76" t="s">
        <v>349</v>
      </c>
      <c r="Q56" s="77" t="s">
        <v>349</v>
      </c>
      <c r="R56" s="77" t="s">
        <v>349</v>
      </c>
      <c r="S56" s="77" t="s">
        <v>349</v>
      </c>
      <c r="T56" s="77" t="s">
        <v>349</v>
      </c>
      <c r="U56" s="78" t="s">
        <v>349</v>
      </c>
      <c r="V56" s="217" t="s">
        <v>349</v>
      </c>
      <c r="W56" s="218" t="s">
        <v>349</v>
      </c>
      <c r="X56" s="68" t="s">
        <v>349</v>
      </c>
      <c r="Y56" s="68" t="s">
        <v>349</v>
      </c>
      <c r="Z56" s="68" t="s">
        <v>349</v>
      </c>
      <c r="AA56" s="69" t="s">
        <v>349</v>
      </c>
      <c r="AB56" s="55" t="s">
        <v>349</v>
      </c>
      <c r="AC56" s="56" t="s">
        <v>349</v>
      </c>
      <c r="AD56" s="56" t="s">
        <v>349</v>
      </c>
      <c r="AE56" s="56" t="s">
        <v>349</v>
      </c>
      <c r="AF56" s="56" t="s">
        <v>349</v>
      </c>
      <c r="AG56" s="57" t="s">
        <v>349</v>
      </c>
      <c r="AH56" s="58" t="s">
        <v>349</v>
      </c>
      <c r="AI56" s="59" t="s">
        <v>349</v>
      </c>
      <c r="AJ56" s="59" t="s">
        <v>349</v>
      </c>
      <c r="AK56" s="59" t="s">
        <v>349</v>
      </c>
      <c r="AL56" s="59" t="s">
        <v>349</v>
      </c>
    </row>
    <row r="57" spans="2:38" ht="16.5" thickBot="1">
      <c r="B57" s="483"/>
      <c r="C57" s="483"/>
      <c r="D57" s="484"/>
      <c r="E57" s="457"/>
      <c r="F57" s="458"/>
      <c r="G57" s="458"/>
      <c r="H57" s="458"/>
      <c r="I57" s="459"/>
      <c r="J57" s="79" t="s">
        <v>349</v>
      </c>
      <c r="K57" s="80" t="s">
        <v>349</v>
      </c>
      <c r="L57" s="80" t="s">
        <v>349</v>
      </c>
      <c r="M57" s="80" t="s">
        <v>349</v>
      </c>
      <c r="N57" s="80" t="s">
        <v>349</v>
      </c>
      <c r="O57" s="81" t="s">
        <v>349</v>
      </c>
      <c r="P57" s="79" t="s">
        <v>349</v>
      </c>
      <c r="Q57" s="80" t="s">
        <v>349</v>
      </c>
      <c r="R57" s="80" t="s">
        <v>349</v>
      </c>
      <c r="S57" s="80" t="s">
        <v>349</v>
      </c>
      <c r="T57" s="80" t="s">
        <v>349</v>
      </c>
      <c r="U57" s="81" t="s">
        <v>349</v>
      </c>
      <c r="V57" s="220" t="s">
        <v>349</v>
      </c>
      <c r="W57" s="221" t="s">
        <v>349</v>
      </c>
      <c r="X57" s="71" t="s">
        <v>349</v>
      </c>
      <c r="Y57" s="71" t="s">
        <v>349</v>
      </c>
      <c r="Z57" s="71" t="s">
        <v>349</v>
      </c>
      <c r="AA57" s="72" t="s">
        <v>349</v>
      </c>
      <c r="AB57" s="60" t="s">
        <v>349</v>
      </c>
      <c r="AC57" s="61" t="s">
        <v>349</v>
      </c>
      <c r="AD57" s="61" t="s">
        <v>349</v>
      </c>
      <c r="AE57" s="61" t="s">
        <v>349</v>
      </c>
      <c r="AF57" s="61" t="s">
        <v>349</v>
      </c>
      <c r="AG57" s="62" t="s">
        <v>349</v>
      </c>
      <c r="AH57" s="58" t="s">
        <v>349</v>
      </c>
      <c r="AI57" s="59" t="s">
        <v>349</v>
      </c>
      <c r="AJ57" s="59" t="s">
        <v>349</v>
      </c>
      <c r="AK57" s="59" t="s">
        <v>349</v>
      </c>
      <c r="AL57" s="59" t="s">
        <v>349</v>
      </c>
    </row>
    <row r="58" spans="2:38" ht="15" customHeight="1">
      <c r="J58" s="450" t="s">
        <v>168</v>
      </c>
      <c r="K58" s="451"/>
      <c r="L58" s="451"/>
      <c r="M58" s="451"/>
      <c r="N58" s="451"/>
      <c r="O58" s="452"/>
      <c r="P58" s="450" t="s">
        <v>169</v>
      </c>
      <c r="Q58" s="451"/>
      <c r="R58" s="451"/>
      <c r="S58" s="451"/>
      <c r="T58" s="451"/>
      <c r="U58" s="452"/>
      <c r="V58" s="450" t="s">
        <v>170</v>
      </c>
      <c r="W58" s="451"/>
      <c r="X58" s="451"/>
      <c r="Y58" s="451"/>
      <c r="Z58" s="451"/>
      <c r="AA58" s="452"/>
      <c r="AB58" s="450" t="s">
        <v>171</v>
      </c>
      <c r="AC58" s="479"/>
      <c r="AD58" s="451"/>
      <c r="AE58" s="451"/>
      <c r="AF58" s="451"/>
      <c r="AG58" s="451"/>
      <c r="AH58" s="450" t="s">
        <v>172</v>
      </c>
      <c r="AI58" s="451"/>
      <c r="AJ58" s="451"/>
      <c r="AK58" s="451"/>
      <c r="AL58" s="452"/>
    </row>
    <row r="59" spans="2:38" ht="15" customHeight="1">
      <c r="J59" s="456"/>
      <c r="K59" s="460"/>
      <c r="L59" s="460"/>
      <c r="M59" s="460"/>
      <c r="N59" s="460"/>
      <c r="O59" s="455"/>
      <c r="P59" s="456"/>
      <c r="Q59" s="460"/>
      <c r="R59" s="460"/>
      <c r="S59" s="460"/>
      <c r="T59" s="460"/>
      <c r="U59" s="455"/>
      <c r="V59" s="456"/>
      <c r="W59" s="460"/>
      <c r="X59" s="460"/>
      <c r="Y59" s="460"/>
      <c r="Z59" s="460"/>
      <c r="AA59" s="455"/>
      <c r="AB59" s="456"/>
      <c r="AC59" s="460"/>
      <c r="AD59" s="460"/>
      <c r="AE59" s="460"/>
      <c r="AF59" s="460"/>
      <c r="AG59" s="460"/>
      <c r="AH59" s="453"/>
      <c r="AI59" s="454"/>
      <c r="AJ59" s="454"/>
      <c r="AK59" s="454"/>
      <c r="AL59" s="455"/>
    </row>
    <row r="60" spans="2:38" ht="15" customHeight="1">
      <c r="J60" s="456"/>
      <c r="K60" s="460"/>
      <c r="L60" s="460"/>
      <c r="M60" s="460"/>
      <c r="N60" s="460"/>
      <c r="O60" s="455"/>
      <c r="P60" s="456"/>
      <c r="Q60" s="460"/>
      <c r="R60" s="460"/>
      <c r="S60" s="460"/>
      <c r="T60" s="460"/>
      <c r="U60" s="455"/>
      <c r="V60" s="456"/>
      <c r="W60" s="460"/>
      <c r="X60" s="460"/>
      <c r="Y60" s="460"/>
      <c r="Z60" s="460"/>
      <c r="AA60" s="455"/>
      <c r="AB60" s="456"/>
      <c r="AC60" s="460"/>
      <c r="AD60" s="460"/>
      <c r="AE60" s="460"/>
      <c r="AF60" s="460"/>
      <c r="AG60" s="460"/>
      <c r="AH60" s="453"/>
      <c r="AI60" s="454"/>
      <c r="AJ60" s="454"/>
      <c r="AK60" s="454"/>
      <c r="AL60" s="455"/>
    </row>
    <row r="61" spans="2:38" ht="15" customHeight="1">
      <c r="J61" s="456"/>
      <c r="K61" s="460"/>
      <c r="L61" s="460"/>
      <c r="M61" s="460"/>
      <c r="N61" s="460"/>
      <c r="O61" s="455"/>
      <c r="P61" s="456"/>
      <c r="Q61" s="460"/>
      <c r="R61" s="460"/>
      <c r="S61" s="460"/>
      <c r="T61" s="460"/>
      <c r="U61" s="455"/>
      <c r="V61" s="456"/>
      <c r="W61" s="460"/>
      <c r="X61" s="460"/>
      <c r="Y61" s="460"/>
      <c r="Z61" s="460"/>
      <c r="AA61" s="455"/>
      <c r="AB61" s="456"/>
      <c r="AC61" s="460"/>
      <c r="AD61" s="460"/>
      <c r="AE61" s="460"/>
      <c r="AF61" s="460"/>
      <c r="AG61" s="460"/>
      <c r="AH61" s="456"/>
      <c r="AI61" s="454"/>
      <c r="AJ61" s="454"/>
      <c r="AK61" s="454"/>
      <c r="AL61" s="455"/>
    </row>
    <row r="62" spans="2:38" ht="15" customHeight="1">
      <c r="J62" s="456"/>
      <c r="K62" s="460"/>
      <c r="L62" s="460"/>
      <c r="M62" s="460"/>
      <c r="N62" s="460"/>
      <c r="O62" s="455"/>
      <c r="P62" s="456"/>
      <c r="Q62" s="460"/>
      <c r="R62" s="460"/>
      <c r="S62" s="460"/>
      <c r="T62" s="460"/>
      <c r="U62" s="455"/>
      <c r="V62" s="456"/>
      <c r="W62" s="460"/>
      <c r="X62" s="460"/>
      <c r="Y62" s="460"/>
      <c r="Z62" s="460"/>
      <c r="AA62" s="455"/>
      <c r="AB62" s="456"/>
      <c r="AC62" s="460"/>
      <c r="AD62" s="460"/>
      <c r="AE62" s="460"/>
      <c r="AF62" s="460"/>
      <c r="AG62" s="460"/>
      <c r="AH62" s="456"/>
      <c r="AI62" s="454"/>
      <c r="AJ62" s="454"/>
      <c r="AK62" s="454"/>
      <c r="AL62" s="455"/>
    </row>
    <row r="63" spans="2:38" ht="28.5" customHeight="1" thickBot="1">
      <c r="J63" s="457"/>
      <c r="K63" s="458"/>
      <c r="L63" s="458"/>
      <c r="M63" s="458"/>
      <c r="N63" s="458"/>
      <c r="O63" s="459"/>
      <c r="P63" s="457"/>
      <c r="Q63" s="458"/>
      <c r="R63" s="458"/>
      <c r="S63" s="458"/>
      <c r="T63" s="458"/>
      <c r="U63" s="459"/>
      <c r="V63" s="457"/>
      <c r="W63" s="458"/>
      <c r="X63" s="458"/>
      <c r="Y63" s="458"/>
      <c r="Z63" s="458"/>
      <c r="AA63" s="459"/>
      <c r="AB63" s="457"/>
      <c r="AC63" s="458"/>
      <c r="AD63" s="458"/>
      <c r="AE63" s="458"/>
      <c r="AF63" s="458"/>
      <c r="AG63" s="458"/>
      <c r="AH63" s="457"/>
      <c r="AI63" s="458"/>
      <c r="AJ63" s="458"/>
      <c r="AK63" s="458"/>
      <c r="AL63" s="459"/>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baseColWidth="10" defaultRowHeight="15"/>
  <cols>
    <col min="2" max="2" width="25.5703125" customWidth="1"/>
    <col min="6" max="6" width="27.42578125" customWidth="1"/>
    <col min="7" max="7" width="24.7109375" style="139" customWidth="1"/>
    <col min="8" max="8" width="11.42578125" style="139"/>
    <col min="9" max="9" width="18.28515625" style="139" customWidth="1"/>
    <col min="10" max="12" width="11.42578125" style="139"/>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9" t="s">
        <v>23</v>
      </c>
      <c r="H1" s="139" t="s">
        <v>15</v>
      </c>
    </row>
    <row r="4" spans="2:26">
      <c r="B4" t="s">
        <v>220</v>
      </c>
      <c r="C4" t="s">
        <v>166</v>
      </c>
      <c r="F4" t="s">
        <v>52</v>
      </c>
      <c r="G4" s="138" t="s">
        <v>245</v>
      </c>
      <c r="H4" s="138">
        <v>0.2</v>
      </c>
      <c r="I4" s="138"/>
      <c r="K4" s="138"/>
      <c r="Q4" t="s">
        <v>246</v>
      </c>
      <c r="R4" s="138">
        <v>0.5</v>
      </c>
      <c r="S4" s="139" t="s">
        <v>111</v>
      </c>
      <c r="T4" s="138">
        <v>0.3</v>
      </c>
      <c r="U4" s="139" t="s">
        <v>124</v>
      </c>
      <c r="V4" s="138">
        <v>0.4</v>
      </c>
      <c r="W4" s="139" t="s">
        <v>127</v>
      </c>
    </row>
    <row r="5" spans="2:26">
      <c r="B5" t="s">
        <v>221</v>
      </c>
      <c r="C5" t="s">
        <v>166</v>
      </c>
      <c r="F5" t="s">
        <v>53</v>
      </c>
      <c r="G5" s="138" t="s">
        <v>245</v>
      </c>
      <c r="H5" s="138">
        <v>0.2</v>
      </c>
      <c r="I5" s="138"/>
      <c r="K5" s="138"/>
      <c r="Q5" t="s">
        <v>247</v>
      </c>
      <c r="R5" s="138">
        <v>0.45</v>
      </c>
      <c r="S5" s="139" t="s">
        <v>111</v>
      </c>
      <c r="T5" s="138">
        <v>0.36</v>
      </c>
      <c r="U5" s="139" t="s">
        <v>124</v>
      </c>
      <c r="V5" s="138">
        <v>0.4</v>
      </c>
      <c r="W5" s="139" t="s">
        <v>127</v>
      </c>
    </row>
    <row r="6" spans="2:26">
      <c r="B6" t="s">
        <v>222</v>
      </c>
      <c r="C6" t="s">
        <v>127</v>
      </c>
      <c r="F6" t="s">
        <v>54</v>
      </c>
      <c r="G6" s="138" t="s">
        <v>113</v>
      </c>
      <c r="H6" s="138">
        <v>0.6</v>
      </c>
      <c r="I6" s="138" t="s">
        <v>278</v>
      </c>
      <c r="K6" s="138"/>
      <c r="Q6" t="s">
        <v>248</v>
      </c>
      <c r="R6" s="138">
        <v>0.4</v>
      </c>
      <c r="S6" s="139" t="s">
        <v>111</v>
      </c>
      <c r="T6" s="138">
        <v>0.36</v>
      </c>
      <c r="U6" s="139" t="s">
        <v>124</v>
      </c>
      <c r="V6" s="138">
        <v>0.4</v>
      </c>
      <c r="W6" s="139" t="s">
        <v>127</v>
      </c>
    </row>
    <row r="7" spans="2:26">
      <c r="B7" t="s">
        <v>223</v>
      </c>
      <c r="C7" t="s">
        <v>219</v>
      </c>
      <c r="G7" s="138"/>
      <c r="I7" s="138"/>
      <c r="K7" s="138"/>
      <c r="Q7" t="s">
        <v>249</v>
      </c>
      <c r="R7" s="138">
        <v>0.35</v>
      </c>
      <c r="S7" s="139" t="s">
        <v>113</v>
      </c>
      <c r="T7" s="138">
        <v>0.42</v>
      </c>
      <c r="U7" s="139" t="s">
        <v>124</v>
      </c>
      <c r="V7" s="138">
        <v>0.4</v>
      </c>
      <c r="W7" s="139" t="s">
        <v>127</v>
      </c>
    </row>
    <row r="8" spans="2:26">
      <c r="B8" t="s">
        <v>224</v>
      </c>
      <c r="C8" t="s">
        <v>161</v>
      </c>
      <c r="G8" s="138"/>
      <c r="I8" s="138"/>
      <c r="K8" s="138"/>
      <c r="Q8" t="s">
        <v>250</v>
      </c>
      <c r="R8" s="138">
        <v>0.35</v>
      </c>
      <c r="S8" s="139" t="s">
        <v>113</v>
      </c>
      <c r="T8" s="138">
        <v>0.6</v>
      </c>
      <c r="U8" s="139" t="s">
        <v>124</v>
      </c>
      <c r="V8" s="138">
        <v>0.26</v>
      </c>
      <c r="W8" s="139" t="s">
        <v>127</v>
      </c>
    </row>
    <row r="9" spans="2:26">
      <c r="B9" t="s">
        <v>226</v>
      </c>
      <c r="C9" t="s">
        <v>166</v>
      </c>
      <c r="G9" s="138"/>
      <c r="I9" s="138"/>
      <c r="K9" s="138"/>
      <c r="Q9" t="s">
        <v>251</v>
      </c>
      <c r="R9" s="138">
        <v>0.3</v>
      </c>
      <c r="S9" s="139" t="s">
        <v>113</v>
      </c>
      <c r="T9" s="138">
        <v>0.6</v>
      </c>
      <c r="U9" s="139" t="s">
        <v>124</v>
      </c>
      <c r="V9" s="138">
        <v>0.3</v>
      </c>
      <c r="W9" s="139" t="s">
        <v>127</v>
      </c>
    </row>
    <row r="10" spans="2:26">
      <c r="B10" t="s">
        <v>227</v>
      </c>
      <c r="C10" t="s">
        <v>127</v>
      </c>
    </row>
    <row r="11" spans="2:26">
      <c r="B11" t="s">
        <v>228</v>
      </c>
      <c r="C11" t="s">
        <v>127</v>
      </c>
      <c r="F11" t="s">
        <v>220</v>
      </c>
      <c r="G11" s="139" t="s">
        <v>110</v>
      </c>
      <c r="H11" s="138">
        <v>0.1</v>
      </c>
      <c r="I11" s="139" t="s">
        <v>245</v>
      </c>
      <c r="J11" s="138">
        <v>0.2</v>
      </c>
      <c r="K11" s="139" t="s">
        <v>166</v>
      </c>
    </row>
    <row r="12" spans="2:26">
      <c r="B12" t="s">
        <v>229</v>
      </c>
      <c r="C12" t="s">
        <v>219</v>
      </c>
      <c r="F12" t="s">
        <v>221</v>
      </c>
      <c r="G12" s="139" t="s">
        <v>110</v>
      </c>
      <c r="H12" s="138">
        <v>0.1</v>
      </c>
      <c r="I12" s="139" t="s">
        <v>124</v>
      </c>
      <c r="J12" s="138">
        <v>0.4</v>
      </c>
      <c r="K12" s="139" t="s">
        <v>166</v>
      </c>
      <c r="Q12" t="s">
        <v>14</v>
      </c>
      <c r="R12" t="s">
        <v>279</v>
      </c>
      <c r="S12" s="139" t="s">
        <v>18</v>
      </c>
      <c r="T12" t="s">
        <v>31</v>
      </c>
      <c r="U12" s="139" t="s">
        <v>32</v>
      </c>
      <c r="V12" t="s">
        <v>280</v>
      </c>
      <c r="W12" s="139" t="s">
        <v>15</v>
      </c>
      <c r="X12" t="s">
        <v>23</v>
      </c>
      <c r="Y12" s="139" t="s">
        <v>15</v>
      </c>
      <c r="Z12" t="s">
        <v>281</v>
      </c>
    </row>
    <row r="13" spans="2:26">
      <c r="B13" t="s">
        <v>230</v>
      </c>
      <c r="C13" t="s">
        <v>161</v>
      </c>
      <c r="F13" t="s">
        <v>222</v>
      </c>
      <c r="G13" s="139" t="s">
        <v>110</v>
      </c>
      <c r="H13" s="138">
        <v>0.1</v>
      </c>
      <c r="I13" s="139" t="s">
        <v>127</v>
      </c>
      <c r="J13" s="138">
        <v>0.6</v>
      </c>
      <c r="K13" s="139" t="s">
        <v>127</v>
      </c>
      <c r="Q13" t="s">
        <v>110</v>
      </c>
      <c r="R13" t="s">
        <v>245</v>
      </c>
      <c r="S13" t="s">
        <v>166</v>
      </c>
      <c r="T13" t="s">
        <v>52</v>
      </c>
      <c r="U13" t="s">
        <v>56</v>
      </c>
      <c r="V13" t="s">
        <v>110</v>
      </c>
      <c r="W13" s="137">
        <v>0.1</v>
      </c>
      <c r="X13" t="s">
        <v>245</v>
      </c>
      <c r="Y13" s="137">
        <v>0.2</v>
      </c>
      <c r="Z13" t="s">
        <v>166</v>
      </c>
    </row>
    <row r="14" spans="2:26">
      <c r="B14" t="s">
        <v>231</v>
      </c>
      <c r="C14" t="s">
        <v>127</v>
      </c>
      <c r="F14" t="s">
        <v>223</v>
      </c>
      <c r="G14" s="139" t="s">
        <v>110</v>
      </c>
      <c r="H14" s="138">
        <v>0.1</v>
      </c>
      <c r="I14" s="139" t="s">
        <v>130</v>
      </c>
      <c r="J14" s="138">
        <v>0.8</v>
      </c>
      <c r="K14" s="139" t="s">
        <v>163</v>
      </c>
      <c r="Q14" t="s">
        <v>110</v>
      </c>
      <c r="R14" t="s">
        <v>124</v>
      </c>
      <c r="S14" t="s">
        <v>166</v>
      </c>
      <c r="T14" t="s">
        <v>52</v>
      </c>
      <c r="U14" t="s">
        <v>56</v>
      </c>
      <c r="V14" t="s">
        <v>110</v>
      </c>
      <c r="W14" s="137">
        <v>0.1</v>
      </c>
      <c r="X14" t="s">
        <v>124</v>
      </c>
      <c r="Y14" s="137">
        <v>0.4</v>
      </c>
      <c r="Z14" t="s">
        <v>166</v>
      </c>
    </row>
    <row r="15" spans="2:26">
      <c r="B15" t="s">
        <v>225</v>
      </c>
      <c r="C15" t="s">
        <v>127</v>
      </c>
      <c r="F15" t="s">
        <v>224</v>
      </c>
      <c r="G15" s="139" t="s">
        <v>110</v>
      </c>
      <c r="H15" s="138">
        <v>0.1</v>
      </c>
      <c r="I15" s="139" t="s">
        <v>132</v>
      </c>
      <c r="J15" s="138">
        <v>1</v>
      </c>
      <c r="K15" s="139" t="s">
        <v>161</v>
      </c>
      <c r="Q15" t="s">
        <v>110</v>
      </c>
      <c r="R15" t="s">
        <v>127</v>
      </c>
      <c r="S15" t="s">
        <v>127</v>
      </c>
      <c r="T15" t="s">
        <v>52</v>
      </c>
      <c r="U15" t="s">
        <v>56</v>
      </c>
      <c r="V15" t="s">
        <v>110</v>
      </c>
      <c r="W15" s="137">
        <v>0.1</v>
      </c>
      <c r="X15" t="s">
        <v>127</v>
      </c>
      <c r="Y15" s="137">
        <v>0.6</v>
      </c>
      <c r="Z15" t="s">
        <v>127</v>
      </c>
    </row>
    <row r="16" spans="2:26">
      <c r="B16" t="s">
        <v>241</v>
      </c>
      <c r="C16" t="s">
        <v>127</v>
      </c>
      <c r="F16" t="s">
        <v>226</v>
      </c>
      <c r="G16" s="139" t="s">
        <v>110</v>
      </c>
      <c r="H16" s="138">
        <v>0.2</v>
      </c>
      <c r="I16" s="139" t="s">
        <v>245</v>
      </c>
      <c r="J16" s="138">
        <v>0.2</v>
      </c>
      <c r="K16" s="139" t="s">
        <v>166</v>
      </c>
      <c r="T16" t="s">
        <v>52</v>
      </c>
      <c r="U16" t="s">
        <v>56</v>
      </c>
    </row>
    <row r="17" spans="2:21">
      <c r="B17" t="s">
        <v>232</v>
      </c>
      <c r="C17" t="s">
        <v>219</v>
      </c>
      <c r="F17" t="s">
        <v>227</v>
      </c>
      <c r="G17" s="139" t="s">
        <v>110</v>
      </c>
      <c r="H17" s="138">
        <v>0.2</v>
      </c>
      <c r="I17" s="139" t="s">
        <v>124</v>
      </c>
      <c r="J17" s="138">
        <v>0.4</v>
      </c>
      <c r="K17" s="139" t="s">
        <v>166</v>
      </c>
      <c r="R17" s="138">
        <v>0.5</v>
      </c>
      <c r="S17" s="137">
        <v>0.5</v>
      </c>
      <c r="T17" t="s">
        <v>52</v>
      </c>
      <c r="U17" t="s">
        <v>56</v>
      </c>
    </row>
    <row r="18" spans="2:21">
      <c r="B18" t="s">
        <v>233</v>
      </c>
      <c r="C18" t="s">
        <v>161</v>
      </c>
      <c r="F18" t="s">
        <v>228</v>
      </c>
      <c r="G18" s="139" t="s">
        <v>110</v>
      </c>
      <c r="H18" s="138">
        <v>0.2</v>
      </c>
      <c r="I18" s="139" t="s">
        <v>127</v>
      </c>
      <c r="J18" s="138">
        <v>0.6</v>
      </c>
      <c r="K18" s="139" t="s">
        <v>127</v>
      </c>
      <c r="R18" s="138">
        <v>0.45</v>
      </c>
      <c r="S18" s="137">
        <v>0.35</v>
      </c>
      <c r="T18" t="s">
        <v>52</v>
      </c>
      <c r="U18" t="s">
        <v>56</v>
      </c>
    </row>
    <row r="19" spans="2:21">
      <c r="B19" t="s">
        <v>234</v>
      </c>
      <c r="C19" t="s">
        <v>127</v>
      </c>
      <c r="F19" t="s">
        <v>229</v>
      </c>
      <c r="G19" s="139" t="s">
        <v>110</v>
      </c>
      <c r="H19" s="138">
        <v>0.2</v>
      </c>
      <c r="I19" s="139" t="s">
        <v>130</v>
      </c>
      <c r="J19" s="138">
        <v>0.8</v>
      </c>
      <c r="K19" s="139" t="s">
        <v>163</v>
      </c>
      <c r="R19" s="138">
        <v>0.4</v>
      </c>
      <c r="T19" t="s">
        <v>52</v>
      </c>
      <c r="U19" t="s">
        <v>56</v>
      </c>
    </row>
    <row r="20" spans="2:21">
      <c r="B20" t="s">
        <v>235</v>
      </c>
      <c r="C20" t="s">
        <v>127</v>
      </c>
      <c r="F20" t="s">
        <v>230</v>
      </c>
      <c r="G20" s="139" t="s">
        <v>110</v>
      </c>
      <c r="H20" s="138">
        <v>0.2</v>
      </c>
      <c r="I20" s="139" t="s">
        <v>132</v>
      </c>
      <c r="J20" s="138">
        <v>1</v>
      </c>
      <c r="K20" s="139" t="s">
        <v>161</v>
      </c>
      <c r="R20" s="138">
        <v>0.35</v>
      </c>
      <c r="T20" t="s">
        <v>52</v>
      </c>
      <c r="U20" t="s">
        <v>56</v>
      </c>
    </row>
    <row r="21" spans="2:21">
      <c r="B21" t="s">
        <v>236</v>
      </c>
      <c r="C21" t="s">
        <v>219</v>
      </c>
      <c r="F21" t="s">
        <v>231</v>
      </c>
      <c r="G21" s="139" t="s">
        <v>111</v>
      </c>
      <c r="H21" s="138">
        <v>0.3</v>
      </c>
      <c r="I21" s="139" t="s">
        <v>245</v>
      </c>
      <c r="J21" s="138">
        <v>0.2</v>
      </c>
      <c r="K21" s="139" t="s">
        <v>166</v>
      </c>
      <c r="R21" s="138">
        <v>0.35</v>
      </c>
      <c r="T21" t="s">
        <v>52</v>
      </c>
      <c r="U21" t="s">
        <v>56</v>
      </c>
    </row>
    <row r="22" spans="2:21">
      <c r="B22" t="s">
        <v>237</v>
      </c>
      <c r="C22" t="s">
        <v>219</v>
      </c>
      <c r="F22" t="s">
        <v>225</v>
      </c>
      <c r="G22" s="139" t="s">
        <v>111</v>
      </c>
      <c r="H22" s="138">
        <v>0.3</v>
      </c>
      <c r="I22" s="139" t="s">
        <v>124</v>
      </c>
      <c r="J22" s="138">
        <v>0.4</v>
      </c>
      <c r="K22" s="139" t="s">
        <v>127</v>
      </c>
      <c r="R22" s="138">
        <v>0.3</v>
      </c>
      <c r="T22" t="s">
        <v>52</v>
      </c>
      <c r="U22" t="s">
        <v>56</v>
      </c>
    </row>
    <row r="23" spans="2:21">
      <c r="B23" t="s">
        <v>238</v>
      </c>
      <c r="C23" t="s">
        <v>161</v>
      </c>
      <c r="F23" t="s">
        <v>241</v>
      </c>
      <c r="G23" s="139" t="s">
        <v>111</v>
      </c>
      <c r="H23" s="138">
        <v>0.3</v>
      </c>
      <c r="I23" s="139" t="s">
        <v>127</v>
      </c>
      <c r="J23" s="138">
        <v>0.6</v>
      </c>
      <c r="K23" s="139" t="s">
        <v>127</v>
      </c>
      <c r="T23" t="s">
        <v>52</v>
      </c>
      <c r="U23" t="s">
        <v>56</v>
      </c>
    </row>
    <row r="24" spans="2:21">
      <c r="B24" t="s">
        <v>286</v>
      </c>
      <c r="C24" t="s">
        <v>219</v>
      </c>
      <c r="F24" t="s">
        <v>232</v>
      </c>
      <c r="G24" s="139" t="s">
        <v>111</v>
      </c>
      <c r="H24" s="138">
        <v>0.3</v>
      </c>
      <c r="I24" s="139" t="s">
        <v>130</v>
      </c>
      <c r="J24" s="138">
        <v>0.8</v>
      </c>
      <c r="K24" s="139" t="s">
        <v>163</v>
      </c>
      <c r="T24" t="s">
        <v>52</v>
      </c>
      <c r="U24" t="s">
        <v>56</v>
      </c>
    </row>
    <row r="25" spans="2:21">
      <c r="B25" t="s">
        <v>287</v>
      </c>
      <c r="C25" t="s">
        <v>219</v>
      </c>
      <c r="F25" t="s">
        <v>233</v>
      </c>
      <c r="G25" s="139" t="s">
        <v>111</v>
      </c>
      <c r="H25" s="138">
        <v>0.3</v>
      </c>
      <c r="I25" s="139" t="s">
        <v>132</v>
      </c>
      <c r="J25" s="138">
        <v>1</v>
      </c>
      <c r="K25" s="139" t="s">
        <v>161</v>
      </c>
    </row>
    <row r="26" spans="2:21">
      <c r="B26" t="s">
        <v>288</v>
      </c>
      <c r="C26" t="s">
        <v>219</v>
      </c>
      <c r="F26" t="s">
        <v>234</v>
      </c>
      <c r="G26" s="139" t="s">
        <v>111</v>
      </c>
      <c r="H26" s="138">
        <v>0.4</v>
      </c>
      <c r="I26" s="139" t="s">
        <v>245</v>
      </c>
      <c r="J26" s="138">
        <v>0.2</v>
      </c>
      <c r="K26" s="139" t="s">
        <v>166</v>
      </c>
    </row>
    <row r="27" spans="2:21">
      <c r="B27" t="s">
        <v>289</v>
      </c>
      <c r="C27" t="s">
        <v>219</v>
      </c>
      <c r="F27" t="s">
        <v>235</v>
      </c>
      <c r="G27" s="139" t="s">
        <v>111</v>
      </c>
      <c r="H27" s="138">
        <v>0.4</v>
      </c>
      <c r="I27" s="139" t="s">
        <v>124</v>
      </c>
      <c r="J27" s="138">
        <v>0.4</v>
      </c>
      <c r="K27" s="139" t="s">
        <v>127</v>
      </c>
    </row>
    <row r="28" spans="2:21">
      <c r="B28" t="s">
        <v>290</v>
      </c>
      <c r="C28" t="s">
        <v>161</v>
      </c>
      <c r="F28" t="s">
        <v>236</v>
      </c>
      <c r="G28" s="139" t="s">
        <v>111</v>
      </c>
      <c r="H28" s="138">
        <v>0.4</v>
      </c>
      <c r="I28" s="139" t="s">
        <v>127</v>
      </c>
      <c r="J28" s="138">
        <v>0.6</v>
      </c>
      <c r="K28" s="139" t="s">
        <v>127</v>
      </c>
    </row>
    <row r="29" spans="2:21">
      <c r="F29" t="s">
        <v>237</v>
      </c>
      <c r="G29" s="139" t="s">
        <v>111</v>
      </c>
      <c r="H29" s="138">
        <v>0.4</v>
      </c>
      <c r="I29" s="139" t="s">
        <v>130</v>
      </c>
      <c r="J29" s="138">
        <v>0.8</v>
      </c>
      <c r="K29" s="139" t="s">
        <v>163</v>
      </c>
    </row>
    <row r="30" spans="2:21">
      <c r="F30" t="s">
        <v>238</v>
      </c>
      <c r="G30" s="139" t="s">
        <v>111</v>
      </c>
      <c r="H30" s="138">
        <v>0.4</v>
      </c>
      <c r="I30" s="139" t="s">
        <v>132</v>
      </c>
      <c r="J30" s="138">
        <v>1</v>
      </c>
      <c r="K30" s="139" t="s">
        <v>161</v>
      </c>
    </row>
    <row r="31" spans="2:21">
      <c r="F31" t="s">
        <v>239</v>
      </c>
      <c r="G31" s="139" t="s">
        <v>113</v>
      </c>
      <c r="H31" s="138">
        <v>0.5</v>
      </c>
      <c r="I31" s="139" t="s">
        <v>245</v>
      </c>
      <c r="J31" s="138">
        <v>0.2</v>
      </c>
      <c r="K31" s="139" t="s">
        <v>127</v>
      </c>
    </row>
    <row r="32" spans="2:21">
      <c r="F32" t="s">
        <v>240</v>
      </c>
      <c r="G32" s="139" t="s">
        <v>113</v>
      </c>
      <c r="H32" s="138">
        <v>0.5</v>
      </c>
      <c r="I32" s="139" t="s">
        <v>124</v>
      </c>
      <c r="J32" s="138">
        <v>0.4</v>
      </c>
      <c r="K32" s="139" t="s">
        <v>127</v>
      </c>
    </row>
    <row r="33" spans="6:11">
      <c r="F33" t="s">
        <v>242</v>
      </c>
      <c r="G33" s="139" t="s">
        <v>113</v>
      </c>
      <c r="H33" s="138">
        <v>0.5</v>
      </c>
      <c r="I33" s="139" t="s">
        <v>127</v>
      </c>
      <c r="J33" s="138">
        <v>0.6</v>
      </c>
      <c r="K33" s="139" t="s">
        <v>127</v>
      </c>
    </row>
    <row r="34" spans="6:11">
      <c r="F34" t="s">
        <v>244</v>
      </c>
      <c r="G34" s="139" t="s">
        <v>113</v>
      </c>
      <c r="H34" s="138">
        <v>0.5</v>
      </c>
      <c r="I34" s="139" t="s">
        <v>130</v>
      </c>
      <c r="J34" s="138">
        <v>0.8</v>
      </c>
      <c r="K34" s="139" t="s">
        <v>163</v>
      </c>
    </row>
    <row r="35" spans="6:11">
      <c r="F35" t="s">
        <v>243</v>
      </c>
      <c r="G35" s="139" t="s">
        <v>113</v>
      </c>
      <c r="H35" s="138">
        <v>0.5</v>
      </c>
      <c r="I35" s="139" t="s">
        <v>132</v>
      </c>
      <c r="J35" s="138">
        <v>1</v>
      </c>
      <c r="K35" s="139" t="s">
        <v>161</v>
      </c>
    </row>
    <row r="37" spans="6:11" ht="45">
      <c r="G37" s="140" t="s">
        <v>253</v>
      </c>
    </row>
    <row r="38" spans="6:11" ht="105">
      <c r="G38" s="140" t="s">
        <v>254</v>
      </c>
    </row>
    <row r="39" spans="6:11" ht="75">
      <c r="G39" s="140" t="s">
        <v>255</v>
      </c>
    </row>
    <row r="40" spans="6:11" ht="75">
      <c r="G40" s="140" t="s">
        <v>256</v>
      </c>
    </row>
    <row r="41" spans="6:11" ht="75">
      <c r="G41" s="140" t="s">
        <v>257</v>
      </c>
    </row>
    <row r="42" spans="6:11" ht="45">
      <c r="G42" s="140" t="s">
        <v>258</v>
      </c>
    </row>
    <row r="43" spans="6:11" ht="105">
      <c r="G43" s="140" t="s">
        <v>259</v>
      </c>
    </row>
    <row r="44" spans="6:11" ht="75">
      <c r="G44" s="140" t="s">
        <v>260</v>
      </c>
    </row>
    <row r="45" spans="6:11" ht="75">
      <c r="G45" s="140" t="s">
        <v>261</v>
      </c>
    </row>
    <row r="46" spans="6:11" ht="75">
      <c r="G46" s="140" t="s">
        <v>262</v>
      </c>
    </row>
    <row r="47" spans="6:11" ht="45">
      <c r="G47" s="140" t="s">
        <v>263</v>
      </c>
    </row>
    <row r="48" spans="6:11" ht="105">
      <c r="G48" s="140" t="s">
        <v>264</v>
      </c>
    </row>
    <row r="49" spans="7:7" ht="75">
      <c r="G49" s="140" t="s">
        <v>265</v>
      </c>
    </row>
    <row r="50" spans="7:7" ht="75">
      <c r="G50" s="140" t="s">
        <v>266</v>
      </c>
    </row>
    <row r="51" spans="7:7" ht="75">
      <c r="G51" s="140" t="s">
        <v>267</v>
      </c>
    </row>
    <row r="52" spans="7:7" ht="45">
      <c r="G52" s="140" t="s">
        <v>268</v>
      </c>
    </row>
    <row r="53" spans="7:7" ht="105">
      <c r="G53" s="140" t="s">
        <v>269</v>
      </c>
    </row>
    <row r="54" spans="7:7" ht="75">
      <c r="G54" s="140" t="s">
        <v>270</v>
      </c>
    </row>
    <row r="55" spans="7:7" ht="75">
      <c r="G55" s="140" t="s">
        <v>271</v>
      </c>
    </row>
    <row r="56" spans="7:7" ht="75">
      <c r="G56" s="140" t="s">
        <v>272</v>
      </c>
    </row>
    <row r="57" spans="7:7" ht="45">
      <c r="G57" s="140" t="s">
        <v>273</v>
      </c>
    </row>
    <row r="58" spans="7:7" ht="105">
      <c r="G58" s="140" t="s">
        <v>274</v>
      </c>
    </row>
    <row r="59" spans="7:7" ht="75">
      <c r="G59" s="140" t="s">
        <v>275</v>
      </c>
    </row>
    <row r="60" spans="7:7" ht="75">
      <c r="G60" s="140" t="s">
        <v>276</v>
      </c>
    </row>
    <row r="61" spans="7:7" ht="75">
      <c r="G61" s="140"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292</v>
      </c>
    </row>
    <row r="3" spans="2:11" ht="30">
      <c r="B3" t="s">
        <v>40</v>
      </c>
      <c r="C3" s="82" t="s">
        <v>41</v>
      </c>
      <c r="D3" s="5" t="s">
        <v>47</v>
      </c>
      <c r="E3" t="s">
        <v>52</v>
      </c>
      <c r="F3" t="s">
        <v>56</v>
      </c>
      <c r="G3" t="s">
        <v>59</v>
      </c>
      <c r="H3" t="s">
        <v>62</v>
      </c>
      <c r="I3" t="s">
        <v>65</v>
      </c>
      <c r="J3" t="s">
        <v>176</v>
      </c>
      <c r="K3" t="s">
        <v>293</v>
      </c>
    </row>
    <row r="4" spans="2:11" ht="75">
      <c r="B4" s="163" t="s">
        <v>298</v>
      </c>
      <c r="C4" t="s">
        <v>42</v>
      </c>
      <c r="D4" s="5" t="s">
        <v>48</v>
      </c>
      <c r="E4" t="s">
        <v>53</v>
      </c>
      <c r="F4" t="s">
        <v>57</v>
      </c>
      <c r="G4" t="s">
        <v>60</v>
      </c>
      <c r="H4" t="s">
        <v>63</v>
      </c>
      <c r="I4" t="s">
        <v>66</v>
      </c>
      <c r="J4" t="s">
        <v>177</v>
      </c>
      <c r="K4" t="s">
        <v>294</v>
      </c>
    </row>
    <row r="5" spans="2:11" ht="60">
      <c r="B5" s="163" t="s">
        <v>311</v>
      </c>
      <c r="C5" t="s">
        <v>43</v>
      </c>
      <c r="D5" s="5" t="s">
        <v>129</v>
      </c>
      <c r="E5" t="s">
        <v>54</v>
      </c>
      <c r="K5" t="s">
        <v>295</v>
      </c>
    </row>
    <row r="6" spans="2:11" ht="45">
      <c r="B6" s="163" t="s">
        <v>297</v>
      </c>
      <c r="C6" t="s">
        <v>44</v>
      </c>
      <c r="D6" s="5" t="s">
        <v>313</v>
      </c>
      <c r="K6" t="s">
        <v>296</v>
      </c>
    </row>
    <row r="7" spans="2:11" ht="60">
      <c r="B7" s="163" t="s">
        <v>324</v>
      </c>
      <c r="C7" t="s">
        <v>45</v>
      </c>
      <c r="D7" s="83" t="s">
        <v>50</v>
      </c>
    </row>
    <row r="8" spans="2:11" ht="30">
      <c r="B8" s="163" t="s">
        <v>393</v>
      </c>
      <c r="C8" t="s">
        <v>312</v>
      </c>
      <c r="D8" s="151" t="s">
        <v>304</v>
      </c>
    </row>
    <row r="9" spans="2:11" ht="30">
      <c r="B9" s="163" t="s">
        <v>394</v>
      </c>
      <c r="C9" t="s">
        <v>174</v>
      </c>
      <c r="D9" s="151" t="s">
        <v>305</v>
      </c>
    </row>
    <row r="10" spans="2:11" ht="30">
      <c r="C10" t="s">
        <v>355</v>
      </c>
      <c r="D10" s="151" t="s">
        <v>306</v>
      </c>
    </row>
    <row r="11" spans="2:11" ht="30">
      <c r="D11" s="151" t="s">
        <v>307</v>
      </c>
    </row>
    <row r="12" spans="2:11" ht="30">
      <c r="D12" s="151" t="s">
        <v>308</v>
      </c>
    </row>
    <row r="13" spans="2:11" ht="30">
      <c r="D13" s="149" t="s">
        <v>299</v>
      </c>
    </row>
    <row r="14" spans="2:11" ht="30">
      <c r="D14" s="149" t="s">
        <v>300</v>
      </c>
    </row>
    <row r="15" spans="2:11" ht="30">
      <c r="D15" s="149" t="s">
        <v>301</v>
      </c>
    </row>
    <row r="16" spans="2:11" ht="30">
      <c r="D16" s="149" t="s">
        <v>302</v>
      </c>
    </row>
    <row r="17" spans="4:4" ht="30">
      <c r="D17" s="149" t="s">
        <v>303</v>
      </c>
    </row>
    <row r="18" spans="4:4" ht="60">
      <c r="D18" s="82" t="s">
        <v>390</v>
      </c>
    </row>
    <row r="19" spans="4:4" ht="60">
      <c r="D19" s="82" t="s">
        <v>391</v>
      </c>
    </row>
    <row r="20" spans="4:4" ht="30">
      <c r="D20" s="177" t="s">
        <v>316</v>
      </c>
    </row>
    <row r="21" spans="4:4" ht="30">
      <c r="D21" s="177" t="s">
        <v>320</v>
      </c>
    </row>
    <row r="22" spans="4:4" ht="30">
      <c r="D22" s="177" t="s">
        <v>321</v>
      </c>
    </row>
    <row r="23" spans="4:4" ht="30">
      <c r="D23" s="177" t="s">
        <v>322</v>
      </c>
    </row>
    <row r="24" spans="4:4" ht="45">
      <c r="D24" s="177" t="s">
        <v>323</v>
      </c>
    </row>
    <row r="25" spans="4:4" ht="45">
      <c r="D25" s="177" t="s">
        <v>314</v>
      </c>
    </row>
    <row r="26" spans="4:4" ht="60">
      <c r="D26" s="177" t="s">
        <v>315</v>
      </c>
    </row>
    <row r="27" spans="4:4" ht="45">
      <c r="D27" s="177" t="s">
        <v>332</v>
      </c>
    </row>
    <row r="28" spans="4:4" ht="45">
      <c r="D28" s="177" t="s">
        <v>333</v>
      </c>
    </row>
    <row r="29" spans="4:4" ht="45">
      <c r="D29" s="177" t="s">
        <v>334</v>
      </c>
    </row>
    <row r="30" spans="4:4" ht="45">
      <c r="D30" s="177" t="s">
        <v>331</v>
      </c>
    </row>
    <row r="31" spans="4:4" ht="45">
      <c r="D31" s="177" t="s">
        <v>335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39"/>
  <sheetViews>
    <sheetView tabSelected="1" topLeftCell="F15" zoomScale="87" zoomScaleNormal="87" workbookViewId="0">
      <selection activeCell="O20" sqref="O20:O24"/>
    </sheetView>
  </sheetViews>
  <sheetFormatPr baseColWidth="10" defaultColWidth="11.42578125" defaultRowHeight="15"/>
  <cols>
    <col min="1" max="2" width="18.42578125" style="82" customWidth="1"/>
    <col min="3" max="3" width="15.5703125" customWidth="1"/>
    <col min="4" max="4" width="27.570312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4.140625" customWidth="1"/>
    <col min="21" max="176" width="11.42578125" style="124"/>
  </cols>
  <sheetData>
    <row r="1" spans="1:278" s="165" customFormat="1" ht="16.5" customHeight="1">
      <c r="A1" s="389"/>
      <c r="B1" s="390"/>
      <c r="C1" s="390"/>
      <c r="D1" s="523" t="s">
        <v>374</v>
      </c>
      <c r="E1" s="523"/>
      <c r="F1" s="523"/>
      <c r="G1" s="523"/>
      <c r="H1" s="523"/>
      <c r="I1" s="523"/>
      <c r="J1" s="523"/>
      <c r="K1" s="523"/>
      <c r="L1" s="523"/>
      <c r="M1" s="523"/>
      <c r="N1" s="523"/>
      <c r="O1" s="523"/>
      <c r="P1" s="523"/>
      <c r="Q1" s="524"/>
      <c r="R1" s="381" t="s">
        <v>67</v>
      </c>
      <c r="S1" s="381"/>
      <c r="T1" s="381"/>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64"/>
      <c r="HF1" s="164"/>
      <c r="HG1" s="164"/>
      <c r="HH1" s="164"/>
      <c r="HI1" s="164"/>
      <c r="HJ1" s="164"/>
      <c r="HK1" s="164"/>
      <c r="HL1" s="164"/>
      <c r="HM1" s="164"/>
      <c r="HN1" s="164"/>
      <c r="HO1" s="164"/>
      <c r="HP1" s="164"/>
      <c r="HQ1" s="164"/>
      <c r="HR1" s="164"/>
      <c r="HS1" s="164"/>
      <c r="HT1" s="164"/>
      <c r="HU1" s="164"/>
      <c r="HV1" s="164"/>
      <c r="HW1" s="164"/>
      <c r="HX1" s="164"/>
      <c r="HY1" s="164"/>
      <c r="HZ1" s="164"/>
      <c r="IA1" s="164"/>
      <c r="IB1" s="164"/>
      <c r="IC1" s="164"/>
      <c r="ID1" s="164"/>
      <c r="IE1" s="164"/>
      <c r="IF1" s="164"/>
      <c r="IG1" s="164"/>
      <c r="IH1" s="164"/>
      <c r="II1" s="164"/>
      <c r="IJ1" s="164"/>
      <c r="IK1" s="164"/>
      <c r="IL1" s="164"/>
      <c r="IM1" s="164"/>
      <c r="IN1" s="164"/>
      <c r="IO1" s="164"/>
      <c r="IP1" s="164"/>
      <c r="IQ1" s="164"/>
      <c r="IR1" s="164"/>
      <c r="IS1" s="164"/>
      <c r="IT1" s="164"/>
      <c r="IU1" s="164"/>
      <c r="IV1" s="164"/>
      <c r="IW1" s="164"/>
      <c r="IX1" s="164"/>
      <c r="IY1" s="164"/>
      <c r="IZ1" s="164"/>
      <c r="JA1" s="164"/>
      <c r="JB1" s="164"/>
      <c r="JC1" s="164"/>
      <c r="JD1" s="164"/>
      <c r="JE1" s="164"/>
      <c r="JF1" s="164"/>
      <c r="JG1" s="164"/>
      <c r="JH1" s="164"/>
      <c r="JI1" s="164"/>
      <c r="JJ1" s="164"/>
      <c r="JK1" s="164"/>
      <c r="JL1" s="164"/>
      <c r="JM1" s="164"/>
      <c r="JN1" s="164"/>
      <c r="JO1" s="164"/>
      <c r="JP1" s="164"/>
      <c r="JQ1" s="164"/>
      <c r="JR1" s="164"/>
    </row>
    <row r="2" spans="1:278" s="165" customFormat="1" ht="39.75" customHeight="1">
      <c r="A2" s="391"/>
      <c r="B2" s="392"/>
      <c r="C2" s="392"/>
      <c r="D2" s="525"/>
      <c r="E2" s="525"/>
      <c r="F2" s="525"/>
      <c r="G2" s="525"/>
      <c r="H2" s="525"/>
      <c r="I2" s="525"/>
      <c r="J2" s="525"/>
      <c r="K2" s="525"/>
      <c r="L2" s="525"/>
      <c r="M2" s="525"/>
      <c r="N2" s="525"/>
      <c r="O2" s="525"/>
      <c r="P2" s="525"/>
      <c r="Q2" s="526"/>
      <c r="R2" s="381"/>
      <c r="S2" s="381"/>
      <c r="T2" s="381"/>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c r="IX2" s="164"/>
      <c r="IY2" s="164"/>
      <c r="IZ2" s="164"/>
      <c r="JA2" s="164"/>
      <c r="JB2" s="164"/>
      <c r="JC2" s="164"/>
      <c r="JD2" s="164"/>
      <c r="JE2" s="164"/>
      <c r="JF2" s="164"/>
      <c r="JG2" s="164"/>
      <c r="JH2" s="164"/>
      <c r="JI2" s="164"/>
      <c r="JJ2" s="164"/>
      <c r="JK2" s="164"/>
      <c r="JL2" s="164"/>
      <c r="JM2" s="164"/>
      <c r="JN2" s="164"/>
      <c r="JO2" s="164"/>
      <c r="JP2" s="164"/>
      <c r="JQ2" s="164"/>
      <c r="JR2" s="164"/>
    </row>
    <row r="3" spans="1:278" s="165" customFormat="1" ht="3" customHeight="1">
      <c r="A3" s="2"/>
      <c r="B3" s="2"/>
      <c r="C3" s="212"/>
      <c r="D3" s="525"/>
      <c r="E3" s="525"/>
      <c r="F3" s="525"/>
      <c r="G3" s="525"/>
      <c r="H3" s="525"/>
      <c r="I3" s="525"/>
      <c r="J3" s="525"/>
      <c r="K3" s="525"/>
      <c r="L3" s="525"/>
      <c r="M3" s="525"/>
      <c r="N3" s="525"/>
      <c r="O3" s="525"/>
      <c r="P3" s="525"/>
      <c r="Q3" s="526"/>
      <c r="R3" s="381"/>
      <c r="S3" s="381"/>
      <c r="T3" s="381"/>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row>
    <row r="4" spans="1:278" s="165" customFormat="1" ht="41.25" customHeight="1">
      <c r="A4" s="382" t="s">
        <v>0</v>
      </c>
      <c r="B4" s="383"/>
      <c r="C4" s="384"/>
      <c r="D4" s="385" t="str">
        <f>'Mapa Final'!D4</f>
        <v>Gestión de la formación judicial</v>
      </c>
      <c r="E4" s="386"/>
      <c r="F4" s="386"/>
      <c r="G4" s="386"/>
      <c r="H4" s="386"/>
      <c r="I4" s="386"/>
      <c r="J4" s="386"/>
      <c r="K4" s="386"/>
      <c r="L4" s="386"/>
      <c r="M4" s="386"/>
      <c r="N4" s="387"/>
      <c r="O4" s="388"/>
      <c r="P4" s="388"/>
      <c r="Q4" s="388"/>
      <c r="R4" s="1"/>
      <c r="S4" s="1"/>
      <c r="T4" s="1"/>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row>
    <row r="5" spans="1:278" s="165" customFormat="1" ht="52.5" customHeight="1">
      <c r="A5" s="382" t="s">
        <v>1</v>
      </c>
      <c r="B5" s="383"/>
      <c r="C5" s="384"/>
      <c r="D5" s="393"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394"/>
      <c r="F5" s="394"/>
      <c r="G5" s="394"/>
      <c r="H5" s="394"/>
      <c r="I5" s="394"/>
      <c r="J5" s="394"/>
      <c r="K5" s="394"/>
      <c r="L5" s="394"/>
      <c r="M5" s="394"/>
      <c r="N5" s="395"/>
      <c r="O5" s="1"/>
      <c r="P5" s="1"/>
      <c r="Q5" s="1"/>
      <c r="R5" s="1"/>
      <c r="S5" s="1"/>
      <c r="T5" s="1"/>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4"/>
      <c r="JR5" s="164"/>
    </row>
    <row r="6" spans="1:278" s="165" customFormat="1" ht="32.25" customHeight="1" thickBot="1">
      <c r="A6" s="382" t="s">
        <v>2</v>
      </c>
      <c r="B6" s="383"/>
      <c r="C6" s="384"/>
      <c r="D6" s="393" t="str">
        <f>'Mapa Final'!D6</f>
        <v xml:space="preserve">Nivel Central </v>
      </c>
      <c r="E6" s="394"/>
      <c r="F6" s="394"/>
      <c r="G6" s="394"/>
      <c r="H6" s="394"/>
      <c r="I6" s="394"/>
      <c r="J6" s="394"/>
      <c r="K6" s="394"/>
      <c r="L6" s="394"/>
      <c r="M6" s="394"/>
      <c r="N6" s="395"/>
      <c r="O6" s="1"/>
      <c r="P6" s="1"/>
      <c r="Q6" s="1"/>
      <c r="R6" s="1"/>
      <c r="S6" s="1"/>
      <c r="T6" s="1"/>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164"/>
      <c r="GZ6" s="164"/>
      <c r="HA6" s="164"/>
      <c r="HB6" s="164"/>
      <c r="HC6" s="164"/>
      <c r="HD6" s="164"/>
      <c r="HE6" s="164"/>
      <c r="HF6" s="164"/>
      <c r="HG6" s="164"/>
      <c r="HH6" s="164"/>
      <c r="HI6" s="164"/>
      <c r="HJ6" s="164"/>
      <c r="HK6" s="164"/>
      <c r="HL6" s="164"/>
      <c r="HM6" s="164"/>
      <c r="HN6" s="164"/>
      <c r="HO6" s="164"/>
      <c r="HP6" s="164"/>
      <c r="HQ6" s="164"/>
      <c r="HR6" s="164"/>
      <c r="HS6" s="164"/>
      <c r="HT6" s="164"/>
      <c r="HU6" s="164"/>
      <c r="HV6" s="164"/>
      <c r="HW6" s="164"/>
      <c r="HX6" s="164"/>
      <c r="HY6" s="164"/>
      <c r="HZ6" s="164"/>
      <c r="IA6" s="164"/>
      <c r="IB6" s="164"/>
      <c r="IC6" s="164"/>
      <c r="ID6" s="164"/>
      <c r="IE6" s="164"/>
      <c r="IF6" s="164"/>
      <c r="IG6" s="164"/>
      <c r="IH6" s="164"/>
      <c r="II6" s="164"/>
      <c r="IJ6" s="164"/>
      <c r="IK6" s="164"/>
      <c r="IL6" s="164"/>
      <c r="IM6" s="164"/>
      <c r="IN6" s="164"/>
      <c r="IO6" s="164"/>
      <c r="IP6" s="164"/>
      <c r="IQ6" s="164"/>
      <c r="IR6" s="164"/>
      <c r="IS6" s="164"/>
      <c r="IT6" s="164"/>
      <c r="IU6" s="164"/>
      <c r="IV6" s="164"/>
      <c r="IW6" s="164"/>
      <c r="IX6" s="164"/>
      <c r="IY6" s="164"/>
      <c r="IZ6" s="164"/>
      <c r="JA6" s="164"/>
      <c r="JB6" s="164"/>
      <c r="JC6" s="164"/>
      <c r="JD6" s="164"/>
      <c r="JE6" s="164"/>
      <c r="JF6" s="164"/>
      <c r="JG6" s="164"/>
      <c r="JH6" s="164"/>
      <c r="JI6" s="164"/>
      <c r="JJ6" s="164"/>
      <c r="JK6" s="164"/>
      <c r="JL6" s="164"/>
      <c r="JM6" s="164"/>
      <c r="JN6" s="164"/>
      <c r="JO6" s="164"/>
      <c r="JP6" s="164"/>
      <c r="JQ6" s="164"/>
      <c r="JR6" s="164"/>
    </row>
    <row r="7" spans="1:278" s="193" customFormat="1" ht="40.5" customHeight="1" thickTop="1" thickBot="1">
      <c r="A7" s="534" t="s">
        <v>356</v>
      </c>
      <c r="B7" s="535"/>
      <c r="C7" s="535"/>
      <c r="D7" s="535"/>
      <c r="E7" s="535"/>
      <c r="F7" s="536"/>
      <c r="G7" s="200"/>
      <c r="H7" s="537" t="s">
        <v>357</v>
      </c>
      <c r="I7" s="537"/>
      <c r="J7" s="537"/>
      <c r="K7" s="537" t="s">
        <v>358</v>
      </c>
      <c r="L7" s="537"/>
      <c r="M7" s="537"/>
      <c r="N7" s="538" t="s">
        <v>359</v>
      </c>
      <c r="O7" s="527" t="s">
        <v>360</v>
      </c>
      <c r="P7" s="529" t="s">
        <v>361</v>
      </c>
      <c r="Q7" s="530"/>
      <c r="R7" s="529" t="s">
        <v>362</v>
      </c>
      <c r="S7" s="530"/>
      <c r="T7" s="506" t="s">
        <v>363</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388</v>
      </c>
      <c r="C8" s="211" t="s">
        <v>8</v>
      </c>
      <c r="D8" s="201" t="s">
        <v>371</v>
      </c>
      <c r="E8" s="213" t="s">
        <v>10</v>
      </c>
      <c r="F8" s="213" t="s">
        <v>11</v>
      </c>
      <c r="G8" s="213" t="s">
        <v>12</v>
      </c>
      <c r="H8" s="203" t="s">
        <v>364</v>
      </c>
      <c r="I8" s="203" t="s">
        <v>38</v>
      </c>
      <c r="J8" s="203" t="s">
        <v>365</v>
      </c>
      <c r="K8" s="203" t="s">
        <v>364</v>
      </c>
      <c r="L8" s="203" t="s">
        <v>366</v>
      </c>
      <c r="M8" s="203" t="s">
        <v>365</v>
      </c>
      <c r="N8" s="538"/>
      <c r="O8" s="528"/>
      <c r="P8" s="204" t="s">
        <v>367</v>
      </c>
      <c r="Q8" s="204" t="s">
        <v>368</v>
      </c>
      <c r="R8" s="204" t="s">
        <v>369</v>
      </c>
      <c r="S8" s="204" t="s">
        <v>370</v>
      </c>
      <c r="T8" s="506"/>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42"/>
      <c r="B9" s="543"/>
      <c r="C9" s="543"/>
      <c r="D9" s="543"/>
      <c r="E9" s="543"/>
      <c r="F9" s="543"/>
      <c r="G9" s="543"/>
      <c r="H9" s="543"/>
      <c r="I9" s="543"/>
      <c r="J9" s="543"/>
      <c r="K9" s="543"/>
      <c r="L9" s="543"/>
      <c r="M9" s="543"/>
      <c r="N9" s="543"/>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44">
        <f>'Mapa Final'!A10</f>
        <v>1</v>
      </c>
      <c r="B10" s="564" t="str">
        <f>'Mapa Final'!B10</f>
        <v>Tardanza</v>
      </c>
      <c r="C10" s="547" t="str">
        <f>'Mapa Final'!C10</f>
        <v>Reputacional</v>
      </c>
      <c r="D10" s="547" t="str">
        <f>'Mapa Final'!D10</f>
        <v>1. Demora en el Proceso de Contratación para la selección del operador que apoye la ejecucion de las actividades.</v>
      </c>
      <c r="E10" s="517" t="str">
        <f>'Mapa Final'!E10</f>
        <v xml:space="preserve">Demora en el proceso de aprobación del Plan Operativo Anual de Inversiones y Plan de Formación.
</v>
      </c>
      <c r="F10" s="517" t="str">
        <f>'Mapa Final'!F10</f>
        <v>La probabilidad de la perdida reputacional por la demora  en el proceso de aprobación del Plan Operativo Anual de Inversiones y Plan de Formación.</v>
      </c>
      <c r="G10" s="517" t="str">
        <f>'Mapa Final'!G10</f>
        <v>Ejecución y Administración de Procesos</v>
      </c>
      <c r="H10" s="520" t="str">
        <f>'Mapa Final'!I10</f>
        <v>Baja</v>
      </c>
      <c r="I10" s="552" t="str">
        <f>'Mapa Final'!L10</f>
        <v>Menor</v>
      </c>
      <c r="J10" s="558" t="str">
        <f>'Mapa Final'!N10</f>
        <v>Moderado</v>
      </c>
      <c r="K10" s="507" t="str">
        <f>'Mapa Final'!AA10</f>
        <v>Baja</v>
      </c>
      <c r="L10" s="507" t="str">
        <f>'Mapa Final'!AE10</f>
        <v>Menor</v>
      </c>
      <c r="M10" s="555" t="str">
        <f>'Mapa Final'!AG10</f>
        <v>Moderado</v>
      </c>
      <c r="N10" s="507" t="str">
        <f>'Mapa Final'!AH10</f>
        <v>Aceptar</v>
      </c>
      <c r="O10" s="510" t="s">
        <v>553</v>
      </c>
      <c r="P10" s="513" t="s">
        <v>179</v>
      </c>
      <c r="Q10" s="513"/>
      <c r="R10" s="516">
        <v>44501</v>
      </c>
      <c r="S10" s="516">
        <v>44651</v>
      </c>
      <c r="T10" s="539" t="s">
        <v>490</v>
      </c>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3.5" customHeight="1">
      <c r="A11" s="545"/>
      <c r="B11" s="362"/>
      <c r="C11" s="548"/>
      <c r="D11" s="548"/>
      <c r="E11" s="518"/>
      <c r="F11" s="518"/>
      <c r="G11" s="518"/>
      <c r="H11" s="521"/>
      <c r="I11" s="553"/>
      <c r="J11" s="559"/>
      <c r="K11" s="508"/>
      <c r="L11" s="508"/>
      <c r="M11" s="556"/>
      <c r="N11" s="508"/>
      <c r="O11" s="511"/>
      <c r="P11" s="514"/>
      <c r="Q11" s="514"/>
      <c r="R11" s="514"/>
      <c r="S11" s="514"/>
      <c r="T11" s="550"/>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13.5" customHeight="1">
      <c r="A12" s="545"/>
      <c r="B12" s="362"/>
      <c r="C12" s="548"/>
      <c r="D12" s="548"/>
      <c r="E12" s="518"/>
      <c r="F12" s="518"/>
      <c r="G12" s="518"/>
      <c r="H12" s="521"/>
      <c r="I12" s="553"/>
      <c r="J12" s="559"/>
      <c r="K12" s="508"/>
      <c r="L12" s="508"/>
      <c r="M12" s="556"/>
      <c r="N12" s="508"/>
      <c r="O12" s="511"/>
      <c r="P12" s="514"/>
      <c r="Q12" s="514"/>
      <c r="R12" s="514"/>
      <c r="S12" s="514"/>
      <c r="T12" s="550"/>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13.5" customHeight="1">
      <c r="A13" s="545"/>
      <c r="B13" s="362"/>
      <c r="C13" s="548"/>
      <c r="D13" s="548"/>
      <c r="E13" s="518"/>
      <c r="F13" s="518"/>
      <c r="G13" s="518"/>
      <c r="H13" s="521"/>
      <c r="I13" s="553"/>
      <c r="J13" s="559"/>
      <c r="K13" s="508"/>
      <c r="L13" s="508"/>
      <c r="M13" s="556"/>
      <c r="N13" s="508"/>
      <c r="O13" s="511"/>
      <c r="P13" s="514"/>
      <c r="Q13" s="514"/>
      <c r="R13" s="514"/>
      <c r="S13" s="514"/>
      <c r="T13" s="550"/>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375" customHeight="1" thickBot="1">
      <c r="A14" s="546"/>
      <c r="B14" s="565"/>
      <c r="C14" s="549"/>
      <c r="D14" s="549"/>
      <c r="E14" s="519"/>
      <c r="F14" s="519"/>
      <c r="G14" s="519"/>
      <c r="H14" s="522"/>
      <c r="I14" s="554"/>
      <c r="J14" s="560"/>
      <c r="K14" s="509"/>
      <c r="L14" s="509"/>
      <c r="M14" s="557"/>
      <c r="N14" s="509"/>
      <c r="O14" s="512"/>
      <c r="P14" s="515"/>
      <c r="Q14" s="515"/>
      <c r="R14" s="515"/>
      <c r="S14" s="515"/>
      <c r="T14" s="551"/>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15" customHeight="1">
      <c r="A15" s="544">
        <f>'Mapa Final'!A15</f>
        <v>2</v>
      </c>
      <c r="B15" s="564" t="str">
        <f>'Mapa Final'!B15</f>
        <v>Incumplimiento</v>
      </c>
      <c r="C15" s="547" t="str">
        <f>'Mapa Final'!C15</f>
        <v>Incumplimiento de las metas establecidas</v>
      </c>
      <c r="D15" s="547"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517" t="str">
        <f>'Mapa Final'!E15</f>
        <v>Retraso en el inicio de la ejecución del Plan de Formación</v>
      </c>
      <c r="F15" s="517" t="str">
        <f>'Mapa Final'!F15</f>
        <v>la probailidad del incumplimiento de las metas establecidas con ocasión al retraso en el inicio de la ejecución del Plan de Formación</v>
      </c>
      <c r="G15" s="517" t="str">
        <f>'Mapa Final'!G15</f>
        <v>Ejecución y Administración de Procesos</v>
      </c>
      <c r="H15" s="520" t="str">
        <f>'Mapa Final'!I15</f>
        <v>Media</v>
      </c>
      <c r="I15" s="552" t="str">
        <f>'Mapa Final'!L15</f>
        <v>Leve</v>
      </c>
      <c r="J15" s="558" t="str">
        <f>'Mapa Final'!N15</f>
        <v>Moderado</v>
      </c>
      <c r="K15" s="507" t="str">
        <f>'Mapa Final'!AA15</f>
        <v>Baja</v>
      </c>
      <c r="L15" s="507" t="str">
        <f>'Mapa Final'!AE15</f>
        <v>Leve</v>
      </c>
      <c r="M15" s="555" t="str">
        <f>'Mapa Final'!AG15</f>
        <v>Bajo</v>
      </c>
      <c r="N15" s="507" t="str">
        <f>'Mapa Final'!AH15</f>
        <v>Aceptar</v>
      </c>
      <c r="O15" s="531"/>
      <c r="P15" s="513" t="s">
        <v>179</v>
      </c>
      <c r="Q15" s="531"/>
      <c r="R15" s="516">
        <v>44562</v>
      </c>
      <c r="S15" s="516">
        <v>44742</v>
      </c>
      <c r="T15" s="571" t="s">
        <v>564</v>
      </c>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13.5" customHeight="1">
      <c r="A16" s="545"/>
      <c r="B16" s="362"/>
      <c r="C16" s="548"/>
      <c r="D16" s="548"/>
      <c r="E16" s="518"/>
      <c r="F16" s="518"/>
      <c r="G16" s="518"/>
      <c r="H16" s="521"/>
      <c r="I16" s="553"/>
      <c r="J16" s="559"/>
      <c r="K16" s="508"/>
      <c r="L16" s="508"/>
      <c r="M16" s="556"/>
      <c r="N16" s="508"/>
      <c r="O16" s="532"/>
      <c r="P16" s="514"/>
      <c r="Q16" s="532"/>
      <c r="R16" s="514"/>
      <c r="S16" s="514"/>
      <c r="T16" s="572"/>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13.5" customHeight="1">
      <c r="A17" s="545"/>
      <c r="B17" s="362"/>
      <c r="C17" s="548"/>
      <c r="D17" s="548"/>
      <c r="E17" s="518"/>
      <c r="F17" s="518"/>
      <c r="G17" s="518"/>
      <c r="H17" s="521"/>
      <c r="I17" s="553"/>
      <c r="J17" s="559"/>
      <c r="K17" s="508"/>
      <c r="L17" s="508"/>
      <c r="M17" s="556"/>
      <c r="N17" s="508"/>
      <c r="O17" s="532"/>
      <c r="P17" s="514"/>
      <c r="Q17" s="532"/>
      <c r="R17" s="514"/>
      <c r="S17" s="514"/>
      <c r="T17" s="572"/>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13.5" customHeight="1">
      <c r="A18" s="545"/>
      <c r="B18" s="362"/>
      <c r="C18" s="548"/>
      <c r="D18" s="548"/>
      <c r="E18" s="518"/>
      <c r="F18" s="518"/>
      <c r="G18" s="518"/>
      <c r="H18" s="521"/>
      <c r="I18" s="553"/>
      <c r="J18" s="559"/>
      <c r="K18" s="508"/>
      <c r="L18" s="508"/>
      <c r="M18" s="556"/>
      <c r="N18" s="508"/>
      <c r="O18" s="532"/>
      <c r="P18" s="514"/>
      <c r="Q18" s="532"/>
      <c r="R18" s="514"/>
      <c r="S18" s="514"/>
      <c r="T18" s="572"/>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6.5" customHeight="1" thickBot="1">
      <c r="A19" s="546"/>
      <c r="B19" s="565"/>
      <c r="C19" s="549"/>
      <c r="D19" s="549"/>
      <c r="E19" s="519"/>
      <c r="F19" s="519"/>
      <c r="G19" s="519"/>
      <c r="H19" s="522"/>
      <c r="I19" s="554"/>
      <c r="J19" s="560"/>
      <c r="K19" s="509"/>
      <c r="L19" s="509"/>
      <c r="M19" s="557"/>
      <c r="N19" s="509"/>
      <c r="O19" s="533"/>
      <c r="P19" s="515"/>
      <c r="Q19" s="533"/>
      <c r="R19" s="515"/>
      <c r="S19" s="515"/>
      <c r="T19" s="573"/>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c r="A20" s="544">
        <f>'Mapa Final'!A20</f>
        <v>3</v>
      </c>
      <c r="B20" s="564" t="str">
        <f>'Mapa Final'!B20</f>
        <v>Demoras en la tabulación de la información</v>
      </c>
      <c r="C20" s="547" t="str">
        <f>'Mapa Final'!C20</f>
        <v>Incumplimiento de las metas establecidas</v>
      </c>
      <c r="D20" s="547"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517" t="str">
        <f>'Mapa Final'!E20</f>
        <v>No se cuenta con un sistema para la recopilación y tabulación de la informacion de las encuestas.</v>
      </c>
      <c r="F20" s="517" t="str">
        <f>'Mapa Final'!F20</f>
        <v>La probabilidad del incumpliento de las metas establecidas debido ha que no se cuenta con un sistema para la recopilación y tabulación de las encuentas.</v>
      </c>
      <c r="G20" s="517" t="str">
        <f>'Mapa Final'!G20</f>
        <v>Ejecución y Administración de Procesos</v>
      </c>
      <c r="H20" s="520" t="str">
        <f>'Mapa Final'!I20</f>
        <v>Media</v>
      </c>
      <c r="I20" s="552" t="str">
        <f>'Mapa Final'!L20</f>
        <v>Leve</v>
      </c>
      <c r="J20" s="558" t="str">
        <f>'Mapa Final'!N20</f>
        <v>Moderado</v>
      </c>
      <c r="K20" s="507" t="str">
        <f>'Mapa Final'!AA20</f>
        <v>Baja</v>
      </c>
      <c r="L20" s="507" t="str">
        <f>'Mapa Final'!AE20</f>
        <v>Leve</v>
      </c>
      <c r="M20" s="555" t="str">
        <f>'Mapa Final'!AG20</f>
        <v>Bajo</v>
      </c>
      <c r="N20" s="507" t="str">
        <f>'Mapa Final'!AH20</f>
        <v>Evitar</v>
      </c>
      <c r="O20" s="531"/>
      <c r="P20" s="513" t="s">
        <v>179</v>
      </c>
      <c r="Q20" s="531"/>
      <c r="R20" s="516">
        <v>44562</v>
      </c>
      <c r="S20" s="516">
        <v>44651</v>
      </c>
      <c r="T20" s="539" t="s">
        <v>556</v>
      </c>
      <c r="U20" s="209"/>
      <c r="V20" s="209"/>
    </row>
    <row r="21" spans="1:176">
      <c r="A21" s="545"/>
      <c r="B21" s="362"/>
      <c r="C21" s="548"/>
      <c r="D21" s="548"/>
      <c r="E21" s="518"/>
      <c r="F21" s="518"/>
      <c r="G21" s="518"/>
      <c r="H21" s="521"/>
      <c r="I21" s="553"/>
      <c r="J21" s="559"/>
      <c r="K21" s="508"/>
      <c r="L21" s="508"/>
      <c r="M21" s="556"/>
      <c r="N21" s="508"/>
      <c r="O21" s="532"/>
      <c r="P21" s="514"/>
      <c r="Q21" s="532"/>
      <c r="R21" s="514"/>
      <c r="S21" s="514"/>
      <c r="T21" s="540"/>
      <c r="U21" s="209"/>
      <c r="V21" s="209"/>
    </row>
    <row r="22" spans="1:176">
      <c r="A22" s="545"/>
      <c r="B22" s="362"/>
      <c r="C22" s="548"/>
      <c r="D22" s="548"/>
      <c r="E22" s="518"/>
      <c r="F22" s="518"/>
      <c r="G22" s="518"/>
      <c r="H22" s="521"/>
      <c r="I22" s="553"/>
      <c r="J22" s="559"/>
      <c r="K22" s="508"/>
      <c r="L22" s="508"/>
      <c r="M22" s="556"/>
      <c r="N22" s="508"/>
      <c r="O22" s="532"/>
      <c r="P22" s="514"/>
      <c r="Q22" s="532"/>
      <c r="R22" s="514"/>
      <c r="S22" s="514"/>
      <c r="T22" s="540"/>
      <c r="U22" s="209"/>
      <c r="V22" s="209"/>
    </row>
    <row r="23" spans="1:176">
      <c r="A23" s="545"/>
      <c r="B23" s="362"/>
      <c r="C23" s="548"/>
      <c r="D23" s="548"/>
      <c r="E23" s="518"/>
      <c r="F23" s="518"/>
      <c r="G23" s="518"/>
      <c r="H23" s="521"/>
      <c r="I23" s="553"/>
      <c r="J23" s="559"/>
      <c r="K23" s="508"/>
      <c r="L23" s="508"/>
      <c r="M23" s="556"/>
      <c r="N23" s="508"/>
      <c r="O23" s="532"/>
      <c r="P23" s="514"/>
      <c r="Q23" s="532"/>
      <c r="R23" s="514"/>
      <c r="S23" s="514"/>
      <c r="T23" s="540"/>
      <c r="U23" s="209"/>
      <c r="V23" s="209"/>
    </row>
    <row r="24" spans="1:176" ht="182.25" customHeight="1" thickBot="1">
      <c r="A24" s="546"/>
      <c r="B24" s="565"/>
      <c r="C24" s="549"/>
      <c r="D24" s="549"/>
      <c r="E24" s="519"/>
      <c r="F24" s="519"/>
      <c r="G24" s="519"/>
      <c r="H24" s="522"/>
      <c r="I24" s="554"/>
      <c r="J24" s="560"/>
      <c r="K24" s="509"/>
      <c r="L24" s="509"/>
      <c r="M24" s="557"/>
      <c r="N24" s="509"/>
      <c r="O24" s="533"/>
      <c r="P24" s="515"/>
      <c r="Q24" s="533"/>
      <c r="R24" s="515"/>
      <c r="S24" s="515"/>
      <c r="T24" s="541"/>
      <c r="U24" s="209"/>
      <c r="V24" s="209"/>
    </row>
    <row r="25" spans="1:176">
      <c r="A25" s="544">
        <f>'Mapa Final'!A25</f>
        <v>4</v>
      </c>
      <c r="B25" s="564" t="str">
        <f>'Mapa Final'!B25</f>
        <v>Cancelar actividades</v>
      </c>
      <c r="C25" s="547" t="str">
        <f>'Mapa Final'!C25</f>
        <v>Incumplimiento de las metas establecidas</v>
      </c>
      <c r="D25" s="547" t="str">
        <f>'Mapa Final'!D25</f>
        <v xml:space="preserve">1. Orden Público
2. Paro Gremial
3. Paro Judicial
4. Emergencia Sanitaria o Ambiental
</v>
      </c>
      <c r="E25" s="517" t="str">
        <f>'Mapa Final'!E25</f>
        <v xml:space="preserve">Situaciones imprevistas que imposibilitan las Actividades del Plan Anual de Formación de la Rama Judicial. </v>
      </c>
      <c r="F25" s="517" t="str">
        <f>'Mapa Final'!F25</f>
        <v xml:space="preserve">La probabilidad del incumplimeinto de las metas establecidas debido a las Situaciones imprevistas que imposibilitan las Actividades del Plan Anual de Formación de la Rama Judicial. </v>
      </c>
      <c r="G25" s="517" t="str">
        <f>'Mapa Final'!G25</f>
        <v>Ejecución y Administración de Procesos</v>
      </c>
      <c r="H25" s="520" t="str">
        <f>'Mapa Final'!I25</f>
        <v>Media</v>
      </c>
      <c r="I25" s="552" t="str">
        <f>'Mapa Final'!L25</f>
        <v>Leve</v>
      </c>
      <c r="J25" s="558" t="str">
        <f>'Mapa Final'!N25</f>
        <v>Moderado</v>
      </c>
      <c r="K25" s="507" t="str">
        <f>'Mapa Final'!AA25</f>
        <v>Baja</v>
      </c>
      <c r="L25" s="507" t="str">
        <f>'Mapa Final'!AE25</f>
        <v>Leve</v>
      </c>
      <c r="M25" s="555" t="str">
        <f>'Mapa Final'!AG25</f>
        <v>Bajo</v>
      </c>
      <c r="N25" s="507" t="str">
        <f>'Mapa Final'!AH25</f>
        <v>Aceptar</v>
      </c>
      <c r="O25" s="510"/>
      <c r="P25" s="513" t="s">
        <v>179</v>
      </c>
      <c r="Q25" s="531"/>
      <c r="R25" s="516">
        <v>44562</v>
      </c>
      <c r="S25" s="516">
        <v>44651</v>
      </c>
      <c r="T25" s="539" t="s">
        <v>559</v>
      </c>
    </row>
    <row r="26" spans="1:176">
      <c r="A26" s="545"/>
      <c r="B26" s="362"/>
      <c r="C26" s="548"/>
      <c r="D26" s="548"/>
      <c r="E26" s="518"/>
      <c r="F26" s="518"/>
      <c r="G26" s="518"/>
      <c r="H26" s="521"/>
      <c r="I26" s="553"/>
      <c r="J26" s="559"/>
      <c r="K26" s="508"/>
      <c r="L26" s="508"/>
      <c r="M26" s="556"/>
      <c r="N26" s="508"/>
      <c r="O26" s="511"/>
      <c r="P26" s="514"/>
      <c r="Q26" s="532"/>
      <c r="R26" s="514"/>
      <c r="S26" s="514"/>
      <c r="T26" s="550"/>
    </row>
    <row r="27" spans="1:176">
      <c r="A27" s="545"/>
      <c r="B27" s="362"/>
      <c r="C27" s="548"/>
      <c r="D27" s="548"/>
      <c r="E27" s="518"/>
      <c r="F27" s="518"/>
      <c r="G27" s="518"/>
      <c r="H27" s="521"/>
      <c r="I27" s="553"/>
      <c r="J27" s="559"/>
      <c r="K27" s="508"/>
      <c r="L27" s="508"/>
      <c r="M27" s="556"/>
      <c r="N27" s="508"/>
      <c r="O27" s="511"/>
      <c r="P27" s="514"/>
      <c r="Q27" s="532"/>
      <c r="R27" s="514"/>
      <c r="S27" s="514"/>
      <c r="T27" s="550"/>
    </row>
    <row r="28" spans="1:176">
      <c r="A28" s="545"/>
      <c r="B28" s="362"/>
      <c r="C28" s="548"/>
      <c r="D28" s="548"/>
      <c r="E28" s="518"/>
      <c r="F28" s="518"/>
      <c r="G28" s="518"/>
      <c r="H28" s="521"/>
      <c r="I28" s="553"/>
      <c r="J28" s="559"/>
      <c r="K28" s="508"/>
      <c r="L28" s="508"/>
      <c r="M28" s="556"/>
      <c r="N28" s="508"/>
      <c r="O28" s="511"/>
      <c r="P28" s="514"/>
      <c r="Q28" s="532"/>
      <c r="R28" s="514"/>
      <c r="S28" s="514"/>
      <c r="T28" s="550"/>
    </row>
    <row r="29" spans="1:176" ht="277.5" customHeight="1" thickBot="1">
      <c r="A29" s="546"/>
      <c r="B29" s="565"/>
      <c r="C29" s="549"/>
      <c r="D29" s="549"/>
      <c r="E29" s="519"/>
      <c r="F29" s="519"/>
      <c r="G29" s="519"/>
      <c r="H29" s="522"/>
      <c r="I29" s="554"/>
      <c r="J29" s="560"/>
      <c r="K29" s="509"/>
      <c r="L29" s="509"/>
      <c r="M29" s="557"/>
      <c r="N29" s="509"/>
      <c r="O29" s="512"/>
      <c r="P29" s="515"/>
      <c r="Q29" s="533"/>
      <c r="R29" s="515"/>
      <c r="S29" s="515"/>
      <c r="T29" s="551"/>
    </row>
    <row r="30" spans="1:176">
      <c r="A30" s="544">
        <f>'Mapa Final'!A30</f>
        <v>5</v>
      </c>
      <c r="B30" s="564" t="str">
        <f>'Mapa Final'!B30</f>
        <v>Riesgo de Corrupción</v>
      </c>
      <c r="C30" s="547" t="str">
        <f>'Mapa Final'!C30</f>
        <v>Reputacional(Corrupción)</v>
      </c>
      <c r="D30" s="547" t="str">
        <f>'Mapa Final'!D30</f>
        <v xml:space="preserve">
1. Indebida influencia de Terceros, ajenos a la organización, para la toma de decisiones
2. Favorecimiento indebido al servidor judicial y/o un tercero</v>
      </c>
      <c r="E30" s="517" t="str">
        <f>'Mapa Final'!E30</f>
        <v>Destinación inadecuada de los recursos asignados</v>
      </c>
      <c r="F30" s="517" t="str">
        <f>'Mapa Final'!F30</f>
        <v>La probabilidad de cualquier acto de corrupción con ocasión de la destinación inadecuada de los recursos asigandos.</v>
      </c>
      <c r="G30" s="517" t="str">
        <f>'Mapa Final'!G30</f>
        <v>Fraude Interno</v>
      </c>
      <c r="H30" s="520" t="str">
        <f>'Mapa Final'!I30</f>
        <v>Media</v>
      </c>
      <c r="I30" s="552" t="str">
        <f>'Mapa Final'!L30</f>
        <v>Mayor</v>
      </c>
      <c r="J30" s="558" t="str">
        <f>'Mapa Final'!N30</f>
        <v xml:space="preserve">Alto </v>
      </c>
      <c r="K30" s="507" t="str">
        <f>'Mapa Final'!AA30</f>
        <v>Baja</v>
      </c>
      <c r="L30" s="507" t="str">
        <f>'Mapa Final'!AE30</f>
        <v>Mayor</v>
      </c>
      <c r="M30" s="555" t="str">
        <f>'Mapa Final'!AG30</f>
        <v xml:space="preserve">Alto </v>
      </c>
      <c r="N30" s="507" t="str">
        <f>'Mapa Final'!AH30</f>
        <v>Reducir(mitigar)</v>
      </c>
      <c r="O30" s="531"/>
      <c r="P30" s="513" t="s">
        <v>179</v>
      </c>
      <c r="Q30" s="531"/>
      <c r="R30" s="516">
        <v>44562</v>
      </c>
      <c r="S30" s="516">
        <v>44651</v>
      </c>
      <c r="T30" s="539" t="s">
        <v>560</v>
      </c>
    </row>
    <row r="31" spans="1:176">
      <c r="A31" s="545"/>
      <c r="B31" s="362"/>
      <c r="C31" s="548"/>
      <c r="D31" s="548"/>
      <c r="E31" s="518"/>
      <c r="F31" s="518"/>
      <c r="G31" s="518"/>
      <c r="H31" s="521"/>
      <c r="I31" s="553"/>
      <c r="J31" s="559"/>
      <c r="K31" s="508"/>
      <c r="L31" s="508"/>
      <c r="M31" s="556"/>
      <c r="N31" s="508"/>
      <c r="O31" s="532"/>
      <c r="P31" s="514"/>
      <c r="Q31" s="532"/>
      <c r="R31" s="514"/>
      <c r="S31" s="514"/>
      <c r="T31" s="540"/>
    </row>
    <row r="32" spans="1:176">
      <c r="A32" s="545"/>
      <c r="B32" s="362"/>
      <c r="C32" s="548"/>
      <c r="D32" s="548"/>
      <c r="E32" s="518"/>
      <c r="F32" s="518"/>
      <c r="G32" s="518"/>
      <c r="H32" s="521"/>
      <c r="I32" s="553"/>
      <c r="J32" s="559"/>
      <c r="K32" s="508"/>
      <c r="L32" s="508"/>
      <c r="M32" s="556"/>
      <c r="N32" s="508"/>
      <c r="O32" s="532"/>
      <c r="P32" s="514"/>
      <c r="Q32" s="532"/>
      <c r="R32" s="514"/>
      <c r="S32" s="514"/>
      <c r="T32" s="540"/>
    </row>
    <row r="33" spans="1:20">
      <c r="A33" s="545"/>
      <c r="B33" s="362"/>
      <c r="C33" s="548"/>
      <c r="D33" s="548"/>
      <c r="E33" s="518"/>
      <c r="F33" s="518"/>
      <c r="G33" s="518"/>
      <c r="H33" s="521"/>
      <c r="I33" s="553"/>
      <c r="J33" s="559"/>
      <c r="K33" s="508"/>
      <c r="L33" s="508"/>
      <c r="M33" s="556"/>
      <c r="N33" s="508"/>
      <c r="O33" s="532"/>
      <c r="P33" s="514"/>
      <c r="Q33" s="532"/>
      <c r="R33" s="514"/>
      <c r="S33" s="514"/>
      <c r="T33" s="540"/>
    </row>
    <row r="34" spans="1:20" ht="102.75" customHeight="1" thickBot="1">
      <c r="A34" s="546"/>
      <c r="B34" s="565"/>
      <c r="C34" s="549"/>
      <c r="D34" s="549"/>
      <c r="E34" s="519"/>
      <c r="F34" s="519"/>
      <c r="G34" s="519"/>
      <c r="H34" s="522"/>
      <c r="I34" s="554"/>
      <c r="J34" s="560"/>
      <c r="K34" s="509"/>
      <c r="L34" s="509"/>
      <c r="M34" s="557"/>
      <c r="N34" s="509"/>
      <c r="O34" s="533"/>
      <c r="P34" s="515"/>
      <c r="Q34" s="533"/>
      <c r="R34" s="515"/>
      <c r="S34" s="515"/>
      <c r="T34" s="541"/>
    </row>
    <row r="35" spans="1:20">
      <c r="A35" s="544">
        <f>'Mapa Final'!A35</f>
        <v>6</v>
      </c>
      <c r="B35" s="564" t="str">
        <f>'Mapa Final'!B35</f>
        <v>Inaplicabilidad de la normavidad ambiental vigente</v>
      </c>
      <c r="C35" s="547" t="str">
        <f>'Mapa Final'!C35</f>
        <v xml:space="preserve"> Afectación Ambiental</v>
      </c>
      <c r="D35" s="547"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17" t="str">
        <f>'Mapa Final'!E35</f>
        <v>Desconocimiento de los lineamientos ambientales y normatividad  ambiental vigente</v>
      </c>
      <c r="F35" s="517" t="str">
        <f>'Mapa Final'!F35</f>
        <v>Posibilidad de afectación ambiental debido al desconocimiento de las lineamientos ambientales y normatividad ambiental vigente</v>
      </c>
      <c r="G35" s="517" t="str">
        <f>'Mapa Final'!G35</f>
        <v>Eventos Ambientales Internos</v>
      </c>
      <c r="H35" s="520" t="str">
        <f>'Mapa Final'!I35</f>
        <v>Media</v>
      </c>
      <c r="I35" s="552" t="str">
        <f>'Mapa Final'!L35</f>
        <v>Moderado</v>
      </c>
      <c r="J35" s="558" t="str">
        <f>'Mapa Final'!N35</f>
        <v>Moderado</v>
      </c>
      <c r="K35" s="507" t="str">
        <f>'Mapa Final'!AA35</f>
        <v>Baja</v>
      </c>
      <c r="L35" s="507" t="str">
        <f>'Mapa Final'!AE35</f>
        <v>Moderado</v>
      </c>
      <c r="M35" s="555" t="str">
        <f>'Mapa Final'!AG35</f>
        <v>Moderado</v>
      </c>
      <c r="N35" s="507" t="str">
        <f>'Mapa Final'!AH35</f>
        <v>Reducir(mitigar)</v>
      </c>
      <c r="O35" s="561"/>
      <c r="P35" s="513" t="s">
        <v>179</v>
      </c>
      <c r="Q35" s="531"/>
      <c r="R35" s="516">
        <v>44562</v>
      </c>
      <c r="S35" s="516">
        <v>44651</v>
      </c>
      <c r="T35" s="561" t="s">
        <v>563</v>
      </c>
    </row>
    <row r="36" spans="1:20">
      <c r="A36" s="545"/>
      <c r="B36" s="362"/>
      <c r="C36" s="548"/>
      <c r="D36" s="548"/>
      <c r="E36" s="518"/>
      <c r="F36" s="518"/>
      <c r="G36" s="518"/>
      <c r="H36" s="521"/>
      <c r="I36" s="553"/>
      <c r="J36" s="559"/>
      <c r="K36" s="508"/>
      <c r="L36" s="508"/>
      <c r="M36" s="556"/>
      <c r="N36" s="508"/>
      <c r="O36" s="562"/>
      <c r="P36" s="514"/>
      <c r="Q36" s="532"/>
      <c r="R36" s="514"/>
      <c r="S36" s="514"/>
      <c r="T36" s="562"/>
    </row>
    <row r="37" spans="1:20">
      <c r="A37" s="545"/>
      <c r="B37" s="362"/>
      <c r="C37" s="548"/>
      <c r="D37" s="548"/>
      <c r="E37" s="518"/>
      <c r="F37" s="518"/>
      <c r="G37" s="518"/>
      <c r="H37" s="521"/>
      <c r="I37" s="553"/>
      <c r="J37" s="559"/>
      <c r="K37" s="508"/>
      <c r="L37" s="508"/>
      <c r="M37" s="556"/>
      <c r="N37" s="508"/>
      <c r="O37" s="562"/>
      <c r="P37" s="514"/>
      <c r="Q37" s="532"/>
      <c r="R37" s="514"/>
      <c r="S37" s="514"/>
      <c r="T37" s="562"/>
    </row>
    <row r="38" spans="1:20">
      <c r="A38" s="545"/>
      <c r="B38" s="362"/>
      <c r="C38" s="548"/>
      <c r="D38" s="548"/>
      <c r="E38" s="518"/>
      <c r="F38" s="518"/>
      <c r="G38" s="518"/>
      <c r="H38" s="521"/>
      <c r="I38" s="553"/>
      <c r="J38" s="559"/>
      <c r="K38" s="508"/>
      <c r="L38" s="508"/>
      <c r="M38" s="556"/>
      <c r="N38" s="508"/>
      <c r="O38" s="562"/>
      <c r="P38" s="514"/>
      <c r="Q38" s="532"/>
      <c r="R38" s="514"/>
      <c r="S38" s="514"/>
      <c r="T38" s="562"/>
    </row>
    <row r="39" spans="1:20" ht="254.25" customHeight="1" thickBot="1">
      <c r="A39" s="546"/>
      <c r="B39" s="565"/>
      <c r="C39" s="549"/>
      <c r="D39" s="549"/>
      <c r="E39" s="519"/>
      <c r="F39" s="519"/>
      <c r="G39" s="519"/>
      <c r="H39" s="522"/>
      <c r="I39" s="554"/>
      <c r="J39" s="560"/>
      <c r="K39" s="509"/>
      <c r="L39" s="509"/>
      <c r="M39" s="557"/>
      <c r="N39" s="509"/>
      <c r="O39" s="563"/>
      <c r="P39" s="515"/>
      <c r="Q39" s="533"/>
      <c r="R39" s="515"/>
      <c r="S39" s="515"/>
      <c r="T39" s="563"/>
    </row>
  </sheetData>
  <mergeCells count="139">
    <mergeCell ref="A35:A39"/>
    <mergeCell ref="B10:B14"/>
    <mergeCell ref="B15:B19"/>
    <mergeCell ref="B20:B24"/>
    <mergeCell ref="B25:B29"/>
    <mergeCell ref="B30:B34"/>
    <mergeCell ref="B35:B39"/>
    <mergeCell ref="P35:P39"/>
    <mergeCell ref="Q35:Q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A20:A24"/>
    <mergeCell ref="R35:R39"/>
    <mergeCell ref="S35:S39"/>
    <mergeCell ref="T35:T39"/>
    <mergeCell ref="J35:J39"/>
    <mergeCell ref="K35:K39"/>
    <mergeCell ref="L35:L39"/>
    <mergeCell ref="M35:M39"/>
    <mergeCell ref="N35:N39"/>
    <mergeCell ref="O35:O3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C20:C24"/>
    <mergeCell ref="D20:D24"/>
    <mergeCell ref="E20:E24"/>
    <mergeCell ref="F20:F24"/>
    <mergeCell ref="J15:J19"/>
    <mergeCell ref="K15:K19"/>
    <mergeCell ref="L15:L19"/>
    <mergeCell ref="M15:M19"/>
    <mergeCell ref="I10:I14"/>
    <mergeCell ref="J10:J14"/>
    <mergeCell ref="K10:K14"/>
    <mergeCell ref="L10:L14"/>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A1:C2"/>
    <mergeCell ref="D1:Q3"/>
    <mergeCell ref="O7:O8"/>
    <mergeCell ref="P7:Q7"/>
    <mergeCell ref="R7:S7"/>
    <mergeCell ref="P15:P19"/>
    <mergeCell ref="Q15:Q19"/>
    <mergeCell ref="R15:R19"/>
    <mergeCell ref="S15:S19"/>
    <mergeCell ref="A4:C4"/>
    <mergeCell ref="D4:N4"/>
    <mergeCell ref="O4:Q4"/>
    <mergeCell ref="A5:C5"/>
    <mergeCell ref="D5:N5"/>
    <mergeCell ref="A6:C6"/>
    <mergeCell ref="D6:N6"/>
    <mergeCell ref="A7:F7"/>
    <mergeCell ref="H7:J7"/>
    <mergeCell ref="K7:M7"/>
    <mergeCell ref="N7:N8"/>
    <mergeCell ref="T7:T8"/>
    <mergeCell ref="N10:N14"/>
    <mergeCell ref="O10:O14"/>
    <mergeCell ref="P10:P14"/>
    <mergeCell ref="Q10:Q14"/>
    <mergeCell ref="R10:R14"/>
    <mergeCell ref="G10:G14"/>
    <mergeCell ref="H10:H14"/>
    <mergeCell ref="R1:T3"/>
  </mergeCells>
  <conditionalFormatting sqref="D8:G8 H7 A7:B7 H40:J1048576">
    <cfRule type="containsText" dxfId="1895" priority="675" operator="containsText" text="3- Moderado">
      <formula>NOT(ISERROR(SEARCH("3- Moderado",A7)))</formula>
    </cfRule>
    <cfRule type="containsText" dxfId="1894" priority="676" operator="containsText" text="6- Moderado">
      <formula>NOT(ISERROR(SEARCH("6- Moderado",A7)))</formula>
    </cfRule>
    <cfRule type="containsText" dxfId="1893" priority="677" operator="containsText" text="4- Moderado">
      <formula>NOT(ISERROR(SEARCH("4- Moderado",A7)))</formula>
    </cfRule>
    <cfRule type="containsText" dxfId="1892" priority="678" operator="containsText" text="3- Bajo">
      <formula>NOT(ISERROR(SEARCH("3- Bajo",A7)))</formula>
    </cfRule>
    <cfRule type="containsText" dxfId="1891" priority="679" operator="containsText" text="4- Bajo">
      <formula>NOT(ISERROR(SEARCH("4- Bajo",A7)))</formula>
    </cfRule>
    <cfRule type="containsText" dxfId="1890" priority="680" operator="containsText" text="1- Bajo">
      <formula>NOT(ISERROR(SEARCH("1- Bajo",A7)))</formula>
    </cfRule>
  </conditionalFormatting>
  <conditionalFormatting sqref="H8:J8">
    <cfRule type="containsText" dxfId="1889" priority="668" operator="containsText" text="3- Moderado">
      <formula>NOT(ISERROR(SEARCH("3- Moderado",H8)))</formula>
    </cfRule>
    <cfRule type="containsText" dxfId="1888" priority="669" operator="containsText" text="6- Moderado">
      <formula>NOT(ISERROR(SEARCH("6- Moderado",H8)))</formula>
    </cfRule>
    <cfRule type="containsText" dxfId="1887" priority="670" operator="containsText" text="4- Moderado">
      <formula>NOT(ISERROR(SEARCH("4- Moderado",H8)))</formula>
    </cfRule>
    <cfRule type="containsText" dxfId="1886" priority="671" operator="containsText" text="3- Bajo">
      <formula>NOT(ISERROR(SEARCH("3- Bajo",H8)))</formula>
    </cfRule>
    <cfRule type="containsText" dxfId="1885" priority="672" operator="containsText" text="4- Bajo">
      <formula>NOT(ISERROR(SEARCH("4- Bajo",H8)))</formula>
    </cfRule>
    <cfRule type="containsText" dxfId="1884" priority="674" operator="containsText" text="1- Bajo">
      <formula>NOT(ISERROR(SEARCH("1- Bajo",H8)))</formula>
    </cfRule>
  </conditionalFormatting>
  <conditionalFormatting sqref="J8 J40:J1048576">
    <cfRule type="containsText" dxfId="1883" priority="657" operator="containsText" text="25- Extremo">
      <formula>NOT(ISERROR(SEARCH("25- Extremo",J8)))</formula>
    </cfRule>
    <cfRule type="containsText" dxfId="1882" priority="658" operator="containsText" text="20- Extremo">
      <formula>NOT(ISERROR(SEARCH("20- Extremo",J8)))</formula>
    </cfRule>
    <cfRule type="containsText" dxfId="1881" priority="659" operator="containsText" text="15- Extremo">
      <formula>NOT(ISERROR(SEARCH("15- Extremo",J8)))</formula>
    </cfRule>
    <cfRule type="containsText" dxfId="1880" priority="660" operator="containsText" text="10- Extremo">
      <formula>NOT(ISERROR(SEARCH("10- Extremo",J8)))</formula>
    </cfRule>
    <cfRule type="containsText" dxfId="1879" priority="661" operator="containsText" text="5- Extremo">
      <formula>NOT(ISERROR(SEARCH("5- Extremo",J8)))</formula>
    </cfRule>
    <cfRule type="containsText" dxfId="1878" priority="662" operator="containsText" text="12- Alto">
      <formula>NOT(ISERROR(SEARCH("12- Alto",J8)))</formula>
    </cfRule>
    <cfRule type="containsText" dxfId="1877" priority="663" operator="containsText" text="10- Alto">
      <formula>NOT(ISERROR(SEARCH("10- Alto",J8)))</formula>
    </cfRule>
    <cfRule type="containsText" dxfId="1876" priority="664" operator="containsText" text="9- Alto">
      <formula>NOT(ISERROR(SEARCH("9- Alto",J8)))</formula>
    </cfRule>
    <cfRule type="containsText" dxfId="1875" priority="665" operator="containsText" text="8- Alto">
      <formula>NOT(ISERROR(SEARCH("8- Alto",J8)))</formula>
    </cfRule>
    <cfRule type="containsText" dxfId="1874" priority="666" operator="containsText" text="5- Alto">
      <formula>NOT(ISERROR(SEARCH("5- Alto",J8)))</formula>
    </cfRule>
    <cfRule type="containsText" dxfId="1873" priority="667" operator="containsText" text="4- Alto">
      <formula>NOT(ISERROR(SEARCH("4- Alto",J8)))</formula>
    </cfRule>
    <cfRule type="containsText" dxfId="1872" priority="673" operator="containsText" text="2- Bajo">
      <formula>NOT(ISERROR(SEARCH("2- Bajo",J8)))</formula>
    </cfRule>
  </conditionalFormatting>
  <conditionalFormatting sqref="K10:L10 K15:L15 K20:L20">
    <cfRule type="containsText" dxfId="1871" priority="651" operator="containsText" text="3- Moderado">
      <formula>NOT(ISERROR(SEARCH("3- Moderado",K10)))</formula>
    </cfRule>
    <cfRule type="containsText" dxfId="1870" priority="652" operator="containsText" text="6- Moderado">
      <formula>NOT(ISERROR(SEARCH("6- Moderado",K10)))</formula>
    </cfRule>
    <cfRule type="containsText" dxfId="1869" priority="653" operator="containsText" text="4- Moderado">
      <formula>NOT(ISERROR(SEARCH("4- Moderado",K10)))</formula>
    </cfRule>
    <cfRule type="containsText" dxfId="1868" priority="654" operator="containsText" text="3- Bajo">
      <formula>NOT(ISERROR(SEARCH("3- Bajo",K10)))</formula>
    </cfRule>
    <cfRule type="containsText" dxfId="1867" priority="655" operator="containsText" text="4- Bajo">
      <formula>NOT(ISERROR(SEARCH("4- Bajo",K10)))</formula>
    </cfRule>
    <cfRule type="containsText" dxfId="1866" priority="656" operator="containsText" text="1- Bajo">
      <formula>NOT(ISERROR(SEARCH("1- Bajo",K10)))</formula>
    </cfRule>
  </conditionalFormatting>
  <conditionalFormatting sqref="H10:I10 H15:I15 H20:I20">
    <cfRule type="containsText" dxfId="1865" priority="645" operator="containsText" text="3- Moderado">
      <formula>NOT(ISERROR(SEARCH("3- Moderado",H10)))</formula>
    </cfRule>
    <cfRule type="containsText" dxfId="1864" priority="646" operator="containsText" text="6- Moderado">
      <formula>NOT(ISERROR(SEARCH("6- Moderado",H10)))</formula>
    </cfRule>
    <cfRule type="containsText" dxfId="1863" priority="647" operator="containsText" text="4- Moderado">
      <formula>NOT(ISERROR(SEARCH("4- Moderado",H10)))</formula>
    </cfRule>
    <cfRule type="containsText" dxfId="1862" priority="648" operator="containsText" text="3- Bajo">
      <formula>NOT(ISERROR(SEARCH("3- Bajo",H10)))</formula>
    </cfRule>
    <cfRule type="containsText" dxfId="1861" priority="649" operator="containsText" text="4- Bajo">
      <formula>NOT(ISERROR(SEARCH("4- Bajo",H10)))</formula>
    </cfRule>
    <cfRule type="containsText" dxfId="1860" priority="650" operator="containsText" text="1- Bajo">
      <formula>NOT(ISERROR(SEARCH("1- Bajo",H10)))</formula>
    </cfRule>
  </conditionalFormatting>
  <conditionalFormatting sqref="A10:E10 E15 A15:B15 B20 B25 B30 B35">
    <cfRule type="containsText" dxfId="1859" priority="639" operator="containsText" text="3- Moderado">
      <formula>NOT(ISERROR(SEARCH("3- Moderado",A10)))</formula>
    </cfRule>
    <cfRule type="containsText" dxfId="1858" priority="640" operator="containsText" text="6- Moderado">
      <formula>NOT(ISERROR(SEARCH("6- Moderado",A10)))</formula>
    </cfRule>
    <cfRule type="containsText" dxfId="1857" priority="641" operator="containsText" text="4- Moderado">
      <formula>NOT(ISERROR(SEARCH("4- Moderado",A10)))</formula>
    </cfRule>
    <cfRule type="containsText" dxfId="1856" priority="642" operator="containsText" text="3- Bajo">
      <formula>NOT(ISERROR(SEARCH("3- Bajo",A10)))</formula>
    </cfRule>
    <cfRule type="containsText" dxfId="1855" priority="643" operator="containsText" text="4- Bajo">
      <formula>NOT(ISERROR(SEARCH("4- Bajo",A10)))</formula>
    </cfRule>
    <cfRule type="containsText" dxfId="1854" priority="644" operator="containsText" text="1- Bajo">
      <formula>NOT(ISERROR(SEARCH("1- Bajo",A10)))</formula>
    </cfRule>
  </conditionalFormatting>
  <conditionalFormatting sqref="F10:G10 F15:G15">
    <cfRule type="containsText" dxfId="1853" priority="633" operator="containsText" text="3- Moderado">
      <formula>NOT(ISERROR(SEARCH("3- Moderado",F10)))</formula>
    </cfRule>
    <cfRule type="containsText" dxfId="1852" priority="634" operator="containsText" text="6- Moderado">
      <formula>NOT(ISERROR(SEARCH("6- Moderado",F10)))</formula>
    </cfRule>
    <cfRule type="containsText" dxfId="1851" priority="635" operator="containsText" text="4- Moderado">
      <formula>NOT(ISERROR(SEARCH("4- Moderado",F10)))</formula>
    </cfRule>
    <cfRule type="containsText" dxfId="1850" priority="636" operator="containsText" text="3- Bajo">
      <formula>NOT(ISERROR(SEARCH("3- Bajo",F10)))</formula>
    </cfRule>
    <cfRule type="containsText" dxfId="1849" priority="637" operator="containsText" text="4- Bajo">
      <formula>NOT(ISERROR(SEARCH("4- Bajo",F10)))</formula>
    </cfRule>
    <cfRule type="containsText" dxfId="1848" priority="638" operator="containsText" text="1- Bajo">
      <formula>NOT(ISERROR(SEARCH("1- Bajo",F10)))</formula>
    </cfRule>
  </conditionalFormatting>
  <conditionalFormatting sqref="K8">
    <cfRule type="containsText" dxfId="1847" priority="627" operator="containsText" text="3- Moderado">
      <formula>NOT(ISERROR(SEARCH("3- Moderado",K8)))</formula>
    </cfRule>
    <cfRule type="containsText" dxfId="1846" priority="628" operator="containsText" text="6- Moderado">
      <formula>NOT(ISERROR(SEARCH("6- Moderado",K8)))</formula>
    </cfRule>
    <cfRule type="containsText" dxfId="1845" priority="629" operator="containsText" text="4- Moderado">
      <formula>NOT(ISERROR(SEARCH("4- Moderado",K8)))</formula>
    </cfRule>
    <cfRule type="containsText" dxfId="1844" priority="630" operator="containsText" text="3- Bajo">
      <formula>NOT(ISERROR(SEARCH("3- Bajo",K8)))</formula>
    </cfRule>
    <cfRule type="containsText" dxfId="1843" priority="631" operator="containsText" text="4- Bajo">
      <formula>NOT(ISERROR(SEARCH("4- Bajo",K8)))</formula>
    </cfRule>
    <cfRule type="containsText" dxfId="1842" priority="632" operator="containsText" text="1- Bajo">
      <formula>NOT(ISERROR(SEARCH("1- Bajo",K8)))</formula>
    </cfRule>
  </conditionalFormatting>
  <conditionalFormatting sqref="L8">
    <cfRule type="containsText" dxfId="1841" priority="621" operator="containsText" text="3- Moderado">
      <formula>NOT(ISERROR(SEARCH("3- Moderado",L8)))</formula>
    </cfRule>
    <cfRule type="containsText" dxfId="1840" priority="622" operator="containsText" text="6- Moderado">
      <formula>NOT(ISERROR(SEARCH("6- Moderado",L8)))</formula>
    </cfRule>
    <cfRule type="containsText" dxfId="1839" priority="623" operator="containsText" text="4- Moderado">
      <formula>NOT(ISERROR(SEARCH("4- Moderado",L8)))</formula>
    </cfRule>
    <cfRule type="containsText" dxfId="1838" priority="624" operator="containsText" text="3- Bajo">
      <formula>NOT(ISERROR(SEARCH("3- Bajo",L8)))</formula>
    </cfRule>
    <cfRule type="containsText" dxfId="1837" priority="625" operator="containsText" text="4- Bajo">
      <formula>NOT(ISERROR(SEARCH("4- Bajo",L8)))</formula>
    </cfRule>
    <cfRule type="containsText" dxfId="1836" priority="626" operator="containsText" text="1- Bajo">
      <formula>NOT(ISERROR(SEARCH("1- Bajo",L8)))</formula>
    </cfRule>
  </conditionalFormatting>
  <conditionalFormatting sqref="M8">
    <cfRule type="containsText" dxfId="1835" priority="615" operator="containsText" text="3- Moderado">
      <formula>NOT(ISERROR(SEARCH("3- Moderado",M8)))</formula>
    </cfRule>
    <cfRule type="containsText" dxfId="1834" priority="616" operator="containsText" text="6- Moderado">
      <formula>NOT(ISERROR(SEARCH("6- Moderado",M8)))</formula>
    </cfRule>
    <cfRule type="containsText" dxfId="1833" priority="617" operator="containsText" text="4- Moderado">
      <formula>NOT(ISERROR(SEARCH("4- Moderado",M8)))</formula>
    </cfRule>
    <cfRule type="containsText" dxfId="1832" priority="618" operator="containsText" text="3- Bajo">
      <formula>NOT(ISERROR(SEARCH("3- Bajo",M8)))</formula>
    </cfRule>
    <cfRule type="containsText" dxfId="1831" priority="619" operator="containsText" text="4- Bajo">
      <formula>NOT(ISERROR(SEARCH("4- Bajo",M8)))</formula>
    </cfRule>
    <cfRule type="containsText" dxfId="1830" priority="620" operator="containsText" text="1- Bajo">
      <formula>NOT(ISERROR(SEARCH("1- Bajo",M8)))</formula>
    </cfRule>
  </conditionalFormatting>
  <conditionalFormatting sqref="J10:J24">
    <cfRule type="containsText" dxfId="1829" priority="610" operator="containsText" text="Bajo">
      <formula>NOT(ISERROR(SEARCH("Bajo",J10)))</formula>
    </cfRule>
    <cfRule type="containsText" dxfId="1828" priority="611" operator="containsText" text="Moderado">
      <formula>NOT(ISERROR(SEARCH("Moderado",J10)))</formula>
    </cfRule>
    <cfRule type="containsText" dxfId="1827" priority="612" operator="containsText" text="Alto">
      <formula>NOT(ISERROR(SEARCH("Alto",J10)))</formula>
    </cfRule>
    <cfRule type="containsText" dxfId="1826" priority="613" operator="containsText" text="Extremo">
      <formula>NOT(ISERROR(SEARCH("Extremo",J10)))</formula>
    </cfRule>
    <cfRule type="colorScale" priority="614">
      <colorScale>
        <cfvo type="min"/>
        <cfvo type="max"/>
        <color rgb="FFFF7128"/>
        <color rgb="FFFFEF9C"/>
      </colorScale>
    </cfRule>
  </conditionalFormatting>
  <conditionalFormatting sqref="M10:M24">
    <cfRule type="containsText" dxfId="1825" priority="585" operator="containsText" text="Moderado">
      <formula>NOT(ISERROR(SEARCH("Moderado",M10)))</formula>
    </cfRule>
    <cfRule type="containsText" dxfId="1824" priority="605" operator="containsText" text="Bajo">
      <formula>NOT(ISERROR(SEARCH("Bajo",M10)))</formula>
    </cfRule>
    <cfRule type="containsText" dxfId="1823" priority="606" operator="containsText" text="Moderado">
      <formula>NOT(ISERROR(SEARCH("Moderado",M10)))</formula>
    </cfRule>
    <cfRule type="containsText" dxfId="1822" priority="607" operator="containsText" text="Alto">
      <formula>NOT(ISERROR(SEARCH("Alto",M10)))</formula>
    </cfRule>
    <cfRule type="containsText" dxfId="1821" priority="608" operator="containsText" text="Extremo">
      <formula>NOT(ISERROR(SEARCH("Extremo",M10)))</formula>
    </cfRule>
    <cfRule type="colorScale" priority="609">
      <colorScale>
        <cfvo type="min"/>
        <cfvo type="max"/>
        <color rgb="FFFF7128"/>
        <color rgb="FFFFEF9C"/>
      </colorScale>
    </cfRule>
  </conditionalFormatting>
  <conditionalFormatting sqref="N10 N15 N20">
    <cfRule type="containsText" dxfId="1820" priority="599" operator="containsText" text="3- Moderado">
      <formula>NOT(ISERROR(SEARCH("3- Moderado",N10)))</formula>
    </cfRule>
    <cfRule type="containsText" dxfId="1819" priority="600" operator="containsText" text="6- Moderado">
      <formula>NOT(ISERROR(SEARCH("6- Moderado",N10)))</formula>
    </cfRule>
    <cfRule type="containsText" dxfId="1818" priority="601" operator="containsText" text="4- Moderado">
      <formula>NOT(ISERROR(SEARCH("4- Moderado",N10)))</formula>
    </cfRule>
    <cfRule type="containsText" dxfId="1817" priority="602" operator="containsText" text="3- Bajo">
      <formula>NOT(ISERROR(SEARCH("3- Bajo",N10)))</formula>
    </cfRule>
    <cfRule type="containsText" dxfId="1816" priority="603" operator="containsText" text="4- Bajo">
      <formula>NOT(ISERROR(SEARCH("4- Bajo",N10)))</formula>
    </cfRule>
    <cfRule type="containsText" dxfId="1815" priority="604" operator="containsText" text="1- Bajo">
      <formula>NOT(ISERROR(SEARCH("1- Bajo",N10)))</formula>
    </cfRule>
  </conditionalFormatting>
  <conditionalFormatting sqref="H10:H24">
    <cfRule type="containsText" dxfId="1814" priority="586" operator="containsText" text="Muy Alta">
      <formula>NOT(ISERROR(SEARCH("Muy Alta",H10)))</formula>
    </cfRule>
    <cfRule type="containsText" dxfId="1813" priority="587" operator="containsText" text="Alta">
      <formula>NOT(ISERROR(SEARCH("Alta",H10)))</formula>
    </cfRule>
    <cfRule type="containsText" dxfId="1812" priority="588" operator="containsText" text="Muy Alta">
      <formula>NOT(ISERROR(SEARCH("Muy Alta",H10)))</formula>
    </cfRule>
    <cfRule type="containsText" dxfId="1811" priority="593" operator="containsText" text="Muy Baja">
      <formula>NOT(ISERROR(SEARCH("Muy Baja",H10)))</formula>
    </cfRule>
    <cfRule type="containsText" dxfId="1810" priority="594" operator="containsText" text="Baja">
      <formula>NOT(ISERROR(SEARCH("Baja",H10)))</formula>
    </cfRule>
    <cfRule type="containsText" dxfId="1809" priority="595" operator="containsText" text="Media">
      <formula>NOT(ISERROR(SEARCH("Media",H10)))</formula>
    </cfRule>
    <cfRule type="containsText" dxfId="1808" priority="596" operator="containsText" text="Alta">
      <formula>NOT(ISERROR(SEARCH("Alta",H10)))</formula>
    </cfRule>
    <cfRule type="containsText" dxfId="1807" priority="598" operator="containsText" text="Muy Alta">
      <formula>NOT(ISERROR(SEARCH("Muy Alta",H10)))</formula>
    </cfRule>
  </conditionalFormatting>
  <conditionalFormatting sqref="I10:I24">
    <cfRule type="containsText" dxfId="1806" priority="589" operator="containsText" text="Catastrófico">
      <formula>NOT(ISERROR(SEARCH("Catastrófico",I10)))</formula>
    </cfRule>
    <cfRule type="containsText" dxfId="1805" priority="590" operator="containsText" text="Mayor">
      <formula>NOT(ISERROR(SEARCH("Mayor",I10)))</formula>
    </cfRule>
    <cfRule type="containsText" dxfId="1804" priority="591" operator="containsText" text="Menor">
      <formula>NOT(ISERROR(SEARCH("Menor",I10)))</formula>
    </cfRule>
    <cfRule type="containsText" dxfId="1803" priority="592" operator="containsText" text="Leve">
      <formula>NOT(ISERROR(SEARCH("Leve",I10)))</formula>
    </cfRule>
    <cfRule type="containsText" dxfId="1802" priority="597" operator="containsText" text="Moderado">
      <formula>NOT(ISERROR(SEARCH("Moderado",I10)))</formula>
    </cfRule>
  </conditionalFormatting>
  <conditionalFormatting sqref="K10:K24">
    <cfRule type="containsText" dxfId="1801" priority="584" operator="containsText" text="Media">
      <formula>NOT(ISERROR(SEARCH("Media",K10)))</formula>
    </cfRule>
  </conditionalFormatting>
  <conditionalFormatting sqref="L10:L24">
    <cfRule type="containsText" dxfId="1800" priority="583" operator="containsText" text="Moderado">
      <formula>NOT(ISERROR(SEARCH("Moderado",L10)))</formula>
    </cfRule>
  </conditionalFormatting>
  <conditionalFormatting sqref="C15">
    <cfRule type="containsText" dxfId="1799" priority="577" operator="containsText" text="3- Moderado">
      <formula>NOT(ISERROR(SEARCH("3- Moderado",C15)))</formula>
    </cfRule>
    <cfRule type="containsText" dxfId="1798" priority="578" operator="containsText" text="6- Moderado">
      <formula>NOT(ISERROR(SEARCH("6- Moderado",C15)))</formula>
    </cfRule>
    <cfRule type="containsText" dxfId="1797" priority="579" operator="containsText" text="4- Moderado">
      <formula>NOT(ISERROR(SEARCH("4- Moderado",C15)))</formula>
    </cfRule>
    <cfRule type="containsText" dxfId="1796" priority="580" operator="containsText" text="3- Bajo">
      <formula>NOT(ISERROR(SEARCH("3- Bajo",C15)))</formula>
    </cfRule>
    <cfRule type="containsText" dxfId="1795" priority="581" operator="containsText" text="4- Bajo">
      <formula>NOT(ISERROR(SEARCH("4- Bajo",C15)))</formula>
    </cfRule>
    <cfRule type="containsText" dxfId="1794" priority="582" operator="containsText" text="1- Bajo">
      <formula>NOT(ISERROR(SEARCH("1- Bajo",C15)))</formula>
    </cfRule>
  </conditionalFormatting>
  <conditionalFormatting sqref="D15">
    <cfRule type="containsText" dxfId="1793" priority="571" operator="containsText" text="3- Moderado">
      <formula>NOT(ISERROR(SEARCH("3- Moderado",D15)))</formula>
    </cfRule>
    <cfRule type="containsText" dxfId="1792" priority="572" operator="containsText" text="6- Moderado">
      <formula>NOT(ISERROR(SEARCH("6- Moderado",D15)))</formula>
    </cfRule>
    <cfRule type="containsText" dxfId="1791" priority="573" operator="containsText" text="4- Moderado">
      <formula>NOT(ISERROR(SEARCH("4- Moderado",D15)))</formula>
    </cfRule>
    <cfRule type="containsText" dxfId="1790" priority="574" operator="containsText" text="3- Bajo">
      <formula>NOT(ISERROR(SEARCH("3- Bajo",D15)))</formula>
    </cfRule>
    <cfRule type="containsText" dxfId="1789" priority="575" operator="containsText" text="4- Bajo">
      <formula>NOT(ISERROR(SEARCH("4- Bajo",D15)))</formula>
    </cfRule>
    <cfRule type="containsText" dxfId="1788" priority="576" operator="containsText" text="1- Bajo">
      <formula>NOT(ISERROR(SEARCH("1- Bajo",D15)))</formula>
    </cfRule>
  </conditionalFormatting>
  <conditionalFormatting sqref="J10:J24">
    <cfRule type="containsText" dxfId="1787" priority="570" operator="containsText" text="Moderado">
      <formula>NOT(ISERROR(SEARCH("Moderado",J10)))</formula>
    </cfRule>
  </conditionalFormatting>
  <conditionalFormatting sqref="J10:J24">
    <cfRule type="containsText" dxfId="1786" priority="568" operator="containsText" text="Bajo">
      <formula>NOT(ISERROR(SEARCH("Bajo",J10)))</formula>
    </cfRule>
    <cfRule type="containsText" dxfId="1785" priority="569" operator="containsText" text="Extremo">
      <formula>NOT(ISERROR(SEARCH("Extremo",J10)))</formula>
    </cfRule>
  </conditionalFormatting>
  <conditionalFormatting sqref="K10:K24">
    <cfRule type="containsText" dxfId="1784" priority="566" operator="containsText" text="Baja">
      <formula>NOT(ISERROR(SEARCH("Baja",K10)))</formula>
    </cfRule>
    <cfRule type="containsText" dxfId="1783" priority="567" operator="containsText" text="Muy Baja">
      <formula>NOT(ISERROR(SEARCH("Muy Baja",K10)))</formula>
    </cfRule>
  </conditionalFormatting>
  <conditionalFormatting sqref="K10:K24">
    <cfRule type="containsText" dxfId="1782" priority="564" operator="containsText" text="Muy Alta">
      <formula>NOT(ISERROR(SEARCH("Muy Alta",K10)))</formula>
    </cfRule>
    <cfRule type="containsText" dxfId="1781" priority="565" operator="containsText" text="Alta">
      <formula>NOT(ISERROR(SEARCH("Alta",K10)))</formula>
    </cfRule>
  </conditionalFormatting>
  <conditionalFormatting sqref="L10:L24">
    <cfRule type="containsText" dxfId="1780" priority="560" operator="containsText" text="Catastrófico">
      <formula>NOT(ISERROR(SEARCH("Catastrófico",L10)))</formula>
    </cfRule>
    <cfRule type="containsText" dxfId="1779" priority="561" operator="containsText" text="Mayor">
      <formula>NOT(ISERROR(SEARCH("Mayor",L10)))</formula>
    </cfRule>
    <cfRule type="containsText" dxfId="1778" priority="562" operator="containsText" text="Menor">
      <formula>NOT(ISERROR(SEARCH("Menor",L10)))</formula>
    </cfRule>
    <cfRule type="containsText" dxfId="1777" priority="563" operator="containsText" text="Leve">
      <formula>NOT(ISERROR(SEARCH("Leve",L10)))</formula>
    </cfRule>
  </conditionalFormatting>
  <conditionalFormatting sqref="A20 E20">
    <cfRule type="containsText" dxfId="1776" priority="554" operator="containsText" text="3- Moderado">
      <formula>NOT(ISERROR(SEARCH("3- Moderado",A20)))</formula>
    </cfRule>
    <cfRule type="containsText" dxfId="1775" priority="555" operator="containsText" text="6- Moderado">
      <formula>NOT(ISERROR(SEARCH("6- Moderado",A20)))</formula>
    </cfRule>
    <cfRule type="containsText" dxfId="1774" priority="556" operator="containsText" text="4- Moderado">
      <formula>NOT(ISERROR(SEARCH("4- Moderado",A20)))</formula>
    </cfRule>
    <cfRule type="containsText" dxfId="1773" priority="557" operator="containsText" text="3- Bajo">
      <formula>NOT(ISERROR(SEARCH("3- Bajo",A20)))</formula>
    </cfRule>
    <cfRule type="containsText" dxfId="1772" priority="558" operator="containsText" text="4- Bajo">
      <formula>NOT(ISERROR(SEARCH("4- Bajo",A20)))</formula>
    </cfRule>
    <cfRule type="containsText" dxfId="1771" priority="559" operator="containsText" text="1- Bajo">
      <formula>NOT(ISERROR(SEARCH("1- Bajo",A20)))</formula>
    </cfRule>
  </conditionalFormatting>
  <conditionalFormatting sqref="F20:G20">
    <cfRule type="containsText" dxfId="1770" priority="548" operator="containsText" text="3- Moderado">
      <formula>NOT(ISERROR(SEARCH("3- Moderado",F20)))</formula>
    </cfRule>
    <cfRule type="containsText" dxfId="1769" priority="549" operator="containsText" text="6- Moderado">
      <formula>NOT(ISERROR(SEARCH("6- Moderado",F20)))</formula>
    </cfRule>
    <cfRule type="containsText" dxfId="1768" priority="550" operator="containsText" text="4- Moderado">
      <formula>NOT(ISERROR(SEARCH("4- Moderado",F20)))</formula>
    </cfRule>
    <cfRule type="containsText" dxfId="1767" priority="551" operator="containsText" text="3- Bajo">
      <formula>NOT(ISERROR(SEARCH("3- Bajo",F20)))</formula>
    </cfRule>
    <cfRule type="containsText" dxfId="1766" priority="552" operator="containsText" text="4- Bajo">
      <formula>NOT(ISERROR(SEARCH("4- Bajo",F20)))</formula>
    </cfRule>
    <cfRule type="containsText" dxfId="1765" priority="553" operator="containsText" text="1- Bajo">
      <formula>NOT(ISERROR(SEARCH("1- Bajo",F20)))</formula>
    </cfRule>
  </conditionalFormatting>
  <conditionalFormatting sqref="C20">
    <cfRule type="containsText" dxfId="1764" priority="542" operator="containsText" text="3- Moderado">
      <formula>NOT(ISERROR(SEARCH("3- Moderado",C20)))</formula>
    </cfRule>
    <cfRule type="containsText" dxfId="1763" priority="543" operator="containsText" text="6- Moderado">
      <formula>NOT(ISERROR(SEARCH("6- Moderado",C20)))</formula>
    </cfRule>
    <cfRule type="containsText" dxfId="1762" priority="544" operator="containsText" text="4- Moderado">
      <formula>NOT(ISERROR(SEARCH("4- Moderado",C20)))</formula>
    </cfRule>
    <cfRule type="containsText" dxfId="1761" priority="545" operator="containsText" text="3- Bajo">
      <formula>NOT(ISERROR(SEARCH("3- Bajo",C20)))</formula>
    </cfRule>
    <cfRule type="containsText" dxfId="1760" priority="546" operator="containsText" text="4- Bajo">
      <formula>NOT(ISERROR(SEARCH("4- Bajo",C20)))</formula>
    </cfRule>
    <cfRule type="containsText" dxfId="1759" priority="547" operator="containsText" text="1- Bajo">
      <formula>NOT(ISERROR(SEARCH("1- Bajo",C20)))</formula>
    </cfRule>
  </conditionalFormatting>
  <conditionalFormatting sqref="D20">
    <cfRule type="containsText" dxfId="1758" priority="536" operator="containsText" text="3- Moderado">
      <formula>NOT(ISERROR(SEARCH("3- Moderado",D20)))</formula>
    </cfRule>
    <cfRule type="containsText" dxfId="1757" priority="537" operator="containsText" text="6- Moderado">
      <formula>NOT(ISERROR(SEARCH("6- Moderado",D20)))</formula>
    </cfRule>
    <cfRule type="containsText" dxfId="1756" priority="538" operator="containsText" text="4- Moderado">
      <formula>NOT(ISERROR(SEARCH("4- Moderado",D20)))</formula>
    </cfRule>
    <cfRule type="containsText" dxfId="1755" priority="539" operator="containsText" text="3- Bajo">
      <formula>NOT(ISERROR(SEARCH("3- Bajo",D20)))</formula>
    </cfRule>
    <cfRule type="containsText" dxfId="1754" priority="540" operator="containsText" text="4- Bajo">
      <formula>NOT(ISERROR(SEARCH("4- Bajo",D20)))</formula>
    </cfRule>
    <cfRule type="containsText" dxfId="1753" priority="541" operator="containsText" text="1- Bajo">
      <formula>NOT(ISERROR(SEARCH("1- Bajo",D20)))</formula>
    </cfRule>
  </conditionalFormatting>
  <conditionalFormatting sqref="K25:L25">
    <cfRule type="containsText" dxfId="1752" priority="530" operator="containsText" text="3- Moderado">
      <formula>NOT(ISERROR(SEARCH("3- Moderado",K25)))</formula>
    </cfRule>
    <cfRule type="containsText" dxfId="1751" priority="531" operator="containsText" text="6- Moderado">
      <formula>NOT(ISERROR(SEARCH("6- Moderado",K25)))</formula>
    </cfRule>
    <cfRule type="containsText" dxfId="1750" priority="532" operator="containsText" text="4- Moderado">
      <formula>NOT(ISERROR(SEARCH("4- Moderado",K25)))</formula>
    </cfRule>
    <cfRule type="containsText" dxfId="1749" priority="533" operator="containsText" text="3- Bajo">
      <formula>NOT(ISERROR(SEARCH("3- Bajo",K25)))</formula>
    </cfRule>
    <cfRule type="containsText" dxfId="1748" priority="534" operator="containsText" text="4- Bajo">
      <formula>NOT(ISERROR(SEARCH("4- Bajo",K25)))</formula>
    </cfRule>
    <cfRule type="containsText" dxfId="1747" priority="535" operator="containsText" text="1- Bajo">
      <formula>NOT(ISERROR(SEARCH("1- Bajo",K25)))</formula>
    </cfRule>
  </conditionalFormatting>
  <conditionalFormatting sqref="H25:I25">
    <cfRule type="containsText" dxfId="1746" priority="524" operator="containsText" text="3- Moderado">
      <formula>NOT(ISERROR(SEARCH("3- Moderado",H25)))</formula>
    </cfRule>
    <cfRule type="containsText" dxfId="1745" priority="525" operator="containsText" text="6- Moderado">
      <formula>NOT(ISERROR(SEARCH("6- Moderado",H25)))</formula>
    </cfRule>
    <cfRule type="containsText" dxfId="1744" priority="526" operator="containsText" text="4- Moderado">
      <formula>NOT(ISERROR(SEARCH("4- Moderado",H25)))</formula>
    </cfRule>
    <cfRule type="containsText" dxfId="1743" priority="527" operator="containsText" text="3- Bajo">
      <formula>NOT(ISERROR(SEARCH("3- Bajo",H25)))</formula>
    </cfRule>
    <cfRule type="containsText" dxfId="1742" priority="528" operator="containsText" text="4- Bajo">
      <formula>NOT(ISERROR(SEARCH("4- Bajo",H25)))</formula>
    </cfRule>
    <cfRule type="containsText" dxfId="1741" priority="529" operator="containsText" text="1- Bajo">
      <formula>NOT(ISERROR(SEARCH("1- Bajo",H25)))</formula>
    </cfRule>
  </conditionalFormatting>
  <conditionalFormatting sqref="A25 C25:E25">
    <cfRule type="containsText" dxfId="1740" priority="518" operator="containsText" text="3- Moderado">
      <formula>NOT(ISERROR(SEARCH("3- Moderado",A25)))</formula>
    </cfRule>
    <cfRule type="containsText" dxfId="1739" priority="519" operator="containsText" text="6- Moderado">
      <formula>NOT(ISERROR(SEARCH("6- Moderado",A25)))</formula>
    </cfRule>
    <cfRule type="containsText" dxfId="1738" priority="520" operator="containsText" text="4- Moderado">
      <formula>NOT(ISERROR(SEARCH("4- Moderado",A25)))</formula>
    </cfRule>
    <cfRule type="containsText" dxfId="1737" priority="521" operator="containsText" text="3- Bajo">
      <formula>NOT(ISERROR(SEARCH("3- Bajo",A25)))</formula>
    </cfRule>
    <cfRule type="containsText" dxfId="1736" priority="522" operator="containsText" text="4- Bajo">
      <formula>NOT(ISERROR(SEARCH("4- Bajo",A25)))</formula>
    </cfRule>
    <cfRule type="containsText" dxfId="1735" priority="523" operator="containsText" text="1- Bajo">
      <formula>NOT(ISERROR(SEARCH("1- Bajo",A25)))</formula>
    </cfRule>
  </conditionalFormatting>
  <conditionalFormatting sqref="F25:G25">
    <cfRule type="containsText" dxfId="1734" priority="512" operator="containsText" text="3- Moderado">
      <formula>NOT(ISERROR(SEARCH("3- Moderado",F25)))</formula>
    </cfRule>
    <cfRule type="containsText" dxfId="1733" priority="513" operator="containsText" text="6- Moderado">
      <formula>NOT(ISERROR(SEARCH("6- Moderado",F25)))</formula>
    </cfRule>
    <cfRule type="containsText" dxfId="1732" priority="514" operator="containsText" text="4- Moderado">
      <formula>NOT(ISERROR(SEARCH("4- Moderado",F25)))</formula>
    </cfRule>
    <cfRule type="containsText" dxfId="1731" priority="515" operator="containsText" text="3- Bajo">
      <formula>NOT(ISERROR(SEARCH("3- Bajo",F25)))</formula>
    </cfRule>
    <cfRule type="containsText" dxfId="1730" priority="516" operator="containsText" text="4- Bajo">
      <formula>NOT(ISERROR(SEARCH("4- Bajo",F25)))</formula>
    </cfRule>
    <cfRule type="containsText" dxfId="1729" priority="517" operator="containsText" text="1- Bajo">
      <formula>NOT(ISERROR(SEARCH("1- Bajo",F25)))</formula>
    </cfRule>
  </conditionalFormatting>
  <conditionalFormatting sqref="J25:J29">
    <cfRule type="containsText" dxfId="1728" priority="507" operator="containsText" text="Bajo">
      <formula>NOT(ISERROR(SEARCH("Bajo",J25)))</formula>
    </cfRule>
    <cfRule type="containsText" dxfId="1727" priority="508" operator="containsText" text="Moderado">
      <formula>NOT(ISERROR(SEARCH("Moderado",J25)))</formula>
    </cfRule>
    <cfRule type="containsText" dxfId="1726" priority="509" operator="containsText" text="Alto">
      <formula>NOT(ISERROR(SEARCH("Alto",J25)))</formula>
    </cfRule>
    <cfRule type="containsText" dxfId="1725" priority="510" operator="containsText" text="Extremo">
      <formula>NOT(ISERROR(SEARCH("Extremo",J25)))</formula>
    </cfRule>
    <cfRule type="colorScale" priority="511">
      <colorScale>
        <cfvo type="min"/>
        <cfvo type="max"/>
        <color rgb="FFFF7128"/>
        <color rgb="FFFFEF9C"/>
      </colorScale>
    </cfRule>
  </conditionalFormatting>
  <conditionalFormatting sqref="M25:M29">
    <cfRule type="containsText" dxfId="1724" priority="482" operator="containsText" text="Moderado">
      <formula>NOT(ISERROR(SEARCH("Moderado",M25)))</formula>
    </cfRule>
    <cfRule type="containsText" dxfId="1723" priority="502" operator="containsText" text="Bajo">
      <formula>NOT(ISERROR(SEARCH("Bajo",M25)))</formula>
    </cfRule>
    <cfRule type="containsText" dxfId="1722" priority="503" operator="containsText" text="Moderado">
      <formula>NOT(ISERROR(SEARCH("Moderado",M25)))</formula>
    </cfRule>
    <cfRule type="containsText" dxfId="1721" priority="504" operator="containsText" text="Alto">
      <formula>NOT(ISERROR(SEARCH("Alto",M25)))</formula>
    </cfRule>
    <cfRule type="containsText" dxfId="1720" priority="505" operator="containsText" text="Extremo">
      <formula>NOT(ISERROR(SEARCH("Extremo",M25)))</formula>
    </cfRule>
    <cfRule type="colorScale" priority="506">
      <colorScale>
        <cfvo type="min"/>
        <cfvo type="max"/>
        <color rgb="FFFF7128"/>
        <color rgb="FFFFEF9C"/>
      </colorScale>
    </cfRule>
  </conditionalFormatting>
  <conditionalFormatting sqref="N25">
    <cfRule type="containsText" dxfId="1719" priority="496" operator="containsText" text="3- Moderado">
      <formula>NOT(ISERROR(SEARCH("3- Moderado",N25)))</formula>
    </cfRule>
    <cfRule type="containsText" dxfId="1718" priority="497" operator="containsText" text="6- Moderado">
      <formula>NOT(ISERROR(SEARCH("6- Moderado",N25)))</formula>
    </cfRule>
    <cfRule type="containsText" dxfId="1717" priority="498" operator="containsText" text="4- Moderado">
      <formula>NOT(ISERROR(SEARCH("4- Moderado",N25)))</formula>
    </cfRule>
    <cfRule type="containsText" dxfId="1716" priority="499" operator="containsText" text="3- Bajo">
      <formula>NOT(ISERROR(SEARCH("3- Bajo",N25)))</formula>
    </cfRule>
    <cfRule type="containsText" dxfId="1715" priority="500" operator="containsText" text="4- Bajo">
      <formula>NOT(ISERROR(SEARCH("4- Bajo",N25)))</formula>
    </cfRule>
    <cfRule type="containsText" dxfId="1714" priority="501" operator="containsText" text="1- Bajo">
      <formula>NOT(ISERROR(SEARCH("1- Bajo",N25)))</formula>
    </cfRule>
  </conditionalFormatting>
  <conditionalFormatting sqref="H25:H29">
    <cfRule type="containsText" dxfId="1713" priority="483" operator="containsText" text="Muy Alta">
      <formula>NOT(ISERROR(SEARCH("Muy Alta",H25)))</formula>
    </cfRule>
    <cfRule type="containsText" dxfId="1712" priority="484" operator="containsText" text="Alta">
      <formula>NOT(ISERROR(SEARCH("Alta",H25)))</formula>
    </cfRule>
    <cfRule type="containsText" dxfId="1711" priority="485" operator="containsText" text="Muy Alta">
      <formula>NOT(ISERROR(SEARCH("Muy Alta",H25)))</formula>
    </cfRule>
    <cfRule type="containsText" dxfId="1710" priority="490" operator="containsText" text="Muy Baja">
      <formula>NOT(ISERROR(SEARCH("Muy Baja",H25)))</formula>
    </cfRule>
    <cfRule type="containsText" dxfId="1709" priority="491" operator="containsText" text="Baja">
      <formula>NOT(ISERROR(SEARCH("Baja",H25)))</formula>
    </cfRule>
    <cfRule type="containsText" dxfId="1708" priority="492" operator="containsText" text="Media">
      <formula>NOT(ISERROR(SEARCH("Media",H25)))</formula>
    </cfRule>
    <cfRule type="containsText" dxfId="1707" priority="493" operator="containsText" text="Alta">
      <formula>NOT(ISERROR(SEARCH("Alta",H25)))</formula>
    </cfRule>
    <cfRule type="containsText" dxfId="1706" priority="495" operator="containsText" text="Muy Alta">
      <formula>NOT(ISERROR(SEARCH("Muy Alta",H25)))</formula>
    </cfRule>
  </conditionalFormatting>
  <conditionalFormatting sqref="I25:I29">
    <cfRule type="containsText" dxfId="1705" priority="486" operator="containsText" text="Catastrófico">
      <formula>NOT(ISERROR(SEARCH("Catastrófico",I25)))</formula>
    </cfRule>
    <cfRule type="containsText" dxfId="1704" priority="487" operator="containsText" text="Mayor">
      <formula>NOT(ISERROR(SEARCH("Mayor",I25)))</formula>
    </cfRule>
    <cfRule type="containsText" dxfId="1703" priority="488" operator="containsText" text="Menor">
      <formula>NOT(ISERROR(SEARCH("Menor",I25)))</formula>
    </cfRule>
    <cfRule type="containsText" dxfId="1702" priority="489" operator="containsText" text="Leve">
      <formula>NOT(ISERROR(SEARCH("Leve",I25)))</formula>
    </cfRule>
    <cfRule type="containsText" dxfId="1701" priority="494" operator="containsText" text="Moderado">
      <formula>NOT(ISERROR(SEARCH("Moderado",I25)))</formula>
    </cfRule>
  </conditionalFormatting>
  <conditionalFormatting sqref="K25:K29">
    <cfRule type="containsText" dxfId="1700" priority="481" operator="containsText" text="Media">
      <formula>NOT(ISERROR(SEARCH("Media",K25)))</formula>
    </cfRule>
  </conditionalFormatting>
  <conditionalFormatting sqref="L25:L29">
    <cfRule type="containsText" dxfId="1699" priority="480" operator="containsText" text="Moderado">
      <formula>NOT(ISERROR(SEARCH("Moderado",L25)))</formula>
    </cfRule>
  </conditionalFormatting>
  <conditionalFormatting sqref="J25:J29">
    <cfRule type="containsText" dxfId="1698" priority="479" operator="containsText" text="Moderado">
      <formula>NOT(ISERROR(SEARCH("Moderado",J25)))</formula>
    </cfRule>
  </conditionalFormatting>
  <conditionalFormatting sqref="J25:J29">
    <cfRule type="containsText" dxfId="1697" priority="477" operator="containsText" text="Bajo">
      <formula>NOT(ISERROR(SEARCH("Bajo",J25)))</formula>
    </cfRule>
    <cfRule type="containsText" dxfId="1696" priority="478" operator="containsText" text="Extremo">
      <formula>NOT(ISERROR(SEARCH("Extremo",J25)))</formula>
    </cfRule>
  </conditionalFormatting>
  <conditionalFormatting sqref="K25:K29">
    <cfRule type="containsText" dxfId="1695" priority="475" operator="containsText" text="Baja">
      <formula>NOT(ISERROR(SEARCH("Baja",K25)))</formula>
    </cfRule>
    <cfRule type="containsText" dxfId="1694" priority="476" operator="containsText" text="Muy Baja">
      <formula>NOT(ISERROR(SEARCH("Muy Baja",K25)))</formula>
    </cfRule>
  </conditionalFormatting>
  <conditionalFormatting sqref="K25:K29">
    <cfRule type="containsText" dxfId="1693" priority="473" operator="containsText" text="Muy Alta">
      <formula>NOT(ISERROR(SEARCH("Muy Alta",K25)))</formula>
    </cfRule>
    <cfRule type="containsText" dxfId="1692" priority="474" operator="containsText" text="Alta">
      <formula>NOT(ISERROR(SEARCH("Alta",K25)))</formula>
    </cfRule>
  </conditionalFormatting>
  <conditionalFormatting sqref="L25:L29">
    <cfRule type="containsText" dxfId="1691" priority="469" operator="containsText" text="Catastrófico">
      <formula>NOT(ISERROR(SEARCH("Catastrófico",L25)))</formula>
    </cfRule>
    <cfRule type="containsText" dxfId="1690" priority="470" operator="containsText" text="Mayor">
      <formula>NOT(ISERROR(SEARCH("Mayor",L25)))</formula>
    </cfRule>
    <cfRule type="containsText" dxfId="1689" priority="471" operator="containsText" text="Menor">
      <formula>NOT(ISERROR(SEARCH("Menor",L25)))</formula>
    </cfRule>
    <cfRule type="containsText" dxfId="1688" priority="472" operator="containsText" text="Leve">
      <formula>NOT(ISERROR(SEARCH("Leve",L25)))</formula>
    </cfRule>
  </conditionalFormatting>
  <conditionalFormatting sqref="K30:L30">
    <cfRule type="containsText" dxfId="1687" priority="463" operator="containsText" text="3- Moderado">
      <formula>NOT(ISERROR(SEARCH("3- Moderado",K30)))</formula>
    </cfRule>
    <cfRule type="containsText" dxfId="1686" priority="464" operator="containsText" text="6- Moderado">
      <formula>NOT(ISERROR(SEARCH("6- Moderado",K30)))</formula>
    </cfRule>
    <cfRule type="containsText" dxfId="1685" priority="465" operator="containsText" text="4- Moderado">
      <formula>NOT(ISERROR(SEARCH("4- Moderado",K30)))</formula>
    </cfRule>
    <cfRule type="containsText" dxfId="1684" priority="466" operator="containsText" text="3- Bajo">
      <formula>NOT(ISERROR(SEARCH("3- Bajo",K30)))</formula>
    </cfRule>
    <cfRule type="containsText" dxfId="1683" priority="467" operator="containsText" text="4- Bajo">
      <formula>NOT(ISERROR(SEARCH("4- Bajo",K30)))</formula>
    </cfRule>
    <cfRule type="containsText" dxfId="1682" priority="468" operator="containsText" text="1- Bajo">
      <formula>NOT(ISERROR(SEARCH("1- Bajo",K30)))</formula>
    </cfRule>
  </conditionalFormatting>
  <conditionalFormatting sqref="H30:I30">
    <cfRule type="containsText" dxfId="1681" priority="457" operator="containsText" text="3- Moderado">
      <formula>NOT(ISERROR(SEARCH("3- Moderado",H30)))</formula>
    </cfRule>
    <cfRule type="containsText" dxfId="1680" priority="458" operator="containsText" text="6- Moderado">
      <formula>NOT(ISERROR(SEARCH("6- Moderado",H30)))</formula>
    </cfRule>
    <cfRule type="containsText" dxfId="1679" priority="459" operator="containsText" text="4- Moderado">
      <formula>NOT(ISERROR(SEARCH("4- Moderado",H30)))</formula>
    </cfRule>
    <cfRule type="containsText" dxfId="1678" priority="460" operator="containsText" text="3- Bajo">
      <formula>NOT(ISERROR(SEARCH("3- Bajo",H30)))</formula>
    </cfRule>
    <cfRule type="containsText" dxfId="1677" priority="461" operator="containsText" text="4- Bajo">
      <formula>NOT(ISERROR(SEARCH("4- Bajo",H30)))</formula>
    </cfRule>
    <cfRule type="containsText" dxfId="1676" priority="462" operator="containsText" text="1- Bajo">
      <formula>NOT(ISERROR(SEARCH("1- Bajo",H30)))</formula>
    </cfRule>
  </conditionalFormatting>
  <conditionalFormatting sqref="A30 C30:E30">
    <cfRule type="containsText" dxfId="1675" priority="451" operator="containsText" text="3- Moderado">
      <formula>NOT(ISERROR(SEARCH("3- Moderado",A30)))</formula>
    </cfRule>
    <cfRule type="containsText" dxfId="1674" priority="452" operator="containsText" text="6- Moderado">
      <formula>NOT(ISERROR(SEARCH("6- Moderado",A30)))</formula>
    </cfRule>
    <cfRule type="containsText" dxfId="1673" priority="453" operator="containsText" text="4- Moderado">
      <formula>NOT(ISERROR(SEARCH("4- Moderado",A30)))</formula>
    </cfRule>
    <cfRule type="containsText" dxfId="1672" priority="454" operator="containsText" text="3- Bajo">
      <formula>NOT(ISERROR(SEARCH("3- Bajo",A30)))</formula>
    </cfRule>
    <cfRule type="containsText" dxfId="1671" priority="455" operator="containsText" text="4- Bajo">
      <formula>NOT(ISERROR(SEARCH("4- Bajo",A30)))</formula>
    </cfRule>
    <cfRule type="containsText" dxfId="1670" priority="456" operator="containsText" text="1- Bajo">
      <formula>NOT(ISERROR(SEARCH("1- Bajo",A30)))</formula>
    </cfRule>
  </conditionalFormatting>
  <conditionalFormatting sqref="F30:G30">
    <cfRule type="containsText" dxfId="1669" priority="445" operator="containsText" text="3- Moderado">
      <formula>NOT(ISERROR(SEARCH("3- Moderado",F30)))</formula>
    </cfRule>
    <cfRule type="containsText" dxfId="1668" priority="446" operator="containsText" text="6- Moderado">
      <formula>NOT(ISERROR(SEARCH("6- Moderado",F30)))</formula>
    </cfRule>
    <cfRule type="containsText" dxfId="1667" priority="447" operator="containsText" text="4- Moderado">
      <formula>NOT(ISERROR(SEARCH("4- Moderado",F30)))</formula>
    </cfRule>
    <cfRule type="containsText" dxfId="1666" priority="448" operator="containsText" text="3- Bajo">
      <formula>NOT(ISERROR(SEARCH("3- Bajo",F30)))</formula>
    </cfRule>
    <cfRule type="containsText" dxfId="1665" priority="449" operator="containsText" text="4- Bajo">
      <formula>NOT(ISERROR(SEARCH("4- Bajo",F30)))</formula>
    </cfRule>
    <cfRule type="containsText" dxfId="1664" priority="450" operator="containsText" text="1- Bajo">
      <formula>NOT(ISERROR(SEARCH("1- Bajo",F30)))</formula>
    </cfRule>
  </conditionalFormatting>
  <conditionalFormatting sqref="J30:J34">
    <cfRule type="containsText" dxfId="1663" priority="440" operator="containsText" text="Bajo">
      <formula>NOT(ISERROR(SEARCH("Bajo",J30)))</formula>
    </cfRule>
    <cfRule type="containsText" dxfId="1662" priority="441" operator="containsText" text="Moderado">
      <formula>NOT(ISERROR(SEARCH("Moderado",J30)))</formula>
    </cfRule>
    <cfRule type="containsText" dxfId="1661" priority="442" operator="containsText" text="Alto">
      <formula>NOT(ISERROR(SEARCH("Alto",J30)))</formula>
    </cfRule>
    <cfRule type="containsText" dxfId="1660" priority="443" operator="containsText" text="Extremo">
      <formula>NOT(ISERROR(SEARCH("Extremo",J30)))</formula>
    </cfRule>
    <cfRule type="colorScale" priority="444">
      <colorScale>
        <cfvo type="min"/>
        <cfvo type="max"/>
        <color rgb="FFFF7128"/>
        <color rgb="FFFFEF9C"/>
      </colorScale>
    </cfRule>
  </conditionalFormatting>
  <conditionalFormatting sqref="M30:M34">
    <cfRule type="containsText" dxfId="1659" priority="415" operator="containsText" text="Moderado">
      <formula>NOT(ISERROR(SEARCH("Moderado",M30)))</formula>
    </cfRule>
    <cfRule type="containsText" dxfId="1658" priority="435" operator="containsText" text="Bajo">
      <formula>NOT(ISERROR(SEARCH("Bajo",M30)))</formula>
    </cfRule>
    <cfRule type="containsText" dxfId="1657" priority="436" operator="containsText" text="Moderado">
      <formula>NOT(ISERROR(SEARCH("Moderado",M30)))</formula>
    </cfRule>
    <cfRule type="containsText" dxfId="1656" priority="437" operator="containsText" text="Alto">
      <formula>NOT(ISERROR(SEARCH("Alto",M30)))</formula>
    </cfRule>
    <cfRule type="containsText" dxfId="1655" priority="438" operator="containsText" text="Extremo">
      <formula>NOT(ISERROR(SEARCH("Extremo",M30)))</formula>
    </cfRule>
    <cfRule type="colorScale" priority="439">
      <colorScale>
        <cfvo type="min"/>
        <cfvo type="max"/>
        <color rgb="FFFF7128"/>
        <color rgb="FFFFEF9C"/>
      </colorScale>
    </cfRule>
  </conditionalFormatting>
  <conditionalFormatting sqref="N30">
    <cfRule type="containsText" dxfId="1654" priority="429" operator="containsText" text="3- Moderado">
      <formula>NOT(ISERROR(SEARCH("3- Moderado",N30)))</formula>
    </cfRule>
    <cfRule type="containsText" dxfId="1653" priority="430" operator="containsText" text="6- Moderado">
      <formula>NOT(ISERROR(SEARCH("6- Moderado",N30)))</formula>
    </cfRule>
    <cfRule type="containsText" dxfId="1652" priority="431" operator="containsText" text="4- Moderado">
      <formula>NOT(ISERROR(SEARCH("4- Moderado",N30)))</formula>
    </cfRule>
    <cfRule type="containsText" dxfId="1651" priority="432" operator="containsText" text="3- Bajo">
      <formula>NOT(ISERROR(SEARCH("3- Bajo",N30)))</formula>
    </cfRule>
    <cfRule type="containsText" dxfId="1650" priority="433" operator="containsText" text="4- Bajo">
      <formula>NOT(ISERROR(SEARCH("4- Bajo",N30)))</formula>
    </cfRule>
    <cfRule type="containsText" dxfId="1649" priority="434" operator="containsText" text="1- Bajo">
      <formula>NOT(ISERROR(SEARCH("1- Bajo",N30)))</formula>
    </cfRule>
  </conditionalFormatting>
  <conditionalFormatting sqref="H30:H34">
    <cfRule type="containsText" dxfId="1648" priority="416" operator="containsText" text="Muy Alta">
      <formula>NOT(ISERROR(SEARCH("Muy Alta",H30)))</formula>
    </cfRule>
    <cfRule type="containsText" dxfId="1647" priority="417" operator="containsText" text="Alta">
      <formula>NOT(ISERROR(SEARCH("Alta",H30)))</formula>
    </cfRule>
    <cfRule type="containsText" dxfId="1646" priority="418" operator="containsText" text="Muy Alta">
      <formula>NOT(ISERROR(SEARCH("Muy Alta",H30)))</formula>
    </cfRule>
    <cfRule type="containsText" dxfId="1645" priority="423" operator="containsText" text="Muy Baja">
      <formula>NOT(ISERROR(SEARCH("Muy Baja",H30)))</formula>
    </cfRule>
    <cfRule type="containsText" dxfId="1644" priority="424" operator="containsText" text="Baja">
      <formula>NOT(ISERROR(SEARCH("Baja",H30)))</formula>
    </cfRule>
    <cfRule type="containsText" dxfId="1643" priority="425" operator="containsText" text="Media">
      <formula>NOT(ISERROR(SEARCH("Media",H30)))</formula>
    </cfRule>
    <cfRule type="containsText" dxfId="1642" priority="426" operator="containsText" text="Alta">
      <formula>NOT(ISERROR(SEARCH("Alta",H30)))</formula>
    </cfRule>
    <cfRule type="containsText" dxfId="1641" priority="428" operator="containsText" text="Muy Alta">
      <formula>NOT(ISERROR(SEARCH("Muy Alta",H30)))</formula>
    </cfRule>
  </conditionalFormatting>
  <conditionalFormatting sqref="I30:I34">
    <cfRule type="containsText" dxfId="1640" priority="419" operator="containsText" text="Catastrófico">
      <formula>NOT(ISERROR(SEARCH("Catastrófico",I30)))</formula>
    </cfRule>
    <cfRule type="containsText" dxfId="1639" priority="420" operator="containsText" text="Mayor">
      <formula>NOT(ISERROR(SEARCH("Mayor",I30)))</formula>
    </cfRule>
    <cfRule type="containsText" dxfId="1638" priority="421" operator="containsText" text="Menor">
      <formula>NOT(ISERROR(SEARCH("Menor",I30)))</formula>
    </cfRule>
    <cfRule type="containsText" dxfId="1637" priority="422" operator="containsText" text="Leve">
      <formula>NOT(ISERROR(SEARCH("Leve",I30)))</formula>
    </cfRule>
    <cfRule type="containsText" dxfId="1636" priority="427" operator="containsText" text="Moderado">
      <formula>NOT(ISERROR(SEARCH("Moderado",I30)))</formula>
    </cfRule>
  </conditionalFormatting>
  <conditionalFormatting sqref="K30:K34">
    <cfRule type="containsText" dxfId="1635" priority="414" operator="containsText" text="Media">
      <formula>NOT(ISERROR(SEARCH("Media",K30)))</formula>
    </cfRule>
  </conditionalFormatting>
  <conditionalFormatting sqref="L30:L34">
    <cfRule type="containsText" dxfId="1634" priority="413" operator="containsText" text="Moderado">
      <formula>NOT(ISERROR(SEARCH("Moderado",L30)))</formula>
    </cfRule>
  </conditionalFormatting>
  <conditionalFormatting sqref="J30:J34">
    <cfRule type="containsText" dxfId="1633" priority="412" operator="containsText" text="Moderado">
      <formula>NOT(ISERROR(SEARCH("Moderado",J30)))</formula>
    </cfRule>
  </conditionalFormatting>
  <conditionalFormatting sqref="J30:J34">
    <cfRule type="containsText" dxfId="1632" priority="410" operator="containsText" text="Bajo">
      <formula>NOT(ISERROR(SEARCH("Bajo",J30)))</formula>
    </cfRule>
    <cfRule type="containsText" dxfId="1631" priority="411" operator="containsText" text="Extremo">
      <formula>NOT(ISERROR(SEARCH("Extremo",J30)))</formula>
    </cfRule>
  </conditionalFormatting>
  <conditionalFormatting sqref="K30:K34">
    <cfRule type="containsText" dxfId="1630" priority="408" operator="containsText" text="Baja">
      <formula>NOT(ISERROR(SEARCH("Baja",K30)))</formula>
    </cfRule>
    <cfRule type="containsText" dxfId="1629" priority="409" operator="containsText" text="Muy Baja">
      <formula>NOT(ISERROR(SEARCH("Muy Baja",K30)))</formula>
    </cfRule>
  </conditionalFormatting>
  <conditionalFormatting sqref="K30:K34">
    <cfRule type="containsText" dxfId="1628" priority="406" operator="containsText" text="Muy Alta">
      <formula>NOT(ISERROR(SEARCH("Muy Alta",K30)))</formula>
    </cfRule>
    <cfRule type="containsText" dxfId="1627" priority="407" operator="containsText" text="Alta">
      <formula>NOT(ISERROR(SEARCH("Alta",K30)))</formula>
    </cfRule>
  </conditionalFormatting>
  <conditionalFormatting sqref="L30:L34">
    <cfRule type="containsText" dxfId="1626" priority="402" operator="containsText" text="Catastrófico">
      <formula>NOT(ISERROR(SEARCH("Catastrófico",L30)))</formula>
    </cfRule>
    <cfRule type="containsText" dxfId="1625" priority="403" operator="containsText" text="Mayor">
      <formula>NOT(ISERROR(SEARCH("Mayor",L30)))</formula>
    </cfRule>
    <cfRule type="containsText" dxfId="1624" priority="404" operator="containsText" text="Menor">
      <formula>NOT(ISERROR(SEARCH("Menor",L30)))</formula>
    </cfRule>
    <cfRule type="containsText" dxfId="1623" priority="405" operator="containsText" text="Leve">
      <formula>NOT(ISERROR(SEARCH("Leve",L30)))</formula>
    </cfRule>
  </conditionalFormatting>
  <conditionalFormatting sqref="K35:L35">
    <cfRule type="containsText" dxfId="1622" priority="396" operator="containsText" text="3- Moderado">
      <formula>NOT(ISERROR(SEARCH("3- Moderado",K35)))</formula>
    </cfRule>
    <cfRule type="containsText" dxfId="1621" priority="397" operator="containsText" text="6- Moderado">
      <formula>NOT(ISERROR(SEARCH("6- Moderado",K35)))</formula>
    </cfRule>
    <cfRule type="containsText" dxfId="1620" priority="398" operator="containsText" text="4- Moderado">
      <formula>NOT(ISERROR(SEARCH("4- Moderado",K35)))</formula>
    </cfRule>
    <cfRule type="containsText" dxfId="1619" priority="399" operator="containsText" text="3- Bajo">
      <formula>NOT(ISERROR(SEARCH("3- Bajo",K35)))</formula>
    </cfRule>
    <cfRule type="containsText" dxfId="1618" priority="400" operator="containsText" text="4- Bajo">
      <formula>NOT(ISERROR(SEARCH("4- Bajo",K35)))</formula>
    </cfRule>
    <cfRule type="containsText" dxfId="1617" priority="401" operator="containsText" text="1- Bajo">
      <formula>NOT(ISERROR(SEARCH("1- Bajo",K35)))</formula>
    </cfRule>
  </conditionalFormatting>
  <conditionalFormatting sqref="H35:I35">
    <cfRule type="containsText" dxfId="1616" priority="390" operator="containsText" text="3- Moderado">
      <formula>NOT(ISERROR(SEARCH("3- Moderado",H35)))</formula>
    </cfRule>
    <cfRule type="containsText" dxfId="1615" priority="391" operator="containsText" text="6- Moderado">
      <formula>NOT(ISERROR(SEARCH("6- Moderado",H35)))</formula>
    </cfRule>
    <cfRule type="containsText" dxfId="1614" priority="392" operator="containsText" text="4- Moderado">
      <formula>NOT(ISERROR(SEARCH("4- Moderado",H35)))</formula>
    </cfRule>
    <cfRule type="containsText" dxfId="1613" priority="393" operator="containsText" text="3- Bajo">
      <formula>NOT(ISERROR(SEARCH("3- Bajo",H35)))</formula>
    </cfRule>
    <cfRule type="containsText" dxfId="1612" priority="394" operator="containsText" text="4- Bajo">
      <formula>NOT(ISERROR(SEARCH("4- Bajo",H35)))</formula>
    </cfRule>
    <cfRule type="containsText" dxfId="1611" priority="395" operator="containsText" text="1- Bajo">
      <formula>NOT(ISERROR(SEARCH("1- Bajo",H35)))</formula>
    </cfRule>
  </conditionalFormatting>
  <conditionalFormatting sqref="A35 C35:E35">
    <cfRule type="containsText" dxfId="1610" priority="384" operator="containsText" text="3- Moderado">
      <formula>NOT(ISERROR(SEARCH("3- Moderado",A35)))</formula>
    </cfRule>
    <cfRule type="containsText" dxfId="1609" priority="385" operator="containsText" text="6- Moderado">
      <formula>NOT(ISERROR(SEARCH("6- Moderado",A35)))</formula>
    </cfRule>
    <cfRule type="containsText" dxfId="1608" priority="386" operator="containsText" text="4- Moderado">
      <formula>NOT(ISERROR(SEARCH("4- Moderado",A35)))</formula>
    </cfRule>
    <cfRule type="containsText" dxfId="1607" priority="387" operator="containsText" text="3- Bajo">
      <formula>NOT(ISERROR(SEARCH("3- Bajo",A35)))</formula>
    </cfRule>
    <cfRule type="containsText" dxfId="1606" priority="388" operator="containsText" text="4- Bajo">
      <formula>NOT(ISERROR(SEARCH("4- Bajo",A35)))</formula>
    </cfRule>
    <cfRule type="containsText" dxfId="1605" priority="389" operator="containsText" text="1- Bajo">
      <formula>NOT(ISERROR(SEARCH("1- Bajo",A35)))</formula>
    </cfRule>
  </conditionalFormatting>
  <conditionalFormatting sqref="F35:G35">
    <cfRule type="containsText" dxfId="1604" priority="378" operator="containsText" text="3- Moderado">
      <formula>NOT(ISERROR(SEARCH("3- Moderado",F35)))</formula>
    </cfRule>
    <cfRule type="containsText" dxfId="1603" priority="379" operator="containsText" text="6- Moderado">
      <formula>NOT(ISERROR(SEARCH("6- Moderado",F35)))</formula>
    </cfRule>
    <cfRule type="containsText" dxfId="1602" priority="380" operator="containsText" text="4- Moderado">
      <formula>NOT(ISERROR(SEARCH("4- Moderado",F35)))</formula>
    </cfRule>
    <cfRule type="containsText" dxfId="1601" priority="381" operator="containsText" text="3- Bajo">
      <formula>NOT(ISERROR(SEARCH("3- Bajo",F35)))</formula>
    </cfRule>
    <cfRule type="containsText" dxfId="1600" priority="382" operator="containsText" text="4- Bajo">
      <formula>NOT(ISERROR(SEARCH("4- Bajo",F35)))</formula>
    </cfRule>
    <cfRule type="containsText" dxfId="1599" priority="383" operator="containsText" text="1- Bajo">
      <formula>NOT(ISERROR(SEARCH("1- Bajo",F35)))</formula>
    </cfRule>
  </conditionalFormatting>
  <conditionalFormatting sqref="J35:J39">
    <cfRule type="containsText" dxfId="1598" priority="373" operator="containsText" text="Bajo">
      <formula>NOT(ISERROR(SEARCH("Bajo",J35)))</formula>
    </cfRule>
    <cfRule type="containsText" dxfId="1597" priority="374" operator="containsText" text="Moderado">
      <formula>NOT(ISERROR(SEARCH("Moderado",J35)))</formula>
    </cfRule>
    <cfRule type="containsText" dxfId="1596" priority="375" operator="containsText" text="Alto">
      <formula>NOT(ISERROR(SEARCH("Alto",J35)))</formula>
    </cfRule>
    <cfRule type="containsText" dxfId="1595" priority="376" operator="containsText" text="Extremo">
      <formula>NOT(ISERROR(SEARCH("Extremo",J35)))</formula>
    </cfRule>
    <cfRule type="colorScale" priority="377">
      <colorScale>
        <cfvo type="min"/>
        <cfvo type="max"/>
        <color rgb="FFFF7128"/>
        <color rgb="FFFFEF9C"/>
      </colorScale>
    </cfRule>
  </conditionalFormatting>
  <conditionalFormatting sqref="M35:M39">
    <cfRule type="containsText" dxfId="1594" priority="348" operator="containsText" text="Moderado">
      <formula>NOT(ISERROR(SEARCH("Moderado",M35)))</formula>
    </cfRule>
    <cfRule type="containsText" dxfId="1593" priority="368" operator="containsText" text="Bajo">
      <formula>NOT(ISERROR(SEARCH("Bajo",M35)))</formula>
    </cfRule>
    <cfRule type="containsText" dxfId="1592" priority="369" operator="containsText" text="Moderado">
      <formula>NOT(ISERROR(SEARCH("Moderado",M35)))</formula>
    </cfRule>
    <cfRule type="containsText" dxfId="1591" priority="370" operator="containsText" text="Alto">
      <formula>NOT(ISERROR(SEARCH("Alto",M35)))</formula>
    </cfRule>
    <cfRule type="containsText" dxfId="1590" priority="371" operator="containsText" text="Extremo">
      <formula>NOT(ISERROR(SEARCH("Extremo",M35)))</formula>
    </cfRule>
    <cfRule type="colorScale" priority="372">
      <colorScale>
        <cfvo type="min"/>
        <cfvo type="max"/>
        <color rgb="FFFF7128"/>
        <color rgb="FFFFEF9C"/>
      </colorScale>
    </cfRule>
  </conditionalFormatting>
  <conditionalFormatting sqref="N35">
    <cfRule type="containsText" dxfId="1589" priority="362" operator="containsText" text="3- Moderado">
      <formula>NOT(ISERROR(SEARCH("3- Moderado",N35)))</formula>
    </cfRule>
    <cfRule type="containsText" dxfId="1588" priority="363" operator="containsText" text="6- Moderado">
      <formula>NOT(ISERROR(SEARCH("6- Moderado",N35)))</formula>
    </cfRule>
    <cfRule type="containsText" dxfId="1587" priority="364" operator="containsText" text="4- Moderado">
      <formula>NOT(ISERROR(SEARCH("4- Moderado",N35)))</formula>
    </cfRule>
    <cfRule type="containsText" dxfId="1586" priority="365" operator="containsText" text="3- Bajo">
      <formula>NOT(ISERROR(SEARCH("3- Bajo",N35)))</formula>
    </cfRule>
    <cfRule type="containsText" dxfId="1585" priority="366" operator="containsText" text="4- Bajo">
      <formula>NOT(ISERROR(SEARCH("4- Bajo",N35)))</formula>
    </cfRule>
    <cfRule type="containsText" dxfId="1584" priority="367" operator="containsText" text="1- Bajo">
      <formula>NOT(ISERROR(SEARCH("1- Bajo",N35)))</formula>
    </cfRule>
  </conditionalFormatting>
  <conditionalFormatting sqref="H35:H39">
    <cfRule type="containsText" dxfId="1583" priority="349" operator="containsText" text="Muy Alta">
      <formula>NOT(ISERROR(SEARCH("Muy Alta",H35)))</formula>
    </cfRule>
    <cfRule type="containsText" dxfId="1582" priority="350" operator="containsText" text="Alta">
      <formula>NOT(ISERROR(SEARCH("Alta",H35)))</formula>
    </cfRule>
    <cfRule type="containsText" dxfId="1581" priority="351" operator="containsText" text="Muy Alta">
      <formula>NOT(ISERROR(SEARCH("Muy Alta",H35)))</formula>
    </cfRule>
    <cfRule type="containsText" dxfId="1580" priority="356" operator="containsText" text="Muy Baja">
      <formula>NOT(ISERROR(SEARCH("Muy Baja",H35)))</formula>
    </cfRule>
    <cfRule type="containsText" dxfId="1579" priority="357" operator="containsText" text="Baja">
      <formula>NOT(ISERROR(SEARCH("Baja",H35)))</formula>
    </cfRule>
    <cfRule type="containsText" dxfId="1578" priority="358" operator="containsText" text="Media">
      <formula>NOT(ISERROR(SEARCH("Media",H35)))</formula>
    </cfRule>
    <cfRule type="containsText" dxfId="1577" priority="359" operator="containsText" text="Alta">
      <formula>NOT(ISERROR(SEARCH("Alta",H35)))</formula>
    </cfRule>
    <cfRule type="containsText" dxfId="1576" priority="361" operator="containsText" text="Muy Alta">
      <formula>NOT(ISERROR(SEARCH("Muy Alta",H35)))</formula>
    </cfRule>
  </conditionalFormatting>
  <conditionalFormatting sqref="I35:I39">
    <cfRule type="containsText" dxfId="1575" priority="352" operator="containsText" text="Catastrófico">
      <formula>NOT(ISERROR(SEARCH("Catastrófico",I35)))</formula>
    </cfRule>
    <cfRule type="containsText" dxfId="1574" priority="353" operator="containsText" text="Mayor">
      <formula>NOT(ISERROR(SEARCH("Mayor",I35)))</formula>
    </cfRule>
    <cfRule type="containsText" dxfId="1573" priority="354" operator="containsText" text="Menor">
      <formula>NOT(ISERROR(SEARCH("Menor",I35)))</formula>
    </cfRule>
    <cfRule type="containsText" dxfId="1572" priority="355" operator="containsText" text="Leve">
      <formula>NOT(ISERROR(SEARCH("Leve",I35)))</formula>
    </cfRule>
    <cfRule type="containsText" dxfId="1571" priority="360" operator="containsText" text="Moderado">
      <formula>NOT(ISERROR(SEARCH("Moderado",I35)))</formula>
    </cfRule>
  </conditionalFormatting>
  <conditionalFormatting sqref="K35:K39">
    <cfRule type="containsText" dxfId="1570" priority="347" operator="containsText" text="Media">
      <formula>NOT(ISERROR(SEARCH("Media",K35)))</formula>
    </cfRule>
  </conditionalFormatting>
  <conditionalFormatting sqref="L35:L39">
    <cfRule type="containsText" dxfId="1569" priority="346" operator="containsText" text="Moderado">
      <formula>NOT(ISERROR(SEARCH("Moderado",L35)))</formula>
    </cfRule>
  </conditionalFormatting>
  <conditionalFormatting sqref="J35:J39">
    <cfRule type="containsText" dxfId="1568" priority="345" operator="containsText" text="Moderado">
      <formula>NOT(ISERROR(SEARCH("Moderado",J35)))</formula>
    </cfRule>
  </conditionalFormatting>
  <conditionalFormatting sqref="J35:J39">
    <cfRule type="containsText" dxfId="1567" priority="343" operator="containsText" text="Bajo">
      <formula>NOT(ISERROR(SEARCH("Bajo",J35)))</formula>
    </cfRule>
    <cfRule type="containsText" dxfId="1566" priority="344" operator="containsText" text="Extremo">
      <formula>NOT(ISERROR(SEARCH("Extremo",J35)))</formula>
    </cfRule>
  </conditionalFormatting>
  <conditionalFormatting sqref="K35:K39">
    <cfRule type="containsText" dxfId="1565" priority="341" operator="containsText" text="Baja">
      <formula>NOT(ISERROR(SEARCH("Baja",K35)))</formula>
    </cfRule>
    <cfRule type="containsText" dxfId="1564" priority="342" operator="containsText" text="Muy Baja">
      <formula>NOT(ISERROR(SEARCH("Muy Baja",K35)))</formula>
    </cfRule>
  </conditionalFormatting>
  <conditionalFormatting sqref="K35:K39">
    <cfRule type="containsText" dxfId="1563" priority="339" operator="containsText" text="Muy Alta">
      <formula>NOT(ISERROR(SEARCH("Muy Alta",K35)))</formula>
    </cfRule>
    <cfRule type="containsText" dxfId="1562" priority="340" operator="containsText" text="Alta">
      <formula>NOT(ISERROR(SEARCH("Alta",K35)))</formula>
    </cfRule>
  </conditionalFormatting>
  <conditionalFormatting sqref="L35:L39">
    <cfRule type="containsText" dxfId="1561" priority="335" operator="containsText" text="Catastrófico">
      <formula>NOT(ISERROR(SEARCH("Catastrófico",L35)))</formula>
    </cfRule>
    <cfRule type="containsText" dxfId="1560" priority="336" operator="containsText" text="Mayor">
      <formula>NOT(ISERROR(SEARCH("Mayor",L35)))</formula>
    </cfRule>
    <cfRule type="containsText" dxfId="1559" priority="337" operator="containsText" text="Menor">
      <formula>NOT(ISERROR(SEARCH("Menor",L35)))</formula>
    </cfRule>
    <cfRule type="containsText" dxfId="1558" priority="338" operator="containsText" text="Leve">
      <formula>NOT(ISERROR(SEARCH("Leve",L35)))</formula>
    </cfRule>
  </conditionalFormatting>
  <conditionalFormatting sqref="O35">
    <cfRule type="containsText" dxfId="1557" priority="7" operator="containsText" text="3- Moderado">
      <formula>NOT(ISERROR(SEARCH("3- Moderado",O35)))</formula>
    </cfRule>
    <cfRule type="containsText" dxfId="1556" priority="8" operator="containsText" text="6- Moderado">
      <formula>NOT(ISERROR(SEARCH("6- Moderado",O35)))</formula>
    </cfRule>
    <cfRule type="containsText" dxfId="1555" priority="9" operator="containsText" text="4- Moderado">
      <formula>NOT(ISERROR(SEARCH("4- Moderado",O35)))</formula>
    </cfRule>
    <cfRule type="containsText" dxfId="1554" priority="10" operator="containsText" text="3- Bajo">
      <formula>NOT(ISERROR(SEARCH("3- Bajo",O35)))</formula>
    </cfRule>
    <cfRule type="containsText" dxfId="1553" priority="11" operator="containsText" text="4- Bajo">
      <formula>NOT(ISERROR(SEARCH("4- Bajo",O35)))</formula>
    </cfRule>
    <cfRule type="containsText" dxfId="1552" priority="12" operator="containsText" text="1- Bajo">
      <formula>NOT(ISERROR(SEARCH("1- Bajo",O35)))</formula>
    </cfRule>
  </conditionalFormatting>
  <conditionalFormatting sqref="T35">
    <cfRule type="containsText" dxfId="1551" priority="1" operator="containsText" text="3- Moderado">
      <formula>NOT(ISERROR(SEARCH("3- Moderado",T35)))</formula>
    </cfRule>
    <cfRule type="containsText" dxfId="1550" priority="2" operator="containsText" text="6- Moderado">
      <formula>NOT(ISERROR(SEARCH("6- Moderado",T35)))</formula>
    </cfRule>
    <cfRule type="containsText" dxfId="1549" priority="3" operator="containsText" text="4- Moderado">
      <formula>NOT(ISERROR(SEARCH("4- Moderado",T35)))</formula>
    </cfRule>
    <cfRule type="containsText" dxfId="1548" priority="4" operator="containsText" text="3- Bajo">
      <formula>NOT(ISERROR(SEARCH("3- Bajo",T35)))</formula>
    </cfRule>
    <cfRule type="containsText" dxfId="1547" priority="5" operator="containsText" text="4- Bajo">
      <formula>NOT(ISERROR(SEARCH("4- Bajo",T35)))</formula>
    </cfRule>
    <cfRule type="containsText" dxfId="1546" priority="6" operator="containsText" text="1- Bajo">
      <formula>NOT(ISERROR(SEARCH("1- Bajo",T35)))</formula>
    </cfRule>
  </conditionalFormatting>
  <dataValidations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pageSetup paperSize="12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39"/>
  <sheetViews>
    <sheetView topLeftCell="I30" zoomScale="90" zoomScaleNormal="90" workbookViewId="0">
      <selection activeCell="T35" sqref="T35:T39"/>
    </sheetView>
  </sheetViews>
  <sheetFormatPr baseColWidth="10" defaultColWidth="11.42578125" defaultRowHeight="15"/>
  <cols>
    <col min="1" max="2" width="18.42578125" style="82" customWidth="1"/>
    <col min="3" max="3" width="15.5703125" customWidth="1"/>
    <col min="4" max="4" width="27.570312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32.42578125" customWidth="1"/>
    <col min="21" max="176" width="11.42578125" style="124"/>
  </cols>
  <sheetData>
    <row r="1" spans="1:278" s="165" customFormat="1" ht="16.5" customHeight="1">
      <c r="A1" s="389"/>
      <c r="B1" s="390"/>
      <c r="C1" s="390"/>
      <c r="D1" s="523" t="s">
        <v>379</v>
      </c>
      <c r="E1" s="523"/>
      <c r="F1" s="523"/>
      <c r="G1" s="523"/>
      <c r="H1" s="523"/>
      <c r="I1" s="523"/>
      <c r="J1" s="523"/>
      <c r="K1" s="523"/>
      <c r="L1" s="523"/>
      <c r="M1" s="523"/>
      <c r="N1" s="523"/>
      <c r="O1" s="523"/>
      <c r="P1" s="523"/>
      <c r="Q1" s="524"/>
      <c r="R1" s="381" t="s">
        <v>67</v>
      </c>
      <c r="S1" s="381"/>
      <c r="T1" s="381"/>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64"/>
      <c r="HF1" s="164"/>
      <c r="HG1" s="164"/>
      <c r="HH1" s="164"/>
      <c r="HI1" s="164"/>
      <c r="HJ1" s="164"/>
      <c r="HK1" s="164"/>
      <c r="HL1" s="164"/>
      <c r="HM1" s="164"/>
      <c r="HN1" s="164"/>
      <c r="HO1" s="164"/>
      <c r="HP1" s="164"/>
      <c r="HQ1" s="164"/>
      <c r="HR1" s="164"/>
      <c r="HS1" s="164"/>
      <c r="HT1" s="164"/>
      <c r="HU1" s="164"/>
      <c r="HV1" s="164"/>
      <c r="HW1" s="164"/>
      <c r="HX1" s="164"/>
      <c r="HY1" s="164"/>
      <c r="HZ1" s="164"/>
      <c r="IA1" s="164"/>
      <c r="IB1" s="164"/>
      <c r="IC1" s="164"/>
      <c r="ID1" s="164"/>
      <c r="IE1" s="164"/>
      <c r="IF1" s="164"/>
      <c r="IG1" s="164"/>
      <c r="IH1" s="164"/>
      <c r="II1" s="164"/>
      <c r="IJ1" s="164"/>
      <c r="IK1" s="164"/>
      <c r="IL1" s="164"/>
      <c r="IM1" s="164"/>
      <c r="IN1" s="164"/>
      <c r="IO1" s="164"/>
      <c r="IP1" s="164"/>
      <c r="IQ1" s="164"/>
      <c r="IR1" s="164"/>
      <c r="IS1" s="164"/>
      <c r="IT1" s="164"/>
      <c r="IU1" s="164"/>
      <c r="IV1" s="164"/>
      <c r="IW1" s="164"/>
      <c r="IX1" s="164"/>
      <c r="IY1" s="164"/>
      <c r="IZ1" s="164"/>
      <c r="JA1" s="164"/>
      <c r="JB1" s="164"/>
      <c r="JC1" s="164"/>
      <c r="JD1" s="164"/>
      <c r="JE1" s="164"/>
      <c r="JF1" s="164"/>
      <c r="JG1" s="164"/>
      <c r="JH1" s="164"/>
      <c r="JI1" s="164"/>
      <c r="JJ1" s="164"/>
      <c r="JK1" s="164"/>
      <c r="JL1" s="164"/>
      <c r="JM1" s="164"/>
      <c r="JN1" s="164"/>
      <c r="JO1" s="164"/>
      <c r="JP1" s="164"/>
      <c r="JQ1" s="164"/>
      <c r="JR1" s="164"/>
    </row>
    <row r="2" spans="1:278" s="165" customFormat="1" ht="39.75" customHeight="1">
      <c r="A2" s="391"/>
      <c r="B2" s="392"/>
      <c r="C2" s="392"/>
      <c r="D2" s="525"/>
      <c r="E2" s="525"/>
      <c r="F2" s="525"/>
      <c r="G2" s="525"/>
      <c r="H2" s="525"/>
      <c r="I2" s="525"/>
      <c r="J2" s="525"/>
      <c r="K2" s="525"/>
      <c r="L2" s="525"/>
      <c r="M2" s="525"/>
      <c r="N2" s="525"/>
      <c r="O2" s="525"/>
      <c r="P2" s="525"/>
      <c r="Q2" s="526"/>
      <c r="R2" s="381"/>
      <c r="S2" s="381"/>
      <c r="T2" s="381"/>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c r="IX2" s="164"/>
      <c r="IY2" s="164"/>
      <c r="IZ2" s="164"/>
      <c r="JA2" s="164"/>
      <c r="JB2" s="164"/>
      <c r="JC2" s="164"/>
      <c r="JD2" s="164"/>
      <c r="JE2" s="164"/>
      <c r="JF2" s="164"/>
      <c r="JG2" s="164"/>
      <c r="JH2" s="164"/>
      <c r="JI2" s="164"/>
      <c r="JJ2" s="164"/>
      <c r="JK2" s="164"/>
      <c r="JL2" s="164"/>
      <c r="JM2" s="164"/>
      <c r="JN2" s="164"/>
      <c r="JO2" s="164"/>
      <c r="JP2" s="164"/>
      <c r="JQ2" s="164"/>
      <c r="JR2" s="164"/>
    </row>
    <row r="3" spans="1:278" s="165" customFormat="1" ht="3" customHeight="1">
      <c r="A3" s="2"/>
      <c r="B3" s="2"/>
      <c r="C3" s="185"/>
      <c r="D3" s="525"/>
      <c r="E3" s="525"/>
      <c r="F3" s="525"/>
      <c r="G3" s="525"/>
      <c r="H3" s="525"/>
      <c r="I3" s="525"/>
      <c r="J3" s="525"/>
      <c r="K3" s="525"/>
      <c r="L3" s="525"/>
      <c r="M3" s="525"/>
      <c r="N3" s="525"/>
      <c r="O3" s="525"/>
      <c r="P3" s="525"/>
      <c r="Q3" s="526"/>
      <c r="R3" s="381"/>
      <c r="S3" s="381"/>
      <c r="T3" s="381"/>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row>
    <row r="4" spans="1:278" s="165" customFormat="1" ht="41.25" customHeight="1">
      <c r="A4" s="382" t="s">
        <v>0</v>
      </c>
      <c r="B4" s="383"/>
      <c r="C4" s="384"/>
      <c r="D4" s="385" t="str">
        <f>'Mapa Final'!D4</f>
        <v>Gestión de la formación judicial</v>
      </c>
      <c r="E4" s="386"/>
      <c r="F4" s="386"/>
      <c r="G4" s="386"/>
      <c r="H4" s="386"/>
      <c r="I4" s="386"/>
      <c r="J4" s="386"/>
      <c r="K4" s="386"/>
      <c r="L4" s="386"/>
      <c r="M4" s="386"/>
      <c r="N4" s="387"/>
      <c r="O4" s="388"/>
      <c r="P4" s="388"/>
      <c r="Q4" s="388"/>
      <c r="R4" s="1"/>
      <c r="S4" s="1"/>
      <c r="T4" s="1"/>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row>
    <row r="5" spans="1:278" s="165" customFormat="1" ht="52.5" customHeight="1">
      <c r="A5" s="382" t="s">
        <v>1</v>
      </c>
      <c r="B5" s="383"/>
      <c r="C5" s="384"/>
      <c r="D5" s="393"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394"/>
      <c r="F5" s="394"/>
      <c r="G5" s="394"/>
      <c r="H5" s="394"/>
      <c r="I5" s="394"/>
      <c r="J5" s="394"/>
      <c r="K5" s="394"/>
      <c r="L5" s="394"/>
      <c r="M5" s="394"/>
      <c r="N5" s="395"/>
      <c r="O5" s="1"/>
      <c r="P5" s="1"/>
      <c r="Q5" s="1"/>
      <c r="R5" s="1"/>
      <c r="S5" s="1"/>
      <c r="T5" s="1"/>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4"/>
      <c r="JR5" s="164"/>
    </row>
    <row r="6" spans="1:278" s="165" customFormat="1" ht="32.25" customHeight="1" thickBot="1">
      <c r="A6" s="382" t="s">
        <v>2</v>
      </c>
      <c r="B6" s="383"/>
      <c r="C6" s="384"/>
      <c r="D6" s="393" t="str">
        <f>'Mapa Final'!D6</f>
        <v xml:space="preserve">Nivel Central </v>
      </c>
      <c r="E6" s="394"/>
      <c r="F6" s="394"/>
      <c r="G6" s="394"/>
      <c r="H6" s="394"/>
      <c r="I6" s="394"/>
      <c r="J6" s="394"/>
      <c r="K6" s="394"/>
      <c r="L6" s="394"/>
      <c r="M6" s="394"/>
      <c r="N6" s="395"/>
      <c r="O6" s="1"/>
      <c r="P6" s="1"/>
      <c r="Q6" s="1"/>
      <c r="R6" s="1"/>
      <c r="S6" s="1"/>
      <c r="T6" s="1"/>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164"/>
      <c r="GZ6" s="164"/>
      <c r="HA6" s="164"/>
      <c r="HB6" s="164"/>
      <c r="HC6" s="164"/>
      <c r="HD6" s="164"/>
      <c r="HE6" s="164"/>
      <c r="HF6" s="164"/>
      <c r="HG6" s="164"/>
      <c r="HH6" s="164"/>
      <c r="HI6" s="164"/>
      <c r="HJ6" s="164"/>
      <c r="HK6" s="164"/>
      <c r="HL6" s="164"/>
      <c r="HM6" s="164"/>
      <c r="HN6" s="164"/>
      <c r="HO6" s="164"/>
      <c r="HP6" s="164"/>
      <c r="HQ6" s="164"/>
      <c r="HR6" s="164"/>
      <c r="HS6" s="164"/>
      <c r="HT6" s="164"/>
      <c r="HU6" s="164"/>
      <c r="HV6" s="164"/>
      <c r="HW6" s="164"/>
      <c r="HX6" s="164"/>
      <c r="HY6" s="164"/>
      <c r="HZ6" s="164"/>
      <c r="IA6" s="164"/>
      <c r="IB6" s="164"/>
      <c r="IC6" s="164"/>
      <c r="ID6" s="164"/>
      <c r="IE6" s="164"/>
      <c r="IF6" s="164"/>
      <c r="IG6" s="164"/>
      <c r="IH6" s="164"/>
      <c r="II6" s="164"/>
      <c r="IJ6" s="164"/>
      <c r="IK6" s="164"/>
      <c r="IL6" s="164"/>
      <c r="IM6" s="164"/>
      <c r="IN6" s="164"/>
      <c r="IO6" s="164"/>
      <c r="IP6" s="164"/>
      <c r="IQ6" s="164"/>
      <c r="IR6" s="164"/>
      <c r="IS6" s="164"/>
      <c r="IT6" s="164"/>
      <c r="IU6" s="164"/>
      <c r="IV6" s="164"/>
      <c r="IW6" s="164"/>
      <c r="IX6" s="164"/>
      <c r="IY6" s="164"/>
      <c r="IZ6" s="164"/>
      <c r="JA6" s="164"/>
      <c r="JB6" s="164"/>
      <c r="JC6" s="164"/>
      <c r="JD6" s="164"/>
      <c r="JE6" s="164"/>
      <c r="JF6" s="164"/>
      <c r="JG6" s="164"/>
      <c r="JH6" s="164"/>
      <c r="JI6" s="164"/>
      <c r="JJ6" s="164"/>
      <c r="JK6" s="164"/>
      <c r="JL6" s="164"/>
      <c r="JM6" s="164"/>
      <c r="JN6" s="164"/>
      <c r="JO6" s="164"/>
      <c r="JP6" s="164"/>
      <c r="JQ6" s="164"/>
      <c r="JR6" s="164"/>
    </row>
    <row r="7" spans="1:278" s="193" customFormat="1" ht="46.5" customHeight="1" thickTop="1" thickBot="1">
      <c r="A7" s="534" t="s">
        <v>356</v>
      </c>
      <c r="B7" s="535"/>
      <c r="C7" s="535"/>
      <c r="D7" s="535"/>
      <c r="E7" s="535"/>
      <c r="F7" s="536"/>
      <c r="G7" s="200"/>
      <c r="H7" s="537" t="s">
        <v>357</v>
      </c>
      <c r="I7" s="537"/>
      <c r="J7" s="537"/>
      <c r="K7" s="537" t="s">
        <v>358</v>
      </c>
      <c r="L7" s="537"/>
      <c r="M7" s="537"/>
      <c r="N7" s="538" t="s">
        <v>359</v>
      </c>
      <c r="O7" s="527" t="s">
        <v>360</v>
      </c>
      <c r="P7" s="529" t="s">
        <v>361</v>
      </c>
      <c r="Q7" s="530"/>
      <c r="R7" s="529" t="s">
        <v>362</v>
      </c>
      <c r="S7" s="530"/>
      <c r="T7" s="506" t="s">
        <v>382</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388</v>
      </c>
      <c r="C8" s="211" t="s">
        <v>8</v>
      </c>
      <c r="D8" s="201" t="s">
        <v>371</v>
      </c>
      <c r="E8" s="202" t="s">
        <v>10</v>
      </c>
      <c r="F8" s="202" t="s">
        <v>11</v>
      </c>
      <c r="G8" s="202" t="s">
        <v>12</v>
      </c>
      <c r="H8" s="203" t="s">
        <v>364</v>
      </c>
      <c r="I8" s="203" t="s">
        <v>38</v>
      </c>
      <c r="J8" s="203" t="s">
        <v>365</v>
      </c>
      <c r="K8" s="203" t="s">
        <v>364</v>
      </c>
      <c r="L8" s="203" t="s">
        <v>366</v>
      </c>
      <c r="M8" s="203" t="s">
        <v>365</v>
      </c>
      <c r="N8" s="538"/>
      <c r="O8" s="528"/>
      <c r="P8" s="204" t="s">
        <v>367</v>
      </c>
      <c r="Q8" s="204" t="s">
        <v>368</v>
      </c>
      <c r="R8" s="204" t="s">
        <v>369</v>
      </c>
      <c r="S8" s="204" t="s">
        <v>370</v>
      </c>
      <c r="T8" s="506"/>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42"/>
      <c r="B9" s="543"/>
      <c r="C9" s="543"/>
      <c r="D9" s="543"/>
      <c r="E9" s="543"/>
      <c r="F9" s="543"/>
      <c r="G9" s="543"/>
      <c r="H9" s="543"/>
      <c r="I9" s="543"/>
      <c r="J9" s="543"/>
      <c r="K9" s="543"/>
      <c r="L9" s="543"/>
      <c r="M9" s="543"/>
      <c r="N9" s="543"/>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44">
        <f>'Mapa Final'!A10</f>
        <v>1</v>
      </c>
      <c r="B10" s="564" t="str">
        <f>'Mapa Final'!B10</f>
        <v>Tardanza</v>
      </c>
      <c r="C10" s="547" t="str">
        <f>'Mapa Final'!C10</f>
        <v>Reputacional</v>
      </c>
      <c r="D10" s="547" t="str">
        <f>'Mapa Final'!D10</f>
        <v>1. Demora en el Proceso de Contratación para la selección del operador que apoye la ejecucion de las actividades.</v>
      </c>
      <c r="E10" s="517" t="str">
        <f>'Mapa Final'!E10</f>
        <v xml:space="preserve">Demora en el proceso de aprobación del Plan Operativo Anual de Inversiones y Plan de Formación.
</v>
      </c>
      <c r="F10" s="517" t="str">
        <f>'Mapa Final'!F10</f>
        <v>La probabilidad de la perdida reputacional por la demora  en el proceso de aprobación del Plan Operativo Anual de Inversiones y Plan de Formación.</v>
      </c>
      <c r="G10" s="517" t="str">
        <f>'Mapa Final'!G10</f>
        <v>Ejecución y Administración de Procesos</v>
      </c>
      <c r="H10" s="520" t="str">
        <f>'Mapa Final'!I10</f>
        <v>Baja</v>
      </c>
      <c r="I10" s="552" t="str">
        <f>'Mapa Final'!L10</f>
        <v>Menor</v>
      </c>
      <c r="J10" s="558" t="str">
        <f>'Mapa Final'!N10</f>
        <v>Moderado</v>
      </c>
      <c r="K10" s="507" t="str">
        <f>'Mapa Final'!AA10</f>
        <v>Baja</v>
      </c>
      <c r="L10" s="507" t="str">
        <f>'Mapa Final'!AE10</f>
        <v>Menor</v>
      </c>
      <c r="M10" s="555" t="str">
        <f>'Mapa Final'!AG10</f>
        <v>Moderado</v>
      </c>
      <c r="N10" s="507" t="str">
        <f>'Mapa Final'!AH10</f>
        <v>Aceptar</v>
      </c>
      <c r="O10" s="510" t="s">
        <v>486</v>
      </c>
      <c r="P10" s="513" t="s">
        <v>179</v>
      </c>
      <c r="Q10" s="531"/>
      <c r="R10" s="516">
        <v>44652</v>
      </c>
      <c r="S10" s="516">
        <v>44742</v>
      </c>
      <c r="T10" s="510" t="s">
        <v>487</v>
      </c>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3.5" customHeight="1">
      <c r="A11" s="545"/>
      <c r="B11" s="566"/>
      <c r="C11" s="548"/>
      <c r="D11" s="548"/>
      <c r="E11" s="518"/>
      <c r="F11" s="518"/>
      <c r="G11" s="518"/>
      <c r="H11" s="521"/>
      <c r="I11" s="553"/>
      <c r="J11" s="559"/>
      <c r="K11" s="508"/>
      <c r="L11" s="508"/>
      <c r="M11" s="556"/>
      <c r="N11" s="508"/>
      <c r="O11" s="511"/>
      <c r="P11" s="514"/>
      <c r="Q11" s="532"/>
      <c r="R11" s="514"/>
      <c r="S11" s="514"/>
      <c r="T11" s="511"/>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13.5" customHeight="1">
      <c r="A12" s="545"/>
      <c r="B12" s="566"/>
      <c r="C12" s="548"/>
      <c r="D12" s="548"/>
      <c r="E12" s="518"/>
      <c r="F12" s="518"/>
      <c r="G12" s="518"/>
      <c r="H12" s="521"/>
      <c r="I12" s="553"/>
      <c r="J12" s="559"/>
      <c r="K12" s="508"/>
      <c r="L12" s="508"/>
      <c r="M12" s="556"/>
      <c r="N12" s="508"/>
      <c r="O12" s="511"/>
      <c r="P12" s="514"/>
      <c r="Q12" s="532"/>
      <c r="R12" s="514"/>
      <c r="S12" s="514"/>
      <c r="T12" s="511"/>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13.5" customHeight="1">
      <c r="A13" s="545"/>
      <c r="B13" s="566"/>
      <c r="C13" s="548"/>
      <c r="D13" s="548"/>
      <c r="E13" s="518"/>
      <c r="F13" s="518"/>
      <c r="G13" s="518"/>
      <c r="H13" s="521"/>
      <c r="I13" s="553"/>
      <c r="J13" s="559"/>
      <c r="K13" s="508"/>
      <c r="L13" s="508"/>
      <c r="M13" s="556"/>
      <c r="N13" s="508"/>
      <c r="O13" s="511"/>
      <c r="P13" s="514"/>
      <c r="Q13" s="532"/>
      <c r="R13" s="514"/>
      <c r="S13" s="514"/>
      <c r="T13" s="511"/>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387" customHeight="1" thickBot="1">
      <c r="A14" s="546"/>
      <c r="B14" s="567"/>
      <c r="C14" s="549"/>
      <c r="D14" s="549"/>
      <c r="E14" s="519"/>
      <c r="F14" s="519"/>
      <c r="G14" s="519"/>
      <c r="H14" s="522"/>
      <c r="I14" s="554"/>
      <c r="J14" s="560"/>
      <c r="K14" s="509"/>
      <c r="L14" s="509"/>
      <c r="M14" s="557"/>
      <c r="N14" s="509"/>
      <c r="O14" s="512"/>
      <c r="P14" s="515"/>
      <c r="Q14" s="533"/>
      <c r="R14" s="515"/>
      <c r="S14" s="515"/>
      <c r="T14" s="512"/>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15" customHeight="1">
      <c r="A15" s="544">
        <f>'Mapa Final'!A15</f>
        <v>2</v>
      </c>
      <c r="B15" s="564" t="str">
        <f>'Mapa Final'!B15</f>
        <v>Incumplimiento</v>
      </c>
      <c r="C15" s="547" t="str">
        <f>'Mapa Final'!C15</f>
        <v>Incumplimiento de las metas establecidas</v>
      </c>
      <c r="D15" s="547"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517" t="str">
        <f>'Mapa Final'!E15</f>
        <v>Retraso en el inicio de la ejecución del Plan de Formación</v>
      </c>
      <c r="F15" s="517" t="str">
        <f>'Mapa Final'!F15</f>
        <v>la probailidad del incumplimiento de las metas establecidas con ocasión al retraso en el inicio de la ejecución del Plan de Formación</v>
      </c>
      <c r="G15" s="517" t="str">
        <f>'Mapa Final'!G15</f>
        <v>Ejecución y Administración de Procesos</v>
      </c>
      <c r="H15" s="520" t="str">
        <f>'Mapa Final'!I15</f>
        <v>Media</v>
      </c>
      <c r="I15" s="552" t="str">
        <f>'Mapa Final'!L15</f>
        <v>Leve</v>
      </c>
      <c r="J15" s="558" t="str">
        <f>'Mapa Final'!N15</f>
        <v>Moderado</v>
      </c>
      <c r="K15" s="507" t="str">
        <f>'Mapa Final'!AA15</f>
        <v>Baja</v>
      </c>
      <c r="L15" s="507" t="str">
        <f>'Mapa Final'!AE15</f>
        <v>Leve</v>
      </c>
      <c r="M15" s="555" t="str">
        <f>'Mapa Final'!AG15</f>
        <v>Bajo</v>
      </c>
      <c r="N15" s="507" t="str">
        <f>'Mapa Final'!AH15</f>
        <v>Aceptar</v>
      </c>
      <c r="O15" s="531"/>
      <c r="P15" s="513" t="s">
        <v>179</v>
      </c>
      <c r="Q15" s="531"/>
      <c r="R15" s="516">
        <v>44652</v>
      </c>
      <c r="S15" s="516">
        <v>44742</v>
      </c>
      <c r="T15" s="539" t="s">
        <v>564</v>
      </c>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13.5" customHeight="1">
      <c r="A16" s="545"/>
      <c r="B16" s="566"/>
      <c r="C16" s="548"/>
      <c r="D16" s="548"/>
      <c r="E16" s="518"/>
      <c r="F16" s="518"/>
      <c r="G16" s="518"/>
      <c r="H16" s="521"/>
      <c r="I16" s="553"/>
      <c r="J16" s="559"/>
      <c r="K16" s="508"/>
      <c r="L16" s="508"/>
      <c r="M16" s="556"/>
      <c r="N16" s="508"/>
      <c r="O16" s="532"/>
      <c r="P16" s="514"/>
      <c r="Q16" s="532"/>
      <c r="R16" s="514"/>
      <c r="S16" s="514"/>
      <c r="T16" s="540"/>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13.5" customHeight="1">
      <c r="A17" s="545"/>
      <c r="B17" s="566"/>
      <c r="C17" s="548"/>
      <c r="D17" s="548"/>
      <c r="E17" s="518"/>
      <c r="F17" s="518"/>
      <c r="G17" s="518"/>
      <c r="H17" s="521"/>
      <c r="I17" s="553"/>
      <c r="J17" s="559"/>
      <c r="K17" s="508"/>
      <c r="L17" s="508"/>
      <c r="M17" s="556"/>
      <c r="N17" s="508"/>
      <c r="O17" s="532"/>
      <c r="P17" s="514"/>
      <c r="Q17" s="532"/>
      <c r="R17" s="514"/>
      <c r="S17" s="514"/>
      <c r="T17" s="540"/>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13.5" customHeight="1">
      <c r="A18" s="545"/>
      <c r="B18" s="566"/>
      <c r="C18" s="548"/>
      <c r="D18" s="548"/>
      <c r="E18" s="518"/>
      <c r="F18" s="518"/>
      <c r="G18" s="518"/>
      <c r="H18" s="521"/>
      <c r="I18" s="553"/>
      <c r="J18" s="559"/>
      <c r="K18" s="508"/>
      <c r="L18" s="508"/>
      <c r="M18" s="556"/>
      <c r="N18" s="508"/>
      <c r="O18" s="532"/>
      <c r="P18" s="514"/>
      <c r="Q18" s="532"/>
      <c r="R18" s="514"/>
      <c r="S18" s="514"/>
      <c r="T18" s="540"/>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96.25" customHeight="1" thickBot="1">
      <c r="A19" s="546"/>
      <c r="B19" s="567"/>
      <c r="C19" s="549"/>
      <c r="D19" s="549"/>
      <c r="E19" s="519"/>
      <c r="F19" s="519"/>
      <c r="G19" s="519"/>
      <c r="H19" s="522"/>
      <c r="I19" s="554"/>
      <c r="J19" s="560"/>
      <c r="K19" s="509"/>
      <c r="L19" s="509"/>
      <c r="M19" s="557"/>
      <c r="N19" s="509"/>
      <c r="O19" s="533"/>
      <c r="P19" s="515"/>
      <c r="Q19" s="533"/>
      <c r="R19" s="515"/>
      <c r="S19" s="515"/>
      <c r="T19" s="541"/>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c r="A20" s="544">
        <f>'Mapa Final'!A20</f>
        <v>3</v>
      </c>
      <c r="B20" s="564" t="str">
        <f>'Mapa Final'!B20</f>
        <v>Demoras en la tabulación de la información</v>
      </c>
      <c r="C20" s="547" t="str">
        <f>'Mapa Final'!C20</f>
        <v>Incumplimiento de las metas establecidas</v>
      </c>
      <c r="D20" s="547"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517" t="str">
        <f>'Mapa Final'!E20</f>
        <v>No se cuenta con un sistema para la recopilación y tabulación de la informacion de las encuestas.</v>
      </c>
      <c r="F20" s="517" t="str">
        <f>'Mapa Final'!F20</f>
        <v>La probabilidad del incumpliento de las metas establecidas debido ha que no se cuenta con un sistema para la recopilación y tabulación de las encuentas.</v>
      </c>
      <c r="G20" s="517" t="str">
        <f>'Mapa Final'!G20</f>
        <v>Ejecución y Administración de Procesos</v>
      </c>
      <c r="H20" s="520" t="str">
        <f>'Mapa Final'!I20</f>
        <v>Media</v>
      </c>
      <c r="I20" s="552" t="str">
        <f>'Mapa Final'!L20</f>
        <v>Leve</v>
      </c>
      <c r="J20" s="558" t="str">
        <f>'Mapa Final'!N20</f>
        <v>Moderado</v>
      </c>
      <c r="K20" s="507" t="str">
        <f>'Mapa Final'!AA20</f>
        <v>Baja</v>
      </c>
      <c r="L20" s="507" t="str">
        <f>'Mapa Final'!AE20</f>
        <v>Leve</v>
      </c>
      <c r="M20" s="555" t="str">
        <f>'Mapa Final'!AG20</f>
        <v>Bajo</v>
      </c>
      <c r="N20" s="507" t="str">
        <f>'Mapa Final'!AH20</f>
        <v>Evitar</v>
      </c>
      <c r="O20" s="531"/>
      <c r="P20" s="513" t="s">
        <v>179</v>
      </c>
      <c r="Q20" s="531"/>
      <c r="R20" s="516">
        <v>44562</v>
      </c>
      <c r="S20" s="516">
        <v>44742</v>
      </c>
      <c r="T20" s="539" t="s">
        <v>557</v>
      </c>
      <c r="U20" s="209"/>
      <c r="V20" s="209"/>
    </row>
    <row r="21" spans="1:176">
      <c r="A21" s="545"/>
      <c r="B21" s="566"/>
      <c r="C21" s="548"/>
      <c r="D21" s="548"/>
      <c r="E21" s="518"/>
      <c r="F21" s="518"/>
      <c r="G21" s="518"/>
      <c r="H21" s="521"/>
      <c r="I21" s="553"/>
      <c r="J21" s="559"/>
      <c r="K21" s="508"/>
      <c r="L21" s="508"/>
      <c r="M21" s="556"/>
      <c r="N21" s="508"/>
      <c r="O21" s="532"/>
      <c r="P21" s="514"/>
      <c r="Q21" s="532"/>
      <c r="R21" s="514"/>
      <c r="S21" s="514"/>
      <c r="T21" s="540"/>
      <c r="U21" s="209"/>
      <c r="V21" s="209"/>
    </row>
    <row r="22" spans="1:176">
      <c r="A22" s="545"/>
      <c r="B22" s="566"/>
      <c r="C22" s="548"/>
      <c r="D22" s="548"/>
      <c r="E22" s="518"/>
      <c r="F22" s="518"/>
      <c r="G22" s="518"/>
      <c r="H22" s="521"/>
      <c r="I22" s="553"/>
      <c r="J22" s="559"/>
      <c r="K22" s="508"/>
      <c r="L22" s="508"/>
      <c r="M22" s="556"/>
      <c r="N22" s="508"/>
      <c r="O22" s="532"/>
      <c r="P22" s="514"/>
      <c r="Q22" s="532"/>
      <c r="R22" s="514"/>
      <c r="S22" s="514"/>
      <c r="T22" s="540"/>
      <c r="U22" s="209"/>
      <c r="V22" s="209"/>
    </row>
    <row r="23" spans="1:176">
      <c r="A23" s="545"/>
      <c r="B23" s="566"/>
      <c r="C23" s="548"/>
      <c r="D23" s="548"/>
      <c r="E23" s="518"/>
      <c r="F23" s="518"/>
      <c r="G23" s="518"/>
      <c r="H23" s="521"/>
      <c r="I23" s="553"/>
      <c r="J23" s="559"/>
      <c r="K23" s="508"/>
      <c r="L23" s="508"/>
      <c r="M23" s="556"/>
      <c r="N23" s="508"/>
      <c r="O23" s="532"/>
      <c r="P23" s="514"/>
      <c r="Q23" s="532"/>
      <c r="R23" s="514"/>
      <c r="S23" s="514"/>
      <c r="T23" s="540"/>
      <c r="U23" s="209"/>
      <c r="V23" s="209"/>
    </row>
    <row r="24" spans="1:176" ht="264.75" customHeight="1" thickBot="1">
      <c r="A24" s="546"/>
      <c r="B24" s="567"/>
      <c r="C24" s="549"/>
      <c r="D24" s="549"/>
      <c r="E24" s="519"/>
      <c r="F24" s="519"/>
      <c r="G24" s="519"/>
      <c r="H24" s="522"/>
      <c r="I24" s="554"/>
      <c r="J24" s="560"/>
      <c r="K24" s="509"/>
      <c r="L24" s="509"/>
      <c r="M24" s="557"/>
      <c r="N24" s="509"/>
      <c r="O24" s="533"/>
      <c r="P24" s="515"/>
      <c r="Q24" s="533"/>
      <c r="R24" s="515"/>
      <c r="S24" s="515"/>
      <c r="T24" s="541"/>
      <c r="U24" s="209"/>
      <c r="V24" s="209"/>
    </row>
    <row r="25" spans="1:176">
      <c r="A25" s="544">
        <f>'Mapa Final'!A25</f>
        <v>4</v>
      </c>
      <c r="B25" s="564" t="str">
        <f>'Mapa Final'!B25</f>
        <v>Cancelar actividades</v>
      </c>
      <c r="C25" s="547" t="str">
        <f>'Mapa Final'!C25</f>
        <v>Incumplimiento de las metas establecidas</v>
      </c>
      <c r="D25" s="547" t="str">
        <f>'Mapa Final'!D25</f>
        <v xml:space="preserve">1. Orden Público
2. Paro Gremial
3. Paro Judicial
4. Emergencia Sanitaria o Ambiental
</v>
      </c>
      <c r="E25" s="517" t="str">
        <f>'Mapa Final'!E25</f>
        <v xml:space="preserve">Situaciones imprevistas que imposibilitan las Actividades del Plan Anual de Formación de la Rama Judicial. </v>
      </c>
      <c r="F25" s="517" t="str">
        <f>'Mapa Final'!F25</f>
        <v xml:space="preserve">La probabilidad del incumplimeinto de las metas establecidas debido a las Situaciones imprevistas que imposibilitan las Actividades del Plan Anual de Formación de la Rama Judicial. </v>
      </c>
      <c r="G25" s="517" t="str">
        <f>'Mapa Final'!G25</f>
        <v>Ejecución y Administración de Procesos</v>
      </c>
      <c r="H25" s="520" t="str">
        <f>'Mapa Final'!I25</f>
        <v>Media</v>
      </c>
      <c r="I25" s="552" t="str">
        <f>'Mapa Final'!L25</f>
        <v>Leve</v>
      </c>
      <c r="J25" s="558" t="str">
        <f>'Mapa Final'!N25</f>
        <v>Moderado</v>
      </c>
      <c r="K25" s="507" t="str">
        <f>'Mapa Final'!AA25</f>
        <v>Baja</v>
      </c>
      <c r="L25" s="507" t="str">
        <f>'Mapa Final'!AE25</f>
        <v>Leve</v>
      </c>
      <c r="M25" s="555" t="str">
        <f>'Mapa Final'!AG25</f>
        <v>Bajo</v>
      </c>
      <c r="N25" s="507" t="str">
        <f>'Mapa Final'!AH25</f>
        <v>Aceptar</v>
      </c>
      <c r="O25" s="531"/>
      <c r="P25" s="513" t="s">
        <v>179</v>
      </c>
      <c r="Q25" s="531"/>
      <c r="R25" s="516">
        <v>44652</v>
      </c>
      <c r="S25" s="516">
        <v>44742</v>
      </c>
      <c r="T25" s="539" t="s">
        <v>558</v>
      </c>
    </row>
    <row r="26" spans="1:176">
      <c r="A26" s="545"/>
      <c r="B26" s="566"/>
      <c r="C26" s="548"/>
      <c r="D26" s="548"/>
      <c r="E26" s="518"/>
      <c r="F26" s="518"/>
      <c r="G26" s="518"/>
      <c r="H26" s="521"/>
      <c r="I26" s="553"/>
      <c r="J26" s="559"/>
      <c r="K26" s="508"/>
      <c r="L26" s="508"/>
      <c r="M26" s="556"/>
      <c r="N26" s="508"/>
      <c r="O26" s="532"/>
      <c r="P26" s="514"/>
      <c r="Q26" s="532"/>
      <c r="R26" s="514"/>
      <c r="S26" s="514"/>
      <c r="T26" s="540"/>
    </row>
    <row r="27" spans="1:176">
      <c r="A27" s="545"/>
      <c r="B27" s="566"/>
      <c r="C27" s="548"/>
      <c r="D27" s="548"/>
      <c r="E27" s="518"/>
      <c r="F27" s="518"/>
      <c r="G27" s="518"/>
      <c r="H27" s="521"/>
      <c r="I27" s="553"/>
      <c r="J27" s="559"/>
      <c r="K27" s="508"/>
      <c r="L27" s="508"/>
      <c r="M27" s="556"/>
      <c r="N27" s="508"/>
      <c r="O27" s="532"/>
      <c r="P27" s="514"/>
      <c r="Q27" s="532"/>
      <c r="R27" s="514"/>
      <c r="S27" s="514"/>
      <c r="T27" s="540"/>
    </row>
    <row r="28" spans="1:176">
      <c r="A28" s="545"/>
      <c r="B28" s="566"/>
      <c r="C28" s="548"/>
      <c r="D28" s="548"/>
      <c r="E28" s="518"/>
      <c r="F28" s="518"/>
      <c r="G28" s="518"/>
      <c r="H28" s="521"/>
      <c r="I28" s="553"/>
      <c r="J28" s="559"/>
      <c r="K28" s="508"/>
      <c r="L28" s="508"/>
      <c r="M28" s="556"/>
      <c r="N28" s="508"/>
      <c r="O28" s="532"/>
      <c r="P28" s="514"/>
      <c r="Q28" s="532"/>
      <c r="R28" s="514"/>
      <c r="S28" s="514"/>
      <c r="T28" s="540"/>
    </row>
    <row r="29" spans="1:176" ht="277.5" customHeight="1" thickBot="1">
      <c r="A29" s="546"/>
      <c r="B29" s="567"/>
      <c r="C29" s="549"/>
      <c r="D29" s="549"/>
      <c r="E29" s="519"/>
      <c r="F29" s="519"/>
      <c r="G29" s="519"/>
      <c r="H29" s="522"/>
      <c r="I29" s="554"/>
      <c r="J29" s="560"/>
      <c r="K29" s="509"/>
      <c r="L29" s="509"/>
      <c r="M29" s="557"/>
      <c r="N29" s="509"/>
      <c r="O29" s="533"/>
      <c r="P29" s="515"/>
      <c r="Q29" s="533"/>
      <c r="R29" s="515"/>
      <c r="S29" s="515"/>
      <c r="T29" s="541"/>
    </row>
    <row r="30" spans="1:176">
      <c r="A30" s="544">
        <f>'Mapa Final'!A30</f>
        <v>5</v>
      </c>
      <c r="B30" s="564" t="str">
        <f>'Mapa Final'!B30</f>
        <v>Riesgo de Corrupción</v>
      </c>
      <c r="C30" s="547" t="str">
        <f>'Mapa Final'!C30</f>
        <v>Reputacional(Corrupción)</v>
      </c>
      <c r="D30" s="547" t="str">
        <f>'Mapa Final'!D30</f>
        <v xml:space="preserve">
1. Indebida influencia de Terceros, ajenos a la organización, para la toma de decisiones
2. Favorecimiento indebido al servidor judicial y/o un tercero</v>
      </c>
      <c r="E30" s="517" t="str">
        <f>'Mapa Final'!E30</f>
        <v>Destinación inadecuada de los recursos asignados</v>
      </c>
      <c r="F30" s="517" t="str">
        <f>'Mapa Final'!F30</f>
        <v>La probabilidad de cualquier acto de corrupción con ocasión de la destinación inadecuada de los recursos asigandos.</v>
      </c>
      <c r="G30" s="517" t="str">
        <f>'Mapa Final'!G30</f>
        <v>Fraude Interno</v>
      </c>
      <c r="H30" s="520" t="str">
        <f>'Mapa Final'!I30</f>
        <v>Media</v>
      </c>
      <c r="I30" s="552" t="str">
        <f>'Mapa Final'!L30</f>
        <v>Mayor</v>
      </c>
      <c r="J30" s="558" t="str">
        <f>'Mapa Final'!N30</f>
        <v xml:space="preserve">Alto </v>
      </c>
      <c r="K30" s="507" t="str">
        <f>'Mapa Final'!AA30</f>
        <v>Baja</v>
      </c>
      <c r="L30" s="507" t="str">
        <f>'Mapa Final'!AE30</f>
        <v>Mayor</v>
      </c>
      <c r="M30" s="555" t="str">
        <f>'Mapa Final'!AG30</f>
        <v xml:space="preserve">Alto </v>
      </c>
      <c r="N30" s="507" t="str">
        <f>'Mapa Final'!AH30</f>
        <v>Reducir(mitigar)</v>
      </c>
      <c r="O30" s="531"/>
      <c r="P30" s="513" t="s">
        <v>179</v>
      </c>
      <c r="Q30" s="531"/>
      <c r="R30" s="516">
        <v>44652</v>
      </c>
      <c r="S30" s="516">
        <v>44742</v>
      </c>
      <c r="T30" s="539" t="s">
        <v>561</v>
      </c>
    </row>
    <row r="31" spans="1:176">
      <c r="A31" s="545"/>
      <c r="B31" s="566"/>
      <c r="C31" s="548"/>
      <c r="D31" s="548"/>
      <c r="E31" s="518"/>
      <c r="F31" s="518"/>
      <c r="G31" s="518"/>
      <c r="H31" s="521"/>
      <c r="I31" s="553"/>
      <c r="J31" s="559"/>
      <c r="K31" s="508"/>
      <c r="L31" s="508"/>
      <c r="M31" s="556"/>
      <c r="N31" s="508"/>
      <c r="O31" s="532"/>
      <c r="P31" s="514"/>
      <c r="Q31" s="532"/>
      <c r="R31" s="514"/>
      <c r="S31" s="514"/>
      <c r="T31" s="540"/>
    </row>
    <row r="32" spans="1:176">
      <c r="A32" s="545"/>
      <c r="B32" s="566"/>
      <c r="C32" s="548"/>
      <c r="D32" s="548"/>
      <c r="E32" s="518"/>
      <c r="F32" s="518"/>
      <c r="G32" s="518"/>
      <c r="H32" s="521"/>
      <c r="I32" s="553"/>
      <c r="J32" s="559"/>
      <c r="K32" s="508"/>
      <c r="L32" s="508"/>
      <c r="M32" s="556"/>
      <c r="N32" s="508"/>
      <c r="O32" s="532"/>
      <c r="P32" s="514"/>
      <c r="Q32" s="532"/>
      <c r="R32" s="514"/>
      <c r="S32" s="514"/>
      <c r="T32" s="540"/>
    </row>
    <row r="33" spans="1:20">
      <c r="A33" s="545"/>
      <c r="B33" s="566"/>
      <c r="C33" s="548"/>
      <c r="D33" s="548"/>
      <c r="E33" s="518"/>
      <c r="F33" s="518"/>
      <c r="G33" s="518"/>
      <c r="H33" s="521"/>
      <c r="I33" s="553"/>
      <c r="J33" s="559"/>
      <c r="K33" s="508"/>
      <c r="L33" s="508"/>
      <c r="M33" s="556"/>
      <c r="N33" s="508"/>
      <c r="O33" s="532"/>
      <c r="P33" s="514"/>
      <c r="Q33" s="532"/>
      <c r="R33" s="514"/>
      <c r="S33" s="514"/>
      <c r="T33" s="540"/>
    </row>
    <row r="34" spans="1:20" ht="102.75" customHeight="1" thickBot="1">
      <c r="A34" s="546"/>
      <c r="B34" s="567"/>
      <c r="C34" s="549"/>
      <c r="D34" s="549"/>
      <c r="E34" s="519"/>
      <c r="F34" s="519"/>
      <c r="G34" s="519"/>
      <c r="H34" s="522"/>
      <c r="I34" s="554"/>
      <c r="J34" s="560"/>
      <c r="K34" s="509"/>
      <c r="L34" s="509"/>
      <c r="M34" s="557"/>
      <c r="N34" s="509"/>
      <c r="O34" s="533"/>
      <c r="P34" s="515"/>
      <c r="Q34" s="533"/>
      <c r="R34" s="515"/>
      <c r="S34" s="515"/>
      <c r="T34" s="541"/>
    </row>
    <row r="35" spans="1:20">
      <c r="A35" s="544">
        <f>'Mapa Final'!A35</f>
        <v>6</v>
      </c>
      <c r="B35" s="564" t="str">
        <f>'Mapa Final'!B35</f>
        <v>Inaplicabilidad de la normavidad ambiental vigente</v>
      </c>
      <c r="C35" s="547" t="str">
        <f>'Mapa Final'!C35</f>
        <v xml:space="preserve"> Afectación Ambiental</v>
      </c>
      <c r="D35" s="547"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17" t="str">
        <f>'Mapa Final'!E35</f>
        <v>Desconocimiento de los lineamientos ambientales y normatividad  ambiental vigente</v>
      </c>
      <c r="F35" s="517" t="str">
        <f>'Mapa Final'!F35</f>
        <v>Posibilidad de afectación ambiental debido al desconocimiento de las lineamientos ambientales y normatividad ambiental vigente</v>
      </c>
      <c r="G35" s="517" t="str">
        <f>'Mapa Final'!G35</f>
        <v>Eventos Ambientales Internos</v>
      </c>
      <c r="H35" s="520" t="str">
        <f>'Mapa Final'!I35</f>
        <v>Media</v>
      </c>
      <c r="I35" s="552" t="str">
        <f>'Mapa Final'!L35</f>
        <v>Moderado</v>
      </c>
      <c r="J35" s="558" t="str">
        <f>'Mapa Final'!N35</f>
        <v>Moderado</v>
      </c>
      <c r="K35" s="507" t="str">
        <f>'Mapa Final'!AA35</f>
        <v>Baja</v>
      </c>
      <c r="L35" s="507" t="str">
        <f>'Mapa Final'!AE35</f>
        <v>Moderado</v>
      </c>
      <c r="M35" s="555" t="str">
        <f>'Mapa Final'!AG35</f>
        <v>Moderado</v>
      </c>
      <c r="N35" s="507" t="str">
        <f>'Mapa Final'!AH35</f>
        <v>Reducir(mitigar)</v>
      </c>
      <c r="O35" s="568"/>
      <c r="P35" s="513" t="s">
        <v>179</v>
      </c>
      <c r="Q35" s="531"/>
      <c r="R35" s="516">
        <v>44652</v>
      </c>
      <c r="S35" s="516">
        <v>44742</v>
      </c>
      <c r="T35" s="561" t="s">
        <v>562</v>
      </c>
    </row>
    <row r="36" spans="1:20">
      <c r="A36" s="545"/>
      <c r="B36" s="566"/>
      <c r="C36" s="548"/>
      <c r="D36" s="548"/>
      <c r="E36" s="518"/>
      <c r="F36" s="518"/>
      <c r="G36" s="518"/>
      <c r="H36" s="521"/>
      <c r="I36" s="553"/>
      <c r="J36" s="559"/>
      <c r="K36" s="508"/>
      <c r="L36" s="508"/>
      <c r="M36" s="556"/>
      <c r="N36" s="508"/>
      <c r="O36" s="569"/>
      <c r="P36" s="514"/>
      <c r="Q36" s="532"/>
      <c r="R36" s="514"/>
      <c r="S36" s="514"/>
      <c r="T36" s="562"/>
    </row>
    <row r="37" spans="1:20">
      <c r="A37" s="545"/>
      <c r="B37" s="566"/>
      <c r="C37" s="548"/>
      <c r="D37" s="548"/>
      <c r="E37" s="518"/>
      <c r="F37" s="518"/>
      <c r="G37" s="518"/>
      <c r="H37" s="521"/>
      <c r="I37" s="553"/>
      <c r="J37" s="559"/>
      <c r="K37" s="508"/>
      <c r="L37" s="508"/>
      <c r="M37" s="556"/>
      <c r="N37" s="508"/>
      <c r="O37" s="569"/>
      <c r="P37" s="514"/>
      <c r="Q37" s="532"/>
      <c r="R37" s="514"/>
      <c r="S37" s="514"/>
      <c r="T37" s="562"/>
    </row>
    <row r="38" spans="1:20">
      <c r="A38" s="545"/>
      <c r="B38" s="566"/>
      <c r="C38" s="548"/>
      <c r="D38" s="548"/>
      <c r="E38" s="518"/>
      <c r="F38" s="518"/>
      <c r="G38" s="518"/>
      <c r="H38" s="521"/>
      <c r="I38" s="553"/>
      <c r="J38" s="559"/>
      <c r="K38" s="508"/>
      <c r="L38" s="508"/>
      <c r="M38" s="556"/>
      <c r="N38" s="508"/>
      <c r="O38" s="569"/>
      <c r="P38" s="514"/>
      <c r="Q38" s="532"/>
      <c r="R38" s="514"/>
      <c r="S38" s="514"/>
      <c r="T38" s="562"/>
    </row>
    <row r="39" spans="1:20" ht="193.5" customHeight="1" thickBot="1">
      <c r="A39" s="546"/>
      <c r="B39" s="567"/>
      <c r="C39" s="549"/>
      <c r="D39" s="549"/>
      <c r="E39" s="519"/>
      <c r="F39" s="519"/>
      <c r="G39" s="519"/>
      <c r="H39" s="522"/>
      <c r="I39" s="554"/>
      <c r="J39" s="560"/>
      <c r="K39" s="509"/>
      <c r="L39" s="509"/>
      <c r="M39" s="557"/>
      <c r="N39" s="509"/>
      <c r="O39" s="570"/>
      <c r="P39" s="515"/>
      <c r="Q39" s="533"/>
      <c r="R39" s="515"/>
      <c r="S39" s="515"/>
      <c r="T39" s="563"/>
    </row>
  </sheetData>
  <mergeCells count="139">
    <mergeCell ref="L35:L39"/>
    <mergeCell ref="M35:M39"/>
    <mergeCell ref="B20:B24"/>
    <mergeCell ref="B25:B29"/>
    <mergeCell ref="B30:B34"/>
    <mergeCell ref="B35:B39"/>
    <mergeCell ref="I35:I39"/>
    <mergeCell ref="J35:J39"/>
    <mergeCell ref="K35:K39"/>
    <mergeCell ref="D25:D29"/>
    <mergeCell ref="E25:E29"/>
    <mergeCell ref="F25:F29"/>
    <mergeCell ref="G25:G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s>
  <conditionalFormatting sqref="D8:G8 H7 A7:B7 H40:J1048576">
    <cfRule type="containsText" dxfId="1545" priority="715" operator="containsText" text="3- Moderado">
      <formula>NOT(ISERROR(SEARCH("3- Moderado",A7)))</formula>
    </cfRule>
    <cfRule type="containsText" dxfId="1544" priority="716" operator="containsText" text="6- Moderado">
      <formula>NOT(ISERROR(SEARCH("6- Moderado",A7)))</formula>
    </cfRule>
    <cfRule type="containsText" dxfId="1543" priority="717" operator="containsText" text="4- Moderado">
      <formula>NOT(ISERROR(SEARCH("4- Moderado",A7)))</formula>
    </cfRule>
    <cfRule type="containsText" dxfId="1542" priority="718" operator="containsText" text="3- Bajo">
      <formula>NOT(ISERROR(SEARCH("3- Bajo",A7)))</formula>
    </cfRule>
    <cfRule type="containsText" dxfId="1541" priority="719" operator="containsText" text="4- Bajo">
      <formula>NOT(ISERROR(SEARCH("4- Bajo",A7)))</formula>
    </cfRule>
    <cfRule type="containsText" dxfId="1540" priority="720" operator="containsText" text="1- Bajo">
      <formula>NOT(ISERROR(SEARCH("1- Bajo",A7)))</formula>
    </cfRule>
  </conditionalFormatting>
  <conditionalFormatting sqref="H8:J8">
    <cfRule type="containsText" dxfId="1539" priority="708" operator="containsText" text="3- Moderado">
      <formula>NOT(ISERROR(SEARCH("3- Moderado",H8)))</formula>
    </cfRule>
    <cfRule type="containsText" dxfId="1538" priority="709" operator="containsText" text="6- Moderado">
      <formula>NOT(ISERROR(SEARCH("6- Moderado",H8)))</formula>
    </cfRule>
    <cfRule type="containsText" dxfId="1537" priority="710" operator="containsText" text="4- Moderado">
      <formula>NOT(ISERROR(SEARCH("4- Moderado",H8)))</formula>
    </cfRule>
    <cfRule type="containsText" dxfId="1536" priority="711" operator="containsText" text="3- Bajo">
      <formula>NOT(ISERROR(SEARCH("3- Bajo",H8)))</formula>
    </cfRule>
    <cfRule type="containsText" dxfId="1535" priority="712" operator="containsText" text="4- Bajo">
      <formula>NOT(ISERROR(SEARCH("4- Bajo",H8)))</formula>
    </cfRule>
    <cfRule type="containsText" dxfId="1534" priority="714" operator="containsText" text="1- Bajo">
      <formula>NOT(ISERROR(SEARCH("1- Bajo",H8)))</formula>
    </cfRule>
  </conditionalFormatting>
  <conditionalFormatting sqref="J8 J40:J1048576">
    <cfRule type="containsText" dxfId="1533" priority="697" operator="containsText" text="25- Extremo">
      <formula>NOT(ISERROR(SEARCH("25- Extremo",J8)))</formula>
    </cfRule>
    <cfRule type="containsText" dxfId="1532" priority="698" operator="containsText" text="20- Extremo">
      <formula>NOT(ISERROR(SEARCH("20- Extremo",J8)))</formula>
    </cfRule>
    <cfRule type="containsText" dxfId="1531" priority="699" operator="containsText" text="15- Extremo">
      <formula>NOT(ISERROR(SEARCH("15- Extremo",J8)))</formula>
    </cfRule>
    <cfRule type="containsText" dxfId="1530" priority="700" operator="containsText" text="10- Extremo">
      <formula>NOT(ISERROR(SEARCH("10- Extremo",J8)))</formula>
    </cfRule>
    <cfRule type="containsText" dxfId="1529" priority="701" operator="containsText" text="5- Extremo">
      <formula>NOT(ISERROR(SEARCH("5- Extremo",J8)))</formula>
    </cfRule>
    <cfRule type="containsText" dxfId="1528" priority="702" operator="containsText" text="12- Alto">
      <formula>NOT(ISERROR(SEARCH("12- Alto",J8)))</formula>
    </cfRule>
    <cfRule type="containsText" dxfId="1527" priority="703" operator="containsText" text="10- Alto">
      <formula>NOT(ISERROR(SEARCH("10- Alto",J8)))</formula>
    </cfRule>
    <cfRule type="containsText" dxfId="1526" priority="704" operator="containsText" text="9- Alto">
      <formula>NOT(ISERROR(SEARCH("9- Alto",J8)))</formula>
    </cfRule>
    <cfRule type="containsText" dxfId="1525" priority="705" operator="containsText" text="8- Alto">
      <formula>NOT(ISERROR(SEARCH("8- Alto",J8)))</formula>
    </cfRule>
    <cfRule type="containsText" dxfId="1524" priority="706" operator="containsText" text="5- Alto">
      <formula>NOT(ISERROR(SEARCH("5- Alto",J8)))</formula>
    </cfRule>
    <cfRule type="containsText" dxfId="1523" priority="707" operator="containsText" text="4- Alto">
      <formula>NOT(ISERROR(SEARCH("4- Alto",J8)))</formula>
    </cfRule>
    <cfRule type="containsText" dxfId="1522" priority="713" operator="containsText" text="2- Bajo">
      <formula>NOT(ISERROR(SEARCH("2- Bajo",J8)))</formula>
    </cfRule>
  </conditionalFormatting>
  <conditionalFormatting sqref="K10:L10 K15:L15 K20:L20">
    <cfRule type="containsText" dxfId="1521" priority="691" operator="containsText" text="3- Moderado">
      <formula>NOT(ISERROR(SEARCH("3- Moderado",K10)))</formula>
    </cfRule>
    <cfRule type="containsText" dxfId="1520" priority="692" operator="containsText" text="6- Moderado">
      <formula>NOT(ISERROR(SEARCH("6- Moderado",K10)))</formula>
    </cfRule>
    <cfRule type="containsText" dxfId="1519" priority="693" operator="containsText" text="4- Moderado">
      <formula>NOT(ISERROR(SEARCH("4- Moderado",K10)))</formula>
    </cfRule>
    <cfRule type="containsText" dxfId="1518" priority="694" operator="containsText" text="3- Bajo">
      <formula>NOT(ISERROR(SEARCH("3- Bajo",K10)))</formula>
    </cfRule>
    <cfRule type="containsText" dxfId="1517" priority="695" operator="containsText" text="4- Bajo">
      <formula>NOT(ISERROR(SEARCH("4- Bajo",K10)))</formula>
    </cfRule>
    <cfRule type="containsText" dxfId="1516" priority="696" operator="containsText" text="1- Bajo">
      <formula>NOT(ISERROR(SEARCH("1- Bajo",K10)))</formula>
    </cfRule>
  </conditionalFormatting>
  <conditionalFormatting sqref="H10:I10 H15:I15 H20:I20">
    <cfRule type="containsText" dxfId="1515" priority="685" operator="containsText" text="3- Moderado">
      <formula>NOT(ISERROR(SEARCH("3- Moderado",H10)))</formula>
    </cfRule>
    <cfRule type="containsText" dxfId="1514" priority="686" operator="containsText" text="6- Moderado">
      <formula>NOT(ISERROR(SEARCH("6- Moderado",H10)))</formula>
    </cfRule>
    <cfRule type="containsText" dxfId="1513" priority="687" operator="containsText" text="4- Moderado">
      <formula>NOT(ISERROR(SEARCH("4- Moderado",H10)))</formula>
    </cfRule>
    <cfRule type="containsText" dxfId="1512" priority="688" operator="containsText" text="3- Bajo">
      <formula>NOT(ISERROR(SEARCH("3- Bajo",H10)))</formula>
    </cfRule>
    <cfRule type="containsText" dxfId="1511" priority="689" operator="containsText" text="4- Bajo">
      <formula>NOT(ISERROR(SEARCH("4- Bajo",H10)))</formula>
    </cfRule>
    <cfRule type="containsText" dxfId="1510" priority="690" operator="containsText" text="1- Bajo">
      <formula>NOT(ISERROR(SEARCH("1- Bajo",H10)))</formula>
    </cfRule>
  </conditionalFormatting>
  <conditionalFormatting sqref="A10:E10 E15 A15:B15 B20 B25 B30 B35">
    <cfRule type="containsText" dxfId="1509" priority="679" operator="containsText" text="3- Moderado">
      <formula>NOT(ISERROR(SEARCH("3- Moderado",A10)))</formula>
    </cfRule>
    <cfRule type="containsText" dxfId="1508" priority="680" operator="containsText" text="6- Moderado">
      <formula>NOT(ISERROR(SEARCH("6- Moderado",A10)))</formula>
    </cfRule>
    <cfRule type="containsText" dxfId="1507" priority="681" operator="containsText" text="4- Moderado">
      <formula>NOT(ISERROR(SEARCH("4- Moderado",A10)))</formula>
    </cfRule>
    <cfRule type="containsText" dxfId="1506" priority="682" operator="containsText" text="3- Bajo">
      <formula>NOT(ISERROR(SEARCH("3- Bajo",A10)))</formula>
    </cfRule>
    <cfRule type="containsText" dxfId="1505" priority="683" operator="containsText" text="4- Bajo">
      <formula>NOT(ISERROR(SEARCH("4- Bajo",A10)))</formula>
    </cfRule>
    <cfRule type="containsText" dxfId="1504" priority="684" operator="containsText" text="1- Bajo">
      <formula>NOT(ISERROR(SEARCH("1- Bajo",A10)))</formula>
    </cfRule>
  </conditionalFormatting>
  <conditionalFormatting sqref="F10:G10 F15:G15">
    <cfRule type="containsText" dxfId="1503" priority="673" operator="containsText" text="3- Moderado">
      <formula>NOT(ISERROR(SEARCH("3- Moderado",F10)))</formula>
    </cfRule>
    <cfRule type="containsText" dxfId="1502" priority="674" operator="containsText" text="6- Moderado">
      <formula>NOT(ISERROR(SEARCH("6- Moderado",F10)))</formula>
    </cfRule>
    <cfRule type="containsText" dxfId="1501" priority="675" operator="containsText" text="4- Moderado">
      <formula>NOT(ISERROR(SEARCH("4- Moderado",F10)))</formula>
    </cfRule>
    <cfRule type="containsText" dxfId="1500" priority="676" operator="containsText" text="3- Bajo">
      <formula>NOT(ISERROR(SEARCH("3- Bajo",F10)))</formula>
    </cfRule>
    <cfRule type="containsText" dxfId="1499" priority="677" operator="containsText" text="4- Bajo">
      <formula>NOT(ISERROR(SEARCH("4- Bajo",F10)))</formula>
    </cfRule>
    <cfRule type="containsText" dxfId="1498" priority="678" operator="containsText" text="1- Bajo">
      <formula>NOT(ISERROR(SEARCH("1- Bajo",F10)))</formula>
    </cfRule>
  </conditionalFormatting>
  <conditionalFormatting sqref="K8">
    <cfRule type="containsText" dxfId="1497" priority="667" operator="containsText" text="3- Moderado">
      <formula>NOT(ISERROR(SEARCH("3- Moderado",K8)))</formula>
    </cfRule>
    <cfRule type="containsText" dxfId="1496" priority="668" operator="containsText" text="6- Moderado">
      <formula>NOT(ISERROR(SEARCH("6- Moderado",K8)))</formula>
    </cfRule>
    <cfRule type="containsText" dxfId="1495" priority="669" operator="containsText" text="4- Moderado">
      <formula>NOT(ISERROR(SEARCH("4- Moderado",K8)))</formula>
    </cfRule>
    <cfRule type="containsText" dxfId="1494" priority="670" operator="containsText" text="3- Bajo">
      <formula>NOT(ISERROR(SEARCH("3- Bajo",K8)))</formula>
    </cfRule>
    <cfRule type="containsText" dxfId="1493" priority="671" operator="containsText" text="4- Bajo">
      <formula>NOT(ISERROR(SEARCH("4- Bajo",K8)))</formula>
    </cfRule>
    <cfRule type="containsText" dxfId="1492" priority="672" operator="containsText" text="1- Bajo">
      <formula>NOT(ISERROR(SEARCH("1- Bajo",K8)))</formula>
    </cfRule>
  </conditionalFormatting>
  <conditionalFormatting sqref="L8">
    <cfRule type="containsText" dxfId="1491" priority="661" operator="containsText" text="3- Moderado">
      <formula>NOT(ISERROR(SEARCH("3- Moderado",L8)))</formula>
    </cfRule>
    <cfRule type="containsText" dxfId="1490" priority="662" operator="containsText" text="6- Moderado">
      <formula>NOT(ISERROR(SEARCH("6- Moderado",L8)))</formula>
    </cfRule>
    <cfRule type="containsText" dxfId="1489" priority="663" operator="containsText" text="4- Moderado">
      <formula>NOT(ISERROR(SEARCH("4- Moderado",L8)))</formula>
    </cfRule>
    <cfRule type="containsText" dxfId="1488" priority="664" operator="containsText" text="3- Bajo">
      <formula>NOT(ISERROR(SEARCH("3- Bajo",L8)))</formula>
    </cfRule>
    <cfRule type="containsText" dxfId="1487" priority="665" operator="containsText" text="4- Bajo">
      <formula>NOT(ISERROR(SEARCH("4- Bajo",L8)))</formula>
    </cfRule>
    <cfRule type="containsText" dxfId="1486" priority="666" operator="containsText" text="1- Bajo">
      <formula>NOT(ISERROR(SEARCH("1- Bajo",L8)))</formula>
    </cfRule>
  </conditionalFormatting>
  <conditionalFormatting sqref="M8">
    <cfRule type="containsText" dxfId="1485" priority="655" operator="containsText" text="3- Moderado">
      <formula>NOT(ISERROR(SEARCH("3- Moderado",M8)))</formula>
    </cfRule>
    <cfRule type="containsText" dxfId="1484" priority="656" operator="containsText" text="6- Moderado">
      <formula>NOT(ISERROR(SEARCH("6- Moderado",M8)))</formula>
    </cfRule>
    <cfRule type="containsText" dxfId="1483" priority="657" operator="containsText" text="4- Moderado">
      <formula>NOT(ISERROR(SEARCH("4- Moderado",M8)))</formula>
    </cfRule>
    <cfRule type="containsText" dxfId="1482" priority="658" operator="containsText" text="3- Bajo">
      <formula>NOT(ISERROR(SEARCH("3- Bajo",M8)))</formula>
    </cfRule>
    <cfRule type="containsText" dxfId="1481" priority="659" operator="containsText" text="4- Bajo">
      <formula>NOT(ISERROR(SEARCH("4- Bajo",M8)))</formula>
    </cfRule>
    <cfRule type="containsText" dxfId="1480" priority="660" operator="containsText" text="1- Bajo">
      <formula>NOT(ISERROR(SEARCH("1- Bajo",M8)))</formula>
    </cfRule>
  </conditionalFormatting>
  <conditionalFormatting sqref="J10:J24">
    <cfRule type="containsText" dxfId="1479" priority="650" operator="containsText" text="Bajo">
      <formula>NOT(ISERROR(SEARCH("Bajo",J10)))</formula>
    </cfRule>
    <cfRule type="containsText" dxfId="1478" priority="651" operator="containsText" text="Moderado">
      <formula>NOT(ISERROR(SEARCH("Moderado",J10)))</formula>
    </cfRule>
    <cfRule type="containsText" dxfId="1477" priority="652" operator="containsText" text="Alto">
      <formula>NOT(ISERROR(SEARCH("Alto",J10)))</formula>
    </cfRule>
    <cfRule type="containsText" dxfId="1476" priority="653" operator="containsText" text="Extremo">
      <formula>NOT(ISERROR(SEARCH("Extremo",J10)))</formula>
    </cfRule>
    <cfRule type="colorScale" priority="654">
      <colorScale>
        <cfvo type="min"/>
        <cfvo type="max"/>
        <color rgb="FFFF7128"/>
        <color rgb="FFFFEF9C"/>
      </colorScale>
    </cfRule>
  </conditionalFormatting>
  <conditionalFormatting sqref="M10:M24">
    <cfRule type="containsText" dxfId="1475" priority="585" operator="containsText" text="Moderado">
      <formula>NOT(ISERROR(SEARCH("Moderado",M10)))</formula>
    </cfRule>
    <cfRule type="containsText" dxfId="1474" priority="645" operator="containsText" text="Bajo">
      <formula>NOT(ISERROR(SEARCH("Bajo",M10)))</formula>
    </cfRule>
    <cfRule type="containsText" dxfId="1473" priority="646" operator="containsText" text="Moderado">
      <formula>NOT(ISERROR(SEARCH("Moderado",M10)))</formula>
    </cfRule>
    <cfRule type="containsText" dxfId="1472" priority="647" operator="containsText" text="Alto">
      <formula>NOT(ISERROR(SEARCH("Alto",M10)))</formula>
    </cfRule>
    <cfRule type="containsText" dxfId="1471" priority="648" operator="containsText" text="Extremo">
      <formula>NOT(ISERROR(SEARCH("Extremo",M10)))</formula>
    </cfRule>
    <cfRule type="colorScale" priority="649">
      <colorScale>
        <cfvo type="min"/>
        <cfvo type="max"/>
        <color rgb="FFFF7128"/>
        <color rgb="FFFFEF9C"/>
      </colorScale>
    </cfRule>
  </conditionalFormatting>
  <conditionalFormatting sqref="N10 N15 N20">
    <cfRule type="containsText" dxfId="1470" priority="639" operator="containsText" text="3- Moderado">
      <formula>NOT(ISERROR(SEARCH("3- Moderado",N10)))</formula>
    </cfRule>
    <cfRule type="containsText" dxfId="1469" priority="640" operator="containsText" text="6- Moderado">
      <formula>NOT(ISERROR(SEARCH("6- Moderado",N10)))</formula>
    </cfRule>
    <cfRule type="containsText" dxfId="1468" priority="641" operator="containsText" text="4- Moderado">
      <formula>NOT(ISERROR(SEARCH("4- Moderado",N10)))</formula>
    </cfRule>
    <cfRule type="containsText" dxfId="1467" priority="642" operator="containsText" text="3- Bajo">
      <formula>NOT(ISERROR(SEARCH("3- Bajo",N10)))</formula>
    </cfRule>
    <cfRule type="containsText" dxfId="1466" priority="643" operator="containsText" text="4- Bajo">
      <formula>NOT(ISERROR(SEARCH("4- Bajo",N10)))</formula>
    </cfRule>
    <cfRule type="containsText" dxfId="1465" priority="644" operator="containsText" text="1- Bajo">
      <formula>NOT(ISERROR(SEARCH("1- Bajo",N10)))</formula>
    </cfRule>
  </conditionalFormatting>
  <conditionalFormatting sqref="H10:H24">
    <cfRule type="containsText" dxfId="1464" priority="586" operator="containsText" text="Muy Alta">
      <formula>NOT(ISERROR(SEARCH("Muy Alta",H10)))</formula>
    </cfRule>
    <cfRule type="containsText" dxfId="1463" priority="587" operator="containsText" text="Alta">
      <formula>NOT(ISERROR(SEARCH("Alta",H10)))</formula>
    </cfRule>
    <cfRule type="containsText" dxfId="1462" priority="588" operator="containsText" text="Muy Alta">
      <formula>NOT(ISERROR(SEARCH("Muy Alta",H10)))</formula>
    </cfRule>
    <cfRule type="containsText" dxfId="1461" priority="593" operator="containsText" text="Muy Baja">
      <formula>NOT(ISERROR(SEARCH("Muy Baja",H10)))</formula>
    </cfRule>
    <cfRule type="containsText" dxfId="1460" priority="594" operator="containsText" text="Baja">
      <formula>NOT(ISERROR(SEARCH("Baja",H10)))</formula>
    </cfRule>
    <cfRule type="containsText" dxfId="1459" priority="595" operator="containsText" text="Media">
      <formula>NOT(ISERROR(SEARCH("Media",H10)))</formula>
    </cfRule>
    <cfRule type="containsText" dxfId="1458" priority="596" operator="containsText" text="Alta">
      <formula>NOT(ISERROR(SEARCH("Alta",H10)))</formula>
    </cfRule>
    <cfRule type="containsText" dxfId="1457" priority="598" operator="containsText" text="Muy Alta">
      <formula>NOT(ISERROR(SEARCH("Muy Alta",H10)))</formula>
    </cfRule>
  </conditionalFormatting>
  <conditionalFormatting sqref="I10:I24">
    <cfRule type="containsText" dxfId="1456" priority="589" operator="containsText" text="Catastrófico">
      <formula>NOT(ISERROR(SEARCH("Catastrófico",I10)))</formula>
    </cfRule>
    <cfRule type="containsText" dxfId="1455" priority="590" operator="containsText" text="Mayor">
      <formula>NOT(ISERROR(SEARCH("Mayor",I10)))</formula>
    </cfRule>
    <cfRule type="containsText" dxfId="1454" priority="591" operator="containsText" text="Menor">
      <formula>NOT(ISERROR(SEARCH("Menor",I10)))</formula>
    </cfRule>
    <cfRule type="containsText" dxfId="1453" priority="592" operator="containsText" text="Leve">
      <formula>NOT(ISERROR(SEARCH("Leve",I10)))</formula>
    </cfRule>
    <cfRule type="containsText" dxfId="1452" priority="597" operator="containsText" text="Moderado">
      <formula>NOT(ISERROR(SEARCH("Moderado",I10)))</formula>
    </cfRule>
  </conditionalFormatting>
  <conditionalFormatting sqref="K10:K24">
    <cfRule type="containsText" dxfId="1451" priority="584" operator="containsText" text="Media">
      <formula>NOT(ISERROR(SEARCH("Media",K10)))</formula>
    </cfRule>
  </conditionalFormatting>
  <conditionalFormatting sqref="L10:L24">
    <cfRule type="containsText" dxfId="1450" priority="583" operator="containsText" text="Moderado">
      <formula>NOT(ISERROR(SEARCH("Moderado",L10)))</formula>
    </cfRule>
  </conditionalFormatting>
  <conditionalFormatting sqref="C15">
    <cfRule type="containsText" dxfId="1449" priority="577" operator="containsText" text="3- Moderado">
      <formula>NOT(ISERROR(SEARCH("3- Moderado",C15)))</formula>
    </cfRule>
    <cfRule type="containsText" dxfId="1448" priority="578" operator="containsText" text="6- Moderado">
      <formula>NOT(ISERROR(SEARCH("6- Moderado",C15)))</formula>
    </cfRule>
    <cfRule type="containsText" dxfId="1447" priority="579" operator="containsText" text="4- Moderado">
      <formula>NOT(ISERROR(SEARCH("4- Moderado",C15)))</formula>
    </cfRule>
    <cfRule type="containsText" dxfId="1446" priority="580" operator="containsText" text="3- Bajo">
      <formula>NOT(ISERROR(SEARCH("3- Bajo",C15)))</formula>
    </cfRule>
    <cfRule type="containsText" dxfId="1445" priority="581" operator="containsText" text="4- Bajo">
      <formula>NOT(ISERROR(SEARCH("4- Bajo",C15)))</formula>
    </cfRule>
    <cfRule type="containsText" dxfId="1444" priority="582" operator="containsText" text="1- Bajo">
      <formula>NOT(ISERROR(SEARCH("1- Bajo",C15)))</formula>
    </cfRule>
  </conditionalFormatting>
  <conditionalFormatting sqref="D15">
    <cfRule type="containsText" dxfId="1443" priority="571" operator="containsText" text="3- Moderado">
      <formula>NOT(ISERROR(SEARCH("3- Moderado",D15)))</formula>
    </cfRule>
    <cfRule type="containsText" dxfId="1442" priority="572" operator="containsText" text="6- Moderado">
      <formula>NOT(ISERROR(SEARCH("6- Moderado",D15)))</formula>
    </cfRule>
    <cfRule type="containsText" dxfId="1441" priority="573" operator="containsText" text="4- Moderado">
      <formula>NOT(ISERROR(SEARCH("4- Moderado",D15)))</formula>
    </cfRule>
    <cfRule type="containsText" dxfId="1440" priority="574" operator="containsText" text="3- Bajo">
      <formula>NOT(ISERROR(SEARCH("3- Bajo",D15)))</formula>
    </cfRule>
    <cfRule type="containsText" dxfId="1439" priority="575" operator="containsText" text="4- Bajo">
      <formula>NOT(ISERROR(SEARCH("4- Bajo",D15)))</formula>
    </cfRule>
    <cfRule type="containsText" dxfId="1438" priority="576" operator="containsText" text="1- Bajo">
      <formula>NOT(ISERROR(SEARCH("1- Bajo",D15)))</formula>
    </cfRule>
  </conditionalFormatting>
  <conditionalFormatting sqref="J10:J24">
    <cfRule type="containsText" dxfId="1437" priority="570" operator="containsText" text="Moderado">
      <formula>NOT(ISERROR(SEARCH("Moderado",J10)))</formula>
    </cfRule>
  </conditionalFormatting>
  <conditionalFormatting sqref="J10:J24">
    <cfRule type="containsText" dxfId="1436" priority="568" operator="containsText" text="Bajo">
      <formula>NOT(ISERROR(SEARCH("Bajo",J10)))</formula>
    </cfRule>
    <cfRule type="containsText" dxfId="1435" priority="569" operator="containsText" text="Extremo">
      <formula>NOT(ISERROR(SEARCH("Extremo",J10)))</formula>
    </cfRule>
  </conditionalFormatting>
  <conditionalFormatting sqref="K10:K24">
    <cfRule type="containsText" dxfId="1434" priority="566" operator="containsText" text="Baja">
      <formula>NOT(ISERROR(SEARCH("Baja",K10)))</formula>
    </cfRule>
    <cfRule type="containsText" dxfId="1433" priority="567" operator="containsText" text="Muy Baja">
      <formula>NOT(ISERROR(SEARCH("Muy Baja",K10)))</formula>
    </cfRule>
  </conditionalFormatting>
  <conditionalFormatting sqref="K10:K24">
    <cfRule type="containsText" dxfId="1432" priority="564" operator="containsText" text="Muy Alta">
      <formula>NOT(ISERROR(SEARCH("Muy Alta",K10)))</formula>
    </cfRule>
    <cfRule type="containsText" dxfId="1431" priority="565" operator="containsText" text="Alta">
      <formula>NOT(ISERROR(SEARCH("Alta",K10)))</formula>
    </cfRule>
  </conditionalFormatting>
  <conditionalFormatting sqref="L10:L24">
    <cfRule type="containsText" dxfId="1430" priority="560" operator="containsText" text="Catastrófico">
      <formula>NOT(ISERROR(SEARCH("Catastrófico",L10)))</formula>
    </cfRule>
    <cfRule type="containsText" dxfId="1429" priority="561" operator="containsText" text="Mayor">
      <formula>NOT(ISERROR(SEARCH("Mayor",L10)))</formula>
    </cfRule>
    <cfRule type="containsText" dxfId="1428" priority="562" operator="containsText" text="Menor">
      <formula>NOT(ISERROR(SEARCH("Menor",L10)))</formula>
    </cfRule>
    <cfRule type="containsText" dxfId="1427" priority="563" operator="containsText" text="Leve">
      <formula>NOT(ISERROR(SEARCH("Leve",L10)))</formula>
    </cfRule>
  </conditionalFormatting>
  <conditionalFormatting sqref="A20 E20">
    <cfRule type="containsText" dxfId="1426" priority="554" operator="containsText" text="3- Moderado">
      <formula>NOT(ISERROR(SEARCH("3- Moderado",A20)))</formula>
    </cfRule>
    <cfRule type="containsText" dxfId="1425" priority="555" operator="containsText" text="6- Moderado">
      <formula>NOT(ISERROR(SEARCH("6- Moderado",A20)))</formula>
    </cfRule>
    <cfRule type="containsText" dxfId="1424" priority="556" operator="containsText" text="4- Moderado">
      <formula>NOT(ISERROR(SEARCH("4- Moderado",A20)))</formula>
    </cfRule>
    <cfRule type="containsText" dxfId="1423" priority="557" operator="containsText" text="3- Bajo">
      <formula>NOT(ISERROR(SEARCH("3- Bajo",A20)))</formula>
    </cfRule>
    <cfRule type="containsText" dxfId="1422" priority="558" operator="containsText" text="4- Bajo">
      <formula>NOT(ISERROR(SEARCH("4- Bajo",A20)))</formula>
    </cfRule>
    <cfRule type="containsText" dxfId="1421" priority="559" operator="containsText" text="1- Bajo">
      <formula>NOT(ISERROR(SEARCH("1- Bajo",A20)))</formula>
    </cfRule>
  </conditionalFormatting>
  <conditionalFormatting sqref="F20:G20">
    <cfRule type="containsText" dxfId="1420" priority="548" operator="containsText" text="3- Moderado">
      <formula>NOT(ISERROR(SEARCH("3- Moderado",F20)))</formula>
    </cfRule>
    <cfRule type="containsText" dxfId="1419" priority="549" operator="containsText" text="6- Moderado">
      <formula>NOT(ISERROR(SEARCH("6- Moderado",F20)))</formula>
    </cfRule>
    <cfRule type="containsText" dxfId="1418" priority="550" operator="containsText" text="4- Moderado">
      <formula>NOT(ISERROR(SEARCH("4- Moderado",F20)))</formula>
    </cfRule>
    <cfRule type="containsText" dxfId="1417" priority="551" operator="containsText" text="3- Bajo">
      <formula>NOT(ISERROR(SEARCH("3- Bajo",F20)))</formula>
    </cfRule>
    <cfRule type="containsText" dxfId="1416" priority="552" operator="containsText" text="4- Bajo">
      <formula>NOT(ISERROR(SEARCH("4- Bajo",F20)))</formula>
    </cfRule>
    <cfRule type="containsText" dxfId="1415" priority="553" operator="containsText" text="1- Bajo">
      <formula>NOT(ISERROR(SEARCH("1- Bajo",F20)))</formula>
    </cfRule>
  </conditionalFormatting>
  <conditionalFormatting sqref="C20">
    <cfRule type="containsText" dxfId="1414" priority="542" operator="containsText" text="3- Moderado">
      <formula>NOT(ISERROR(SEARCH("3- Moderado",C20)))</formula>
    </cfRule>
    <cfRule type="containsText" dxfId="1413" priority="543" operator="containsText" text="6- Moderado">
      <formula>NOT(ISERROR(SEARCH("6- Moderado",C20)))</formula>
    </cfRule>
    <cfRule type="containsText" dxfId="1412" priority="544" operator="containsText" text="4- Moderado">
      <formula>NOT(ISERROR(SEARCH("4- Moderado",C20)))</formula>
    </cfRule>
    <cfRule type="containsText" dxfId="1411" priority="545" operator="containsText" text="3- Bajo">
      <formula>NOT(ISERROR(SEARCH("3- Bajo",C20)))</formula>
    </cfRule>
    <cfRule type="containsText" dxfId="1410" priority="546" operator="containsText" text="4- Bajo">
      <formula>NOT(ISERROR(SEARCH("4- Bajo",C20)))</formula>
    </cfRule>
    <cfRule type="containsText" dxfId="1409" priority="547" operator="containsText" text="1- Bajo">
      <formula>NOT(ISERROR(SEARCH("1- Bajo",C20)))</formula>
    </cfRule>
  </conditionalFormatting>
  <conditionalFormatting sqref="D20">
    <cfRule type="containsText" dxfId="1408" priority="536" operator="containsText" text="3- Moderado">
      <formula>NOT(ISERROR(SEARCH("3- Moderado",D20)))</formula>
    </cfRule>
    <cfRule type="containsText" dxfId="1407" priority="537" operator="containsText" text="6- Moderado">
      <formula>NOT(ISERROR(SEARCH("6- Moderado",D20)))</formula>
    </cfRule>
    <cfRule type="containsText" dxfId="1406" priority="538" operator="containsText" text="4- Moderado">
      <formula>NOT(ISERROR(SEARCH("4- Moderado",D20)))</formula>
    </cfRule>
    <cfRule type="containsText" dxfId="1405" priority="539" operator="containsText" text="3- Bajo">
      <formula>NOT(ISERROR(SEARCH("3- Bajo",D20)))</formula>
    </cfRule>
    <cfRule type="containsText" dxfId="1404" priority="540" operator="containsText" text="4- Bajo">
      <formula>NOT(ISERROR(SEARCH("4- Bajo",D20)))</formula>
    </cfRule>
    <cfRule type="containsText" dxfId="1403" priority="541" operator="containsText" text="1- Bajo">
      <formula>NOT(ISERROR(SEARCH("1- Bajo",D20)))</formula>
    </cfRule>
  </conditionalFormatting>
  <conditionalFormatting sqref="K25:L25">
    <cfRule type="containsText" dxfId="1402" priority="530" operator="containsText" text="3- Moderado">
      <formula>NOT(ISERROR(SEARCH("3- Moderado",K25)))</formula>
    </cfRule>
    <cfRule type="containsText" dxfId="1401" priority="531" operator="containsText" text="6- Moderado">
      <formula>NOT(ISERROR(SEARCH("6- Moderado",K25)))</formula>
    </cfRule>
    <cfRule type="containsText" dxfId="1400" priority="532" operator="containsText" text="4- Moderado">
      <formula>NOT(ISERROR(SEARCH("4- Moderado",K25)))</formula>
    </cfRule>
    <cfRule type="containsText" dxfId="1399" priority="533" operator="containsText" text="3- Bajo">
      <formula>NOT(ISERROR(SEARCH("3- Bajo",K25)))</formula>
    </cfRule>
    <cfRule type="containsText" dxfId="1398" priority="534" operator="containsText" text="4- Bajo">
      <formula>NOT(ISERROR(SEARCH("4- Bajo",K25)))</formula>
    </cfRule>
    <cfRule type="containsText" dxfId="1397" priority="535" operator="containsText" text="1- Bajo">
      <formula>NOT(ISERROR(SEARCH("1- Bajo",K25)))</formula>
    </cfRule>
  </conditionalFormatting>
  <conditionalFormatting sqref="H25:I25">
    <cfRule type="containsText" dxfId="1396" priority="524" operator="containsText" text="3- Moderado">
      <formula>NOT(ISERROR(SEARCH("3- Moderado",H25)))</formula>
    </cfRule>
    <cfRule type="containsText" dxfId="1395" priority="525" operator="containsText" text="6- Moderado">
      <formula>NOT(ISERROR(SEARCH("6- Moderado",H25)))</formula>
    </cfRule>
    <cfRule type="containsText" dxfId="1394" priority="526" operator="containsText" text="4- Moderado">
      <formula>NOT(ISERROR(SEARCH("4- Moderado",H25)))</formula>
    </cfRule>
    <cfRule type="containsText" dxfId="1393" priority="527" operator="containsText" text="3- Bajo">
      <formula>NOT(ISERROR(SEARCH("3- Bajo",H25)))</formula>
    </cfRule>
    <cfRule type="containsText" dxfId="1392" priority="528" operator="containsText" text="4- Bajo">
      <formula>NOT(ISERROR(SEARCH("4- Bajo",H25)))</formula>
    </cfRule>
    <cfRule type="containsText" dxfId="1391" priority="529" operator="containsText" text="1- Bajo">
      <formula>NOT(ISERROR(SEARCH("1- Bajo",H25)))</formula>
    </cfRule>
  </conditionalFormatting>
  <conditionalFormatting sqref="A25 C25:E25">
    <cfRule type="containsText" dxfId="1390" priority="518" operator="containsText" text="3- Moderado">
      <formula>NOT(ISERROR(SEARCH("3- Moderado",A25)))</formula>
    </cfRule>
    <cfRule type="containsText" dxfId="1389" priority="519" operator="containsText" text="6- Moderado">
      <formula>NOT(ISERROR(SEARCH("6- Moderado",A25)))</formula>
    </cfRule>
    <cfRule type="containsText" dxfId="1388" priority="520" operator="containsText" text="4- Moderado">
      <formula>NOT(ISERROR(SEARCH("4- Moderado",A25)))</formula>
    </cfRule>
    <cfRule type="containsText" dxfId="1387" priority="521" operator="containsText" text="3- Bajo">
      <formula>NOT(ISERROR(SEARCH("3- Bajo",A25)))</formula>
    </cfRule>
    <cfRule type="containsText" dxfId="1386" priority="522" operator="containsText" text="4- Bajo">
      <formula>NOT(ISERROR(SEARCH("4- Bajo",A25)))</formula>
    </cfRule>
    <cfRule type="containsText" dxfId="1385" priority="523" operator="containsText" text="1- Bajo">
      <formula>NOT(ISERROR(SEARCH("1- Bajo",A25)))</formula>
    </cfRule>
  </conditionalFormatting>
  <conditionalFormatting sqref="F25:G25">
    <cfRule type="containsText" dxfId="1384" priority="512" operator="containsText" text="3- Moderado">
      <formula>NOT(ISERROR(SEARCH("3- Moderado",F25)))</formula>
    </cfRule>
    <cfRule type="containsText" dxfId="1383" priority="513" operator="containsText" text="6- Moderado">
      <formula>NOT(ISERROR(SEARCH("6- Moderado",F25)))</formula>
    </cfRule>
    <cfRule type="containsText" dxfId="1382" priority="514" operator="containsText" text="4- Moderado">
      <formula>NOT(ISERROR(SEARCH("4- Moderado",F25)))</formula>
    </cfRule>
    <cfRule type="containsText" dxfId="1381" priority="515" operator="containsText" text="3- Bajo">
      <formula>NOT(ISERROR(SEARCH("3- Bajo",F25)))</formula>
    </cfRule>
    <cfRule type="containsText" dxfId="1380" priority="516" operator="containsText" text="4- Bajo">
      <formula>NOT(ISERROR(SEARCH("4- Bajo",F25)))</formula>
    </cfRule>
    <cfRule type="containsText" dxfId="1379" priority="517" operator="containsText" text="1- Bajo">
      <formula>NOT(ISERROR(SEARCH("1- Bajo",F25)))</formula>
    </cfRule>
  </conditionalFormatting>
  <conditionalFormatting sqref="J25:J29">
    <cfRule type="containsText" dxfId="1378" priority="507" operator="containsText" text="Bajo">
      <formula>NOT(ISERROR(SEARCH("Bajo",J25)))</formula>
    </cfRule>
    <cfRule type="containsText" dxfId="1377" priority="508" operator="containsText" text="Moderado">
      <formula>NOT(ISERROR(SEARCH("Moderado",J25)))</formula>
    </cfRule>
    <cfRule type="containsText" dxfId="1376" priority="509" operator="containsText" text="Alto">
      <formula>NOT(ISERROR(SEARCH("Alto",J25)))</formula>
    </cfRule>
    <cfRule type="containsText" dxfId="1375" priority="510" operator="containsText" text="Extremo">
      <formula>NOT(ISERROR(SEARCH("Extremo",J25)))</formula>
    </cfRule>
    <cfRule type="colorScale" priority="511">
      <colorScale>
        <cfvo type="min"/>
        <cfvo type="max"/>
        <color rgb="FFFF7128"/>
        <color rgb="FFFFEF9C"/>
      </colorScale>
    </cfRule>
  </conditionalFormatting>
  <conditionalFormatting sqref="M25:M29">
    <cfRule type="containsText" dxfId="1374" priority="482" operator="containsText" text="Moderado">
      <formula>NOT(ISERROR(SEARCH("Moderado",M25)))</formula>
    </cfRule>
    <cfRule type="containsText" dxfId="1373" priority="502" operator="containsText" text="Bajo">
      <formula>NOT(ISERROR(SEARCH("Bajo",M25)))</formula>
    </cfRule>
    <cfRule type="containsText" dxfId="1372" priority="503" operator="containsText" text="Moderado">
      <formula>NOT(ISERROR(SEARCH("Moderado",M25)))</formula>
    </cfRule>
    <cfRule type="containsText" dxfId="1371" priority="504" operator="containsText" text="Alto">
      <formula>NOT(ISERROR(SEARCH("Alto",M25)))</formula>
    </cfRule>
    <cfRule type="containsText" dxfId="1370" priority="505" operator="containsText" text="Extremo">
      <formula>NOT(ISERROR(SEARCH("Extremo",M25)))</formula>
    </cfRule>
    <cfRule type="colorScale" priority="506">
      <colorScale>
        <cfvo type="min"/>
        <cfvo type="max"/>
        <color rgb="FFFF7128"/>
        <color rgb="FFFFEF9C"/>
      </colorScale>
    </cfRule>
  </conditionalFormatting>
  <conditionalFormatting sqref="N25">
    <cfRule type="containsText" dxfId="1369" priority="496" operator="containsText" text="3- Moderado">
      <formula>NOT(ISERROR(SEARCH("3- Moderado",N25)))</formula>
    </cfRule>
    <cfRule type="containsText" dxfId="1368" priority="497" operator="containsText" text="6- Moderado">
      <formula>NOT(ISERROR(SEARCH("6- Moderado",N25)))</formula>
    </cfRule>
    <cfRule type="containsText" dxfId="1367" priority="498" operator="containsText" text="4- Moderado">
      <formula>NOT(ISERROR(SEARCH("4- Moderado",N25)))</formula>
    </cfRule>
    <cfRule type="containsText" dxfId="1366" priority="499" operator="containsText" text="3- Bajo">
      <formula>NOT(ISERROR(SEARCH("3- Bajo",N25)))</formula>
    </cfRule>
    <cfRule type="containsText" dxfId="1365" priority="500" operator="containsText" text="4- Bajo">
      <formula>NOT(ISERROR(SEARCH("4- Bajo",N25)))</formula>
    </cfRule>
    <cfRule type="containsText" dxfId="1364" priority="501" operator="containsText" text="1- Bajo">
      <formula>NOT(ISERROR(SEARCH("1- Bajo",N25)))</formula>
    </cfRule>
  </conditionalFormatting>
  <conditionalFormatting sqref="H25:H29">
    <cfRule type="containsText" dxfId="1363" priority="483" operator="containsText" text="Muy Alta">
      <formula>NOT(ISERROR(SEARCH("Muy Alta",H25)))</formula>
    </cfRule>
    <cfRule type="containsText" dxfId="1362" priority="484" operator="containsText" text="Alta">
      <formula>NOT(ISERROR(SEARCH("Alta",H25)))</formula>
    </cfRule>
    <cfRule type="containsText" dxfId="1361" priority="485" operator="containsText" text="Muy Alta">
      <formula>NOT(ISERROR(SEARCH("Muy Alta",H25)))</formula>
    </cfRule>
    <cfRule type="containsText" dxfId="1360" priority="490" operator="containsText" text="Muy Baja">
      <formula>NOT(ISERROR(SEARCH("Muy Baja",H25)))</formula>
    </cfRule>
    <cfRule type="containsText" dxfId="1359" priority="491" operator="containsText" text="Baja">
      <formula>NOT(ISERROR(SEARCH("Baja",H25)))</formula>
    </cfRule>
    <cfRule type="containsText" dxfId="1358" priority="492" operator="containsText" text="Media">
      <formula>NOT(ISERROR(SEARCH("Media",H25)))</formula>
    </cfRule>
    <cfRule type="containsText" dxfId="1357" priority="493" operator="containsText" text="Alta">
      <formula>NOT(ISERROR(SEARCH("Alta",H25)))</formula>
    </cfRule>
    <cfRule type="containsText" dxfId="1356" priority="495" operator="containsText" text="Muy Alta">
      <formula>NOT(ISERROR(SEARCH("Muy Alta",H25)))</formula>
    </cfRule>
  </conditionalFormatting>
  <conditionalFormatting sqref="I25:I29">
    <cfRule type="containsText" dxfId="1355" priority="486" operator="containsText" text="Catastrófico">
      <formula>NOT(ISERROR(SEARCH("Catastrófico",I25)))</formula>
    </cfRule>
    <cfRule type="containsText" dxfId="1354" priority="487" operator="containsText" text="Mayor">
      <formula>NOT(ISERROR(SEARCH("Mayor",I25)))</formula>
    </cfRule>
    <cfRule type="containsText" dxfId="1353" priority="488" operator="containsText" text="Menor">
      <formula>NOT(ISERROR(SEARCH("Menor",I25)))</formula>
    </cfRule>
    <cfRule type="containsText" dxfId="1352" priority="489" operator="containsText" text="Leve">
      <formula>NOT(ISERROR(SEARCH("Leve",I25)))</formula>
    </cfRule>
    <cfRule type="containsText" dxfId="1351" priority="494" operator="containsText" text="Moderado">
      <formula>NOT(ISERROR(SEARCH("Moderado",I25)))</formula>
    </cfRule>
  </conditionalFormatting>
  <conditionalFormatting sqref="K25:K29">
    <cfRule type="containsText" dxfId="1350" priority="481" operator="containsText" text="Media">
      <formula>NOT(ISERROR(SEARCH("Media",K25)))</formula>
    </cfRule>
  </conditionalFormatting>
  <conditionalFormatting sqref="L25:L29">
    <cfRule type="containsText" dxfId="1349" priority="480" operator="containsText" text="Moderado">
      <formula>NOT(ISERROR(SEARCH("Moderado",L25)))</formula>
    </cfRule>
  </conditionalFormatting>
  <conditionalFormatting sqref="J25:J29">
    <cfRule type="containsText" dxfId="1348" priority="479" operator="containsText" text="Moderado">
      <formula>NOT(ISERROR(SEARCH("Moderado",J25)))</formula>
    </cfRule>
  </conditionalFormatting>
  <conditionalFormatting sqref="J25:J29">
    <cfRule type="containsText" dxfId="1347" priority="477" operator="containsText" text="Bajo">
      <formula>NOT(ISERROR(SEARCH("Bajo",J25)))</formula>
    </cfRule>
    <cfRule type="containsText" dxfId="1346" priority="478" operator="containsText" text="Extremo">
      <formula>NOT(ISERROR(SEARCH("Extremo",J25)))</formula>
    </cfRule>
  </conditionalFormatting>
  <conditionalFormatting sqref="K25:K29">
    <cfRule type="containsText" dxfId="1345" priority="475" operator="containsText" text="Baja">
      <formula>NOT(ISERROR(SEARCH("Baja",K25)))</formula>
    </cfRule>
    <cfRule type="containsText" dxfId="1344" priority="476" operator="containsText" text="Muy Baja">
      <formula>NOT(ISERROR(SEARCH("Muy Baja",K25)))</formula>
    </cfRule>
  </conditionalFormatting>
  <conditionalFormatting sqref="K25:K29">
    <cfRule type="containsText" dxfId="1343" priority="473" operator="containsText" text="Muy Alta">
      <formula>NOT(ISERROR(SEARCH("Muy Alta",K25)))</formula>
    </cfRule>
    <cfRule type="containsText" dxfId="1342" priority="474" operator="containsText" text="Alta">
      <formula>NOT(ISERROR(SEARCH("Alta",K25)))</formula>
    </cfRule>
  </conditionalFormatting>
  <conditionalFormatting sqref="L25:L29">
    <cfRule type="containsText" dxfId="1341" priority="469" operator="containsText" text="Catastrófico">
      <formula>NOT(ISERROR(SEARCH("Catastrófico",L25)))</formula>
    </cfRule>
    <cfRule type="containsText" dxfId="1340" priority="470" operator="containsText" text="Mayor">
      <formula>NOT(ISERROR(SEARCH("Mayor",L25)))</formula>
    </cfRule>
    <cfRule type="containsText" dxfId="1339" priority="471" operator="containsText" text="Menor">
      <formula>NOT(ISERROR(SEARCH("Menor",L25)))</formula>
    </cfRule>
    <cfRule type="containsText" dxfId="1338" priority="472" operator="containsText" text="Leve">
      <formula>NOT(ISERROR(SEARCH("Leve",L25)))</formula>
    </cfRule>
  </conditionalFormatting>
  <conditionalFormatting sqref="K30:L30">
    <cfRule type="containsText" dxfId="1337" priority="463" operator="containsText" text="3- Moderado">
      <formula>NOT(ISERROR(SEARCH("3- Moderado",K30)))</formula>
    </cfRule>
    <cfRule type="containsText" dxfId="1336" priority="464" operator="containsText" text="6- Moderado">
      <formula>NOT(ISERROR(SEARCH("6- Moderado",K30)))</formula>
    </cfRule>
    <cfRule type="containsText" dxfId="1335" priority="465" operator="containsText" text="4- Moderado">
      <formula>NOT(ISERROR(SEARCH("4- Moderado",K30)))</formula>
    </cfRule>
    <cfRule type="containsText" dxfId="1334" priority="466" operator="containsText" text="3- Bajo">
      <formula>NOT(ISERROR(SEARCH("3- Bajo",K30)))</formula>
    </cfRule>
    <cfRule type="containsText" dxfId="1333" priority="467" operator="containsText" text="4- Bajo">
      <formula>NOT(ISERROR(SEARCH("4- Bajo",K30)))</formula>
    </cfRule>
    <cfRule type="containsText" dxfId="1332" priority="468" operator="containsText" text="1- Bajo">
      <formula>NOT(ISERROR(SEARCH("1- Bajo",K30)))</formula>
    </cfRule>
  </conditionalFormatting>
  <conditionalFormatting sqref="H30:I30">
    <cfRule type="containsText" dxfId="1331" priority="457" operator="containsText" text="3- Moderado">
      <formula>NOT(ISERROR(SEARCH("3- Moderado",H30)))</formula>
    </cfRule>
    <cfRule type="containsText" dxfId="1330" priority="458" operator="containsText" text="6- Moderado">
      <formula>NOT(ISERROR(SEARCH("6- Moderado",H30)))</formula>
    </cfRule>
    <cfRule type="containsText" dxfId="1329" priority="459" operator="containsText" text="4- Moderado">
      <formula>NOT(ISERROR(SEARCH("4- Moderado",H30)))</formula>
    </cfRule>
    <cfRule type="containsText" dxfId="1328" priority="460" operator="containsText" text="3- Bajo">
      <formula>NOT(ISERROR(SEARCH("3- Bajo",H30)))</formula>
    </cfRule>
    <cfRule type="containsText" dxfId="1327" priority="461" operator="containsText" text="4- Bajo">
      <formula>NOT(ISERROR(SEARCH("4- Bajo",H30)))</formula>
    </cfRule>
    <cfRule type="containsText" dxfId="1326" priority="462" operator="containsText" text="1- Bajo">
      <formula>NOT(ISERROR(SEARCH("1- Bajo",H30)))</formula>
    </cfRule>
  </conditionalFormatting>
  <conditionalFormatting sqref="A30 C30:E30">
    <cfRule type="containsText" dxfId="1325" priority="451" operator="containsText" text="3- Moderado">
      <formula>NOT(ISERROR(SEARCH("3- Moderado",A30)))</formula>
    </cfRule>
    <cfRule type="containsText" dxfId="1324" priority="452" operator="containsText" text="6- Moderado">
      <formula>NOT(ISERROR(SEARCH("6- Moderado",A30)))</formula>
    </cfRule>
    <cfRule type="containsText" dxfId="1323" priority="453" operator="containsText" text="4- Moderado">
      <formula>NOT(ISERROR(SEARCH("4- Moderado",A30)))</formula>
    </cfRule>
    <cfRule type="containsText" dxfId="1322" priority="454" operator="containsText" text="3- Bajo">
      <formula>NOT(ISERROR(SEARCH("3- Bajo",A30)))</formula>
    </cfRule>
    <cfRule type="containsText" dxfId="1321" priority="455" operator="containsText" text="4- Bajo">
      <formula>NOT(ISERROR(SEARCH("4- Bajo",A30)))</formula>
    </cfRule>
    <cfRule type="containsText" dxfId="1320" priority="456" operator="containsText" text="1- Bajo">
      <formula>NOT(ISERROR(SEARCH("1- Bajo",A30)))</formula>
    </cfRule>
  </conditionalFormatting>
  <conditionalFormatting sqref="F30:G30">
    <cfRule type="containsText" dxfId="1319" priority="445" operator="containsText" text="3- Moderado">
      <formula>NOT(ISERROR(SEARCH("3- Moderado",F30)))</formula>
    </cfRule>
    <cfRule type="containsText" dxfId="1318" priority="446" operator="containsText" text="6- Moderado">
      <formula>NOT(ISERROR(SEARCH("6- Moderado",F30)))</formula>
    </cfRule>
    <cfRule type="containsText" dxfId="1317" priority="447" operator="containsText" text="4- Moderado">
      <formula>NOT(ISERROR(SEARCH("4- Moderado",F30)))</formula>
    </cfRule>
    <cfRule type="containsText" dxfId="1316" priority="448" operator="containsText" text="3- Bajo">
      <formula>NOT(ISERROR(SEARCH("3- Bajo",F30)))</formula>
    </cfRule>
    <cfRule type="containsText" dxfId="1315" priority="449" operator="containsText" text="4- Bajo">
      <formula>NOT(ISERROR(SEARCH("4- Bajo",F30)))</formula>
    </cfRule>
    <cfRule type="containsText" dxfId="1314" priority="450" operator="containsText" text="1- Bajo">
      <formula>NOT(ISERROR(SEARCH("1- Bajo",F30)))</formula>
    </cfRule>
  </conditionalFormatting>
  <conditionalFormatting sqref="J30:J34">
    <cfRule type="containsText" dxfId="1313" priority="440" operator="containsText" text="Bajo">
      <formula>NOT(ISERROR(SEARCH("Bajo",J30)))</formula>
    </cfRule>
    <cfRule type="containsText" dxfId="1312" priority="441" operator="containsText" text="Moderado">
      <formula>NOT(ISERROR(SEARCH("Moderado",J30)))</formula>
    </cfRule>
    <cfRule type="containsText" dxfId="1311" priority="442" operator="containsText" text="Alto">
      <formula>NOT(ISERROR(SEARCH("Alto",J30)))</formula>
    </cfRule>
    <cfRule type="containsText" dxfId="1310" priority="443" operator="containsText" text="Extremo">
      <formula>NOT(ISERROR(SEARCH("Extremo",J30)))</formula>
    </cfRule>
    <cfRule type="colorScale" priority="444">
      <colorScale>
        <cfvo type="min"/>
        <cfvo type="max"/>
        <color rgb="FFFF7128"/>
        <color rgb="FFFFEF9C"/>
      </colorScale>
    </cfRule>
  </conditionalFormatting>
  <conditionalFormatting sqref="M30:M34">
    <cfRule type="containsText" dxfId="1309" priority="415" operator="containsText" text="Moderado">
      <formula>NOT(ISERROR(SEARCH("Moderado",M30)))</formula>
    </cfRule>
    <cfRule type="containsText" dxfId="1308" priority="435" operator="containsText" text="Bajo">
      <formula>NOT(ISERROR(SEARCH("Bajo",M30)))</formula>
    </cfRule>
    <cfRule type="containsText" dxfId="1307" priority="436" operator="containsText" text="Moderado">
      <formula>NOT(ISERROR(SEARCH("Moderado",M30)))</formula>
    </cfRule>
    <cfRule type="containsText" dxfId="1306" priority="437" operator="containsText" text="Alto">
      <formula>NOT(ISERROR(SEARCH("Alto",M30)))</formula>
    </cfRule>
    <cfRule type="containsText" dxfId="1305" priority="438" operator="containsText" text="Extremo">
      <formula>NOT(ISERROR(SEARCH("Extremo",M30)))</formula>
    </cfRule>
    <cfRule type="colorScale" priority="439">
      <colorScale>
        <cfvo type="min"/>
        <cfvo type="max"/>
        <color rgb="FFFF7128"/>
        <color rgb="FFFFEF9C"/>
      </colorScale>
    </cfRule>
  </conditionalFormatting>
  <conditionalFormatting sqref="N30">
    <cfRule type="containsText" dxfId="1304" priority="429" operator="containsText" text="3- Moderado">
      <formula>NOT(ISERROR(SEARCH("3- Moderado",N30)))</formula>
    </cfRule>
    <cfRule type="containsText" dxfId="1303" priority="430" operator="containsText" text="6- Moderado">
      <formula>NOT(ISERROR(SEARCH("6- Moderado",N30)))</formula>
    </cfRule>
    <cfRule type="containsText" dxfId="1302" priority="431" operator="containsText" text="4- Moderado">
      <formula>NOT(ISERROR(SEARCH("4- Moderado",N30)))</formula>
    </cfRule>
    <cfRule type="containsText" dxfId="1301" priority="432" operator="containsText" text="3- Bajo">
      <formula>NOT(ISERROR(SEARCH("3- Bajo",N30)))</formula>
    </cfRule>
    <cfRule type="containsText" dxfId="1300" priority="433" operator="containsText" text="4- Bajo">
      <formula>NOT(ISERROR(SEARCH("4- Bajo",N30)))</formula>
    </cfRule>
    <cfRule type="containsText" dxfId="1299" priority="434" operator="containsText" text="1- Bajo">
      <formula>NOT(ISERROR(SEARCH("1- Bajo",N30)))</formula>
    </cfRule>
  </conditionalFormatting>
  <conditionalFormatting sqref="H30:H34">
    <cfRule type="containsText" dxfId="1298" priority="416" operator="containsText" text="Muy Alta">
      <formula>NOT(ISERROR(SEARCH("Muy Alta",H30)))</formula>
    </cfRule>
    <cfRule type="containsText" dxfId="1297" priority="417" operator="containsText" text="Alta">
      <formula>NOT(ISERROR(SEARCH("Alta",H30)))</formula>
    </cfRule>
    <cfRule type="containsText" dxfId="1296" priority="418" operator="containsText" text="Muy Alta">
      <formula>NOT(ISERROR(SEARCH("Muy Alta",H30)))</formula>
    </cfRule>
    <cfRule type="containsText" dxfId="1295" priority="423" operator="containsText" text="Muy Baja">
      <formula>NOT(ISERROR(SEARCH("Muy Baja",H30)))</formula>
    </cfRule>
    <cfRule type="containsText" dxfId="1294" priority="424" operator="containsText" text="Baja">
      <formula>NOT(ISERROR(SEARCH("Baja",H30)))</formula>
    </cfRule>
    <cfRule type="containsText" dxfId="1293" priority="425" operator="containsText" text="Media">
      <formula>NOT(ISERROR(SEARCH("Media",H30)))</formula>
    </cfRule>
    <cfRule type="containsText" dxfId="1292" priority="426" operator="containsText" text="Alta">
      <formula>NOT(ISERROR(SEARCH("Alta",H30)))</formula>
    </cfRule>
    <cfRule type="containsText" dxfId="1291" priority="428" operator="containsText" text="Muy Alta">
      <formula>NOT(ISERROR(SEARCH("Muy Alta",H30)))</formula>
    </cfRule>
  </conditionalFormatting>
  <conditionalFormatting sqref="I30:I34">
    <cfRule type="containsText" dxfId="1290" priority="419" operator="containsText" text="Catastrófico">
      <formula>NOT(ISERROR(SEARCH("Catastrófico",I30)))</formula>
    </cfRule>
    <cfRule type="containsText" dxfId="1289" priority="420" operator="containsText" text="Mayor">
      <formula>NOT(ISERROR(SEARCH("Mayor",I30)))</formula>
    </cfRule>
    <cfRule type="containsText" dxfId="1288" priority="421" operator="containsText" text="Menor">
      <formula>NOT(ISERROR(SEARCH("Menor",I30)))</formula>
    </cfRule>
    <cfRule type="containsText" dxfId="1287" priority="422" operator="containsText" text="Leve">
      <formula>NOT(ISERROR(SEARCH("Leve",I30)))</formula>
    </cfRule>
    <cfRule type="containsText" dxfId="1286" priority="427" operator="containsText" text="Moderado">
      <formula>NOT(ISERROR(SEARCH("Moderado",I30)))</formula>
    </cfRule>
  </conditionalFormatting>
  <conditionalFormatting sqref="K30:K34">
    <cfRule type="containsText" dxfId="1285" priority="414" operator="containsText" text="Media">
      <formula>NOT(ISERROR(SEARCH("Media",K30)))</formula>
    </cfRule>
  </conditionalFormatting>
  <conditionalFormatting sqref="L30:L34">
    <cfRule type="containsText" dxfId="1284" priority="413" operator="containsText" text="Moderado">
      <formula>NOT(ISERROR(SEARCH("Moderado",L30)))</formula>
    </cfRule>
  </conditionalFormatting>
  <conditionalFormatting sqref="J30:J34">
    <cfRule type="containsText" dxfId="1283" priority="412" operator="containsText" text="Moderado">
      <formula>NOT(ISERROR(SEARCH("Moderado",J30)))</formula>
    </cfRule>
  </conditionalFormatting>
  <conditionalFormatting sqref="J30:J34">
    <cfRule type="containsText" dxfId="1282" priority="410" operator="containsText" text="Bajo">
      <formula>NOT(ISERROR(SEARCH("Bajo",J30)))</formula>
    </cfRule>
    <cfRule type="containsText" dxfId="1281" priority="411" operator="containsText" text="Extremo">
      <formula>NOT(ISERROR(SEARCH("Extremo",J30)))</formula>
    </cfRule>
  </conditionalFormatting>
  <conditionalFormatting sqref="K30:K34">
    <cfRule type="containsText" dxfId="1280" priority="408" operator="containsText" text="Baja">
      <formula>NOT(ISERROR(SEARCH("Baja",K30)))</formula>
    </cfRule>
    <cfRule type="containsText" dxfId="1279" priority="409" operator="containsText" text="Muy Baja">
      <formula>NOT(ISERROR(SEARCH("Muy Baja",K30)))</formula>
    </cfRule>
  </conditionalFormatting>
  <conditionalFormatting sqref="K30:K34">
    <cfRule type="containsText" dxfId="1278" priority="406" operator="containsText" text="Muy Alta">
      <formula>NOT(ISERROR(SEARCH("Muy Alta",K30)))</formula>
    </cfRule>
    <cfRule type="containsText" dxfId="1277" priority="407" operator="containsText" text="Alta">
      <formula>NOT(ISERROR(SEARCH("Alta",K30)))</formula>
    </cfRule>
  </conditionalFormatting>
  <conditionalFormatting sqref="L30:L34">
    <cfRule type="containsText" dxfId="1276" priority="402" operator="containsText" text="Catastrófico">
      <formula>NOT(ISERROR(SEARCH("Catastrófico",L30)))</formula>
    </cfRule>
    <cfRule type="containsText" dxfId="1275" priority="403" operator="containsText" text="Mayor">
      <formula>NOT(ISERROR(SEARCH("Mayor",L30)))</formula>
    </cfRule>
    <cfRule type="containsText" dxfId="1274" priority="404" operator="containsText" text="Menor">
      <formula>NOT(ISERROR(SEARCH("Menor",L30)))</formula>
    </cfRule>
    <cfRule type="containsText" dxfId="1273" priority="405" operator="containsText" text="Leve">
      <formula>NOT(ISERROR(SEARCH("Leve",L30)))</formula>
    </cfRule>
  </conditionalFormatting>
  <conditionalFormatting sqref="K35:L35">
    <cfRule type="containsText" dxfId="1272" priority="396" operator="containsText" text="3- Moderado">
      <formula>NOT(ISERROR(SEARCH("3- Moderado",K35)))</formula>
    </cfRule>
    <cfRule type="containsText" dxfId="1271" priority="397" operator="containsText" text="6- Moderado">
      <formula>NOT(ISERROR(SEARCH("6- Moderado",K35)))</formula>
    </cfRule>
    <cfRule type="containsText" dxfId="1270" priority="398" operator="containsText" text="4- Moderado">
      <formula>NOT(ISERROR(SEARCH("4- Moderado",K35)))</formula>
    </cfRule>
    <cfRule type="containsText" dxfId="1269" priority="399" operator="containsText" text="3- Bajo">
      <formula>NOT(ISERROR(SEARCH("3- Bajo",K35)))</formula>
    </cfRule>
    <cfRule type="containsText" dxfId="1268" priority="400" operator="containsText" text="4- Bajo">
      <formula>NOT(ISERROR(SEARCH("4- Bajo",K35)))</formula>
    </cfRule>
    <cfRule type="containsText" dxfId="1267" priority="401" operator="containsText" text="1- Bajo">
      <formula>NOT(ISERROR(SEARCH("1- Bajo",K35)))</formula>
    </cfRule>
  </conditionalFormatting>
  <conditionalFormatting sqref="H35:I35">
    <cfRule type="containsText" dxfId="1266" priority="390" operator="containsText" text="3- Moderado">
      <formula>NOT(ISERROR(SEARCH("3- Moderado",H35)))</formula>
    </cfRule>
    <cfRule type="containsText" dxfId="1265" priority="391" operator="containsText" text="6- Moderado">
      <formula>NOT(ISERROR(SEARCH("6- Moderado",H35)))</formula>
    </cfRule>
    <cfRule type="containsText" dxfId="1264" priority="392" operator="containsText" text="4- Moderado">
      <formula>NOT(ISERROR(SEARCH("4- Moderado",H35)))</formula>
    </cfRule>
    <cfRule type="containsText" dxfId="1263" priority="393" operator="containsText" text="3- Bajo">
      <formula>NOT(ISERROR(SEARCH("3- Bajo",H35)))</formula>
    </cfRule>
    <cfRule type="containsText" dxfId="1262" priority="394" operator="containsText" text="4- Bajo">
      <formula>NOT(ISERROR(SEARCH("4- Bajo",H35)))</formula>
    </cfRule>
    <cfRule type="containsText" dxfId="1261" priority="395" operator="containsText" text="1- Bajo">
      <formula>NOT(ISERROR(SEARCH("1- Bajo",H35)))</formula>
    </cfRule>
  </conditionalFormatting>
  <conditionalFormatting sqref="A35 C35:E35">
    <cfRule type="containsText" dxfId="1260" priority="384" operator="containsText" text="3- Moderado">
      <formula>NOT(ISERROR(SEARCH("3- Moderado",A35)))</formula>
    </cfRule>
    <cfRule type="containsText" dxfId="1259" priority="385" operator="containsText" text="6- Moderado">
      <formula>NOT(ISERROR(SEARCH("6- Moderado",A35)))</formula>
    </cfRule>
    <cfRule type="containsText" dxfId="1258" priority="386" operator="containsText" text="4- Moderado">
      <formula>NOT(ISERROR(SEARCH("4- Moderado",A35)))</formula>
    </cfRule>
    <cfRule type="containsText" dxfId="1257" priority="387" operator="containsText" text="3- Bajo">
      <formula>NOT(ISERROR(SEARCH("3- Bajo",A35)))</formula>
    </cfRule>
    <cfRule type="containsText" dxfId="1256" priority="388" operator="containsText" text="4- Bajo">
      <formula>NOT(ISERROR(SEARCH("4- Bajo",A35)))</formula>
    </cfRule>
    <cfRule type="containsText" dxfId="1255" priority="389" operator="containsText" text="1- Bajo">
      <formula>NOT(ISERROR(SEARCH("1- Bajo",A35)))</formula>
    </cfRule>
  </conditionalFormatting>
  <conditionalFormatting sqref="F35:G35">
    <cfRule type="containsText" dxfId="1254" priority="378" operator="containsText" text="3- Moderado">
      <formula>NOT(ISERROR(SEARCH("3- Moderado",F35)))</formula>
    </cfRule>
    <cfRule type="containsText" dxfId="1253" priority="379" operator="containsText" text="6- Moderado">
      <formula>NOT(ISERROR(SEARCH("6- Moderado",F35)))</formula>
    </cfRule>
    <cfRule type="containsText" dxfId="1252" priority="380" operator="containsText" text="4- Moderado">
      <formula>NOT(ISERROR(SEARCH("4- Moderado",F35)))</formula>
    </cfRule>
    <cfRule type="containsText" dxfId="1251" priority="381" operator="containsText" text="3- Bajo">
      <formula>NOT(ISERROR(SEARCH("3- Bajo",F35)))</formula>
    </cfRule>
    <cfRule type="containsText" dxfId="1250" priority="382" operator="containsText" text="4- Bajo">
      <formula>NOT(ISERROR(SEARCH("4- Bajo",F35)))</formula>
    </cfRule>
    <cfRule type="containsText" dxfId="1249" priority="383" operator="containsText" text="1- Bajo">
      <formula>NOT(ISERROR(SEARCH("1- Bajo",F35)))</formula>
    </cfRule>
  </conditionalFormatting>
  <conditionalFormatting sqref="J35:J39">
    <cfRule type="containsText" dxfId="1248" priority="373" operator="containsText" text="Bajo">
      <formula>NOT(ISERROR(SEARCH("Bajo",J35)))</formula>
    </cfRule>
    <cfRule type="containsText" dxfId="1247" priority="374" operator="containsText" text="Moderado">
      <formula>NOT(ISERROR(SEARCH("Moderado",J35)))</formula>
    </cfRule>
    <cfRule type="containsText" dxfId="1246" priority="375" operator="containsText" text="Alto">
      <formula>NOT(ISERROR(SEARCH("Alto",J35)))</formula>
    </cfRule>
    <cfRule type="containsText" dxfId="1245" priority="376" operator="containsText" text="Extremo">
      <formula>NOT(ISERROR(SEARCH("Extremo",J35)))</formula>
    </cfRule>
    <cfRule type="colorScale" priority="377">
      <colorScale>
        <cfvo type="min"/>
        <cfvo type="max"/>
        <color rgb="FFFF7128"/>
        <color rgb="FFFFEF9C"/>
      </colorScale>
    </cfRule>
  </conditionalFormatting>
  <conditionalFormatting sqref="M35:M39">
    <cfRule type="containsText" dxfId="1244" priority="348" operator="containsText" text="Moderado">
      <formula>NOT(ISERROR(SEARCH("Moderado",M35)))</formula>
    </cfRule>
    <cfRule type="containsText" dxfId="1243" priority="368" operator="containsText" text="Bajo">
      <formula>NOT(ISERROR(SEARCH("Bajo",M35)))</formula>
    </cfRule>
    <cfRule type="containsText" dxfId="1242" priority="369" operator="containsText" text="Moderado">
      <formula>NOT(ISERROR(SEARCH("Moderado",M35)))</formula>
    </cfRule>
    <cfRule type="containsText" dxfId="1241" priority="370" operator="containsText" text="Alto">
      <formula>NOT(ISERROR(SEARCH("Alto",M35)))</formula>
    </cfRule>
    <cfRule type="containsText" dxfId="1240" priority="371" operator="containsText" text="Extremo">
      <formula>NOT(ISERROR(SEARCH("Extremo",M35)))</formula>
    </cfRule>
    <cfRule type="colorScale" priority="372">
      <colorScale>
        <cfvo type="min"/>
        <cfvo type="max"/>
        <color rgb="FFFF7128"/>
        <color rgb="FFFFEF9C"/>
      </colorScale>
    </cfRule>
  </conditionalFormatting>
  <conditionalFormatting sqref="N35">
    <cfRule type="containsText" dxfId="1239" priority="362" operator="containsText" text="3- Moderado">
      <formula>NOT(ISERROR(SEARCH("3- Moderado",N35)))</formula>
    </cfRule>
    <cfRule type="containsText" dxfId="1238" priority="363" operator="containsText" text="6- Moderado">
      <formula>NOT(ISERROR(SEARCH("6- Moderado",N35)))</formula>
    </cfRule>
    <cfRule type="containsText" dxfId="1237" priority="364" operator="containsText" text="4- Moderado">
      <formula>NOT(ISERROR(SEARCH("4- Moderado",N35)))</formula>
    </cfRule>
    <cfRule type="containsText" dxfId="1236" priority="365" operator="containsText" text="3- Bajo">
      <formula>NOT(ISERROR(SEARCH("3- Bajo",N35)))</formula>
    </cfRule>
    <cfRule type="containsText" dxfId="1235" priority="366" operator="containsText" text="4- Bajo">
      <formula>NOT(ISERROR(SEARCH("4- Bajo",N35)))</formula>
    </cfRule>
    <cfRule type="containsText" dxfId="1234" priority="367" operator="containsText" text="1- Bajo">
      <formula>NOT(ISERROR(SEARCH("1- Bajo",N35)))</formula>
    </cfRule>
  </conditionalFormatting>
  <conditionalFormatting sqref="H35:H39">
    <cfRule type="containsText" dxfId="1233" priority="349" operator="containsText" text="Muy Alta">
      <formula>NOT(ISERROR(SEARCH("Muy Alta",H35)))</formula>
    </cfRule>
    <cfRule type="containsText" dxfId="1232" priority="350" operator="containsText" text="Alta">
      <formula>NOT(ISERROR(SEARCH("Alta",H35)))</formula>
    </cfRule>
    <cfRule type="containsText" dxfId="1231" priority="351" operator="containsText" text="Muy Alta">
      <formula>NOT(ISERROR(SEARCH("Muy Alta",H35)))</formula>
    </cfRule>
    <cfRule type="containsText" dxfId="1230" priority="356" operator="containsText" text="Muy Baja">
      <formula>NOT(ISERROR(SEARCH("Muy Baja",H35)))</formula>
    </cfRule>
    <cfRule type="containsText" dxfId="1229" priority="357" operator="containsText" text="Baja">
      <formula>NOT(ISERROR(SEARCH("Baja",H35)))</formula>
    </cfRule>
    <cfRule type="containsText" dxfId="1228" priority="358" operator="containsText" text="Media">
      <formula>NOT(ISERROR(SEARCH("Media",H35)))</formula>
    </cfRule>
    <cfRule type="containsText" dxfId="1227" priority="359" operator="containsText" text="Alta">
      <formula>NOT(ISERROR(SEARCH("Alta",H35)))</formula>
    </cfRule>
    <cfRule type="containsText" dxfId="1226" priority="361" operator="containsText" text="Muy Alta">
      <formula>NOT(ISERROR(SEARCH("Muy Alta",H35)))</formula>
    </cfRule>
  </conditionalFormatting>
  <conditionalFormatting sqref="I35:I39">
    <cfRule type="containsText" dxfId="1225" priority="352" operator="containsText" text="Catastrófico">
      <formula>NOT(ISERROR(SEARCH("Catastrófico",I35)))</formula>
    </cfRule>
    <cfRule type="containsText" dxfId="1224" priority="353" operator="containsText" text="Mayor">
      <formula>NOT(ISERROR(SEARCH("Mayor",I35)))</formula>
    </cfRule>
    <cfRule type="containsText" dxfId="1223" priority="354" operator="containsText" text="Menor">
      <formula>NOT(ISERROR(SEARCH("Menor",I35)))</formula>
    </cfRule>
    <cfRule type="containsText" dxfId="1222" priority="355" operator="containsText" text="Leve">
      <formula>NOT(ISERROR(SEARCH("Leve",I35)))</formula>
    </cfRule>
    <cfRule type="containsText" dxfId="1221" priority="360" operator="containsText" text="Moderado">
      <formula>NOT(ISERROR(SEARCH("Moderado",I35)))</formula>
    </cfRule>
  </conditionalFormatting>
  <conditionalFormatting sqref="K35:K39">
    <cfRule type="containsText" dxfId="1220" priority="347" operator="containsText" text="Media">
      <formula>NOT(ISERROR(SEARCH("Media",K35)))</formula>
    </cfRule>
  </conditionalFormatting>
  <conditionalFormatting sqref="L35:L39">
    <cfRule type="containsText" dxfId="1219" priority="346" operator="containsText" text="Moderado">
      <formula>NOT(ISERROR(SEARCH("Moderado",L35)))</formula>
    </cfRule>
  </conditionalFormatting>
  <conditionalFormatting sqref="J35:J39">
    <cfRule type="containsText" dxfId="1218" priority="345" operator="containsText" text="Moderado">
      <formula>NOT(ISERROR(SEARCH("Moderado",J35)))</formula>
    </cfRule>
  </conditionalFormatting>
  <conditionalFormatting sqref="J35:J39">
    <cfRule type="containsText" dxfId="1217" priority="343" operator="containsText" text="Bajo">
      <formula>NOT(ISERROR(SEARCH("Bajo",J35)))</formula>
    </cfRule>
    <cfRule type="containsText" dxfId="1216" priority="344" operator="containsText" text="Extremo">
      <formula>NOT(ISERROR(SEARCH("Extremo",J35)))</formula>
    </cfRule>
  </conditionalFormatting>
  <conditionalFormatting sqref="K35:K39">
    <cfRule type="containsText" dxfId="1215" priority="341" operator="containsText" text="Baja">
      <formula>NOT(ISERROR(SEARCH("Baja",K35)))</formula>
    </cfRule>
    <cfRule type="containsText" dxfId="1214" priority="342" operator="containsText" text="Muy Baja">
      <formula>NOT(ISERROR(SEARCH("Muy Baja",K35)))</formula>
    </cfRule>
  </conditionalFormatting>
  <conditionalFormatting sqref="K35:K39">
    <cfRule type="containsText" dxfId="1213" priority="339" operator="containsText" text="Muy Alta">
      <formula>NOT(ISERROR(SEARCH("Muy Alta",K35)))</formula>
    </cfRule>
    <cfRule type="containsText" dxfId="1212" priority="340" operator="containsText" text="Alta">
      <formula>NOT(ISERROR(SEARCH("Alta",K35)))</formula>
    </cfRule>
  </conditionalFormatting>
  <conditionalFormatting sqref="L35:L39">
    <cfRule type="containsText" dxfId="1211" priority="335" operator="containsText" text="Catastrófico">
      <formula>NOT(ISERROR(SEARCH("Catastrófico",L35)))</formula>
    </cfRule>
    <cfRule type="containsText" dxfId="1210" priority="336" operator="containsText" text="Mayor">
      <formula>NOT(ISERROR(SEARCH("Mayor",L35)))</formula>
    </cfRule>
    <cfRule type="containsText" dxfId="1209" priority="337" operator="containsText" text="Menor">
      <formula>NOT(ISERROR(SEARCH("Menor",L35)))</formula>
    </cfRule>
    <cfRule type="containsText" dxfId="1208" priority="338" operator="containsText" text="Leve">
      <formula>NOT(ISERROR(SEARCH("Leve",L35)))</formula>
    </cfRule>
  </conditionalFormatting>
  <conditionalFormatting sqref="O35">
    <cfRule type="containsText" dxfId="1207" priority="7" operator="containsText" text="3- Moderado">
      <formula>NOT(ISERROR(SEARCH("3- Moderado",O35)))</formula>
    </cfRule>
    <cfRule type="containsText" dxfId="1206" priority="8" operator="containsText" text="6- Moderado">
      <formula>NOT(ISERROR(SEARCH("6- Moderado",O35)))</formula>
    </cfRule>
    <cfRule type="containsText" dxfId="1205" priority="9" operator="containsText" text="4- Moderado">
      <formula>NOT(ISERROR(SEARCH("4- Moderado",O35)))</formula>
    </cfRule>
    <cfRule type="containsText" dxfId="1204" priority="10" operator="containsText" text="3- Bajo">
      <formula>NOT(ISERROR(SEARCH("3- Bajo",O35)))</formula>
    </cfRule>
    <cfRule type="containsText" dxfId="1203" priority="11" operator="containsText" text="4- Bajo">
      <formula>NOT(ISERROR(SEARCH("4- Bajo",O35)))</formula>
    </cfRule>
    <cfRule type="containsText" dxfId="1202" priority="12" operator="containsText" text="1- Bajo">
      <formula>NOT(ISERROR(SEARCH("1- Bajo",O35)))</formula>
    </cfRule>
  </conditionalFormatting>
  <conditionalFormatting sqref="T35">
    <cfRule type="containsText" dxfId="1201" priority="1" operator="containsText" text="3- Moderado">
      <formula>NOT(ISERROR(SEARCH("3- Moderado",T35)))</formula>
    </cfRule>
    <cfRule type="containsText" dxfId="1200" priority="2" operator="containsText" text="6- Moderado">
      <formula>NOT(ISERROR(SEARCH("6- Moderado",T35)))</formula>
    </cfRule>
    <cfRule type="containsText" dxfId="1199" priority="3" operator="containsText" text="4- Moderado">
      <formula>NOT(ISERROR(SEARCH("4- Moderado",T35)))</formula>
    </cfRule>
    <cfRule type="containsText" dxfId="1198" priority="4" operator="containsText" text="3- Bajo">
      <formula>NOT(ISERROR(SEARCH("3- Bajo",T35)))</formula>
    </cfRule>
    <cfRule type="containsText" dxfId="1197" priority="5" operator="containsText" text="4- Bajo">
      <formula>NOT(ISERROR(SEARCH("4- Bajo",T35)))</formula>
    </cfRule>
    <cfRule type="containsText" dxfId="1196" priority="6" operator="containsText" text="1- Bajo">
      <formula>NOT(ISERROR(SEARCH("1- Bajo",T35)))</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59"/>
  <sheetViews>
    <sheetView zoomScale="71" zoomScaleNormal="71" workbookViewId="0">
      <selection activeCell="O10" sqref="O10:O14"/>
    </sheetView>
  </sheetViews>
  <sheetFormatPr baseColWidth="10" defaultColWidth="11.42578125" defaultRowHeight="15"/>
  <cols>
    <col min="1" max="2" width="18.42578125" style="82" customWidth="1"/>
    <col min="3" max="3" width="15.5703125" customWidth="1"/>
    <col min="4" max="4" width="27.570312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5703125" customWidth="1"/>
    <col min="21" max="176" width="11.42578125" style="124"/>
  </cols>
  <sheetData>
    <row r="1" spans="1:278" s="165" customFormat="1" ht="16.5" customHeight="1">
      <c r="A1" s="389"/>
      <c r="B1" s="390"/>
      <c r="C1" s="390"/>
      <c r="D1" s="523" t="s">
        <v>380</v>
      </c>
      <c r="E1" s="523"/>
      <c r="F1" s="523"/>
      <c r="G1" s="523"/>
      <c r="H1" s="523"/>
      <c r="I1" s="523"/>
      <c r="J1" s="523"/>
      <c r="K1" s="523"/>
      <c r="L1" s="523"/>
      <c r="M1" s="523"/>
      <c r="N1" s="523"/>
      <c r="O1" s="523"/>
      <c r="P1" s="523"/>
      <c r="Q1" s="524"/>
      <c r="R1" s="381" t="s">
        <v>67</v>
      </c>
      <c r="S1" s="381"/>
      <c r="T1" s="381"/>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64"/>
      <c r="HF1" s="164"/>
      <c r="HG1" s="164"/>
      <c r="HH1" s="164"/>
      <c r="HI1" s="164"/>
      <c r="HJ1" s="164"/>
      <c r="HK1" s="164"/>
      <c r="HL1" s="164"/>
      <c r="HM1" s="164"/>
      <c r="HN1" s="164"/>
      <c r="HO1" s="164"/>
      <c r="HP1" s="164"/>
      <c r="HQ1" s="164"/>
      <c r="HR1" s="164"/>
      <c r="HS1" s="164"/>
      <c r="HT1" s="164"/>
      <c r="HU1" s="164"/>
      <c r="HV1" s="164"/>
      <c r="HW1" s="164"/>
      <c r="HX1" s="164"/>
      <c r="HY1" s="164"/>
      <c r="HZ1" s="164"/>
      <c r="IA1" s="164"/>
      <c r="IB1" s="164"/>
      <c r="IC1" s="164"/>
      <c r="ID1" s="164"/>
      <c r="IE1" s="164"/>
      <c r="IF1" s="164"/>
      <c r="IG1" s="164"/>
      <c r="IH1" s="164"/>
      <c r="II1" s="164"/>
      <c r="IJ1" s="164"/>
      <c r="IK1" s="164"/>
      <c r="IL1" s="164"/>
      <c r="IM1" s="164"/>
      <c r="IN1" s="164"/>
      <c r="IO1" s="164"/>
      <c r="IP1" s="164"/>
      <c r="IQ1" s="164"/>
      <c r="IR1" s="164"/>
      <c r="IS1" s="164"/>
      <c r="IT1" s="164"/>
      <c r="IU1" s="164"/>
      <c r="IV1" s="164"/>
      <c r="IW1" s="164"/>
      <c r="IX1" s="164"/>
      <c r="IY1" s="164"/>
      <c r="IZ1" s="164"/>
      <c r="JA1" s="164"/>
      <c r="JB1" s="164"/>
      <c r="JC1" s="164"/>
      <c r="JD1" s="164"/>
      <c r="JE1" s="164"/>
      <c r="JF1" s="164"/>
      <c r="JG1" s="164"/>
      <c r="JH1" s="164"/>
      <c r="JI1" s="164"/>
      <c r="JJ1" s="164"/>
      <c r="JK1" s="164"/>
      <c r="JL1" s="164"/>
      <c r="JM1" s="164"/>
      <c r="JN1" s="164"/>
      <c r="JO1" s="164"/>
      <c r="JP1" s="164"/>
      <c r="JQ1" s="164"/>
      <c r="JR1" s="164"/>
    </row>
    <row r="2" spans="1:278" s="165" customFormat="1" ht="39.75" customHeight="1">
      <c r="A2" s="391"/>
      <c r="B2" s="392"/>
      <c r="C2" s="392"/>
      <c r="D2" s="525"/>
      <c r="E2" s="525"/>
      <c r="F2" s="525"/>
      <c r="G2" s="525"/>
      <c r="H2" s="525"/>
      <c r="I2" s="525"/>
      <c r="J2" s="525"/>
      <c r="K2" s="525"/>
      <c r="L2" s="525"/>
      <c r="M2" s="525"/>
      <c r="N2" s="525"/>
      <c r="O2" s="525"/>
      <c r="P2" s="525"/>
      <c r="Q2" s="526"/>
      <c r="R2" s="381"/>
      <c r="S2" s="381"/>
      <c r="T2" s="381"/>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c r="IX2" s="164"/>
      <c r="IY2" s="164"/>
      <c r="IZ2" s="164"/>
      <c r="JA2" s="164"/>
      <c r="JB2" s="164"/>
      <c r="JC2" s="164"/>
      <c r="JD2" s="164"/>
      <c r="JE2" s="164"/>
      <c r="JF2" s="164"/>
      <c r="JG2" s="164"/>
      <c r="JH2" s="164"/>
      <c r="JI2" s="164"/>
      <c r="JJ2" s="164"/>
      <c r="JK2" s="164"/>
      <c r="JL2" s="164"/>
      <c r="JM2" s="164"/>
      <c r="JN2" s="164"/>
      <c r="JO2" s="164"/>
      <c r="JP2" s="164"/>
      <c r="JQ2" s="164"/>
      <c r="JR2" s="164"/>
    </row>
    <row r="3" spans="1:278" s="165" customFormat="1" ht="3" customHeight="1">
      <c r="A3" s="2"/>
      <c r="B3" s="2"/>
      <c r="C3" s="212"/>
      <c r="D3" s="525"/>
      <c r="E3" s="525"/>
      <c r="F3" s="525"/>
      <c r="G3" s="525"/>
      <c r="H3" s="525"/>
      <c r="I3" s="525"/>
      <c r="J3" s="525"/>
      <c r="K3" s="525"/>
      <c r="L3" s="525"/>
      <c r="M3" s="525"/>
      <c r="N3" s="525"/>
      <c r="O3" s="525"/>
      <c r="P3" s="525"/>
      <c r="Q3" s="526"/>
      <c r="R3" s="381"/>
      <c r="S3" s="381"/>
      <c r="T3" s="381"/>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row>
    <row r="4" spans="1:278" s="165" customFormat="1" ht="41.25" customHeight="1">
      <c r="A4" s="382" t="s">
        <v>0</v>
      </c>
      <c r="B4" s="383"/>
      <c r="C4" s="384"/>
      <c r="D4" s="385" t="str">
        <f>'Mapa Final'!D4</f>
        <v>Gestión de la formación judicial</v>
      </c>
      <c r="E4" s="386"/>
      <c r="F4" s="386"/>
      <c r="G4" s="386"/>
      <c r="H4" s="386"/>
      <c r="I4" s="386"/>
      <c r="J4" s="386"/>
      <c r="K4" s="386"/>
      <c r="L4" s="386"/>
      <c r="M4" s="386"/>
      <c r="N4" s="387"/>
      <c r="O4" s="388"/>
      <c r="P4" s="388"/>
      <c r="Q4" s="388"/>
      <c r="R4" s="1"/>
      <c r="S4" s="1"/>
      <c r="T4" s="1"/>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row>
    <row r="5" spans="1:278" s="165" customFormat="1" ht="52.5" customHeight="1">
      <c r="A5" s="382" t="s">
        <v>1</v>
      </c>
      <c r="B5" s="383"/>
      <c r="C5" s="384"/>
      <c r="D5" s="393"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394"/>
      <c r="F5" s="394"/>
      <c r="G5" s="394"/>
      <c r="H5" s="394"/>
      <c r="I5" s="394"/>
      <c r="J5" s="394"/>
      <c r="K5" s="394"/>
      <c r="L5" s="394"/>
      <c r="M5" s="394"/>
      <c r="N5" s="395"/>
      <c r="O5" s="1"/>
      <c r="P5" s="1"/>
      <c r="Q5" s="1"/>
      <c r="R5" s="1"/>
      <c r="S5" s="1"/>
      <c r="T5" s="1"/>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4"/>
      <c r="JR5" s="164"/>
    </row>
    <row r="6" spans="1:278" s="165" customFormat="1" ht="32.25" customHeight="1" thickBot="1">
      <c r="A6" s="382" t="s">
        <v>2</v>
      </c>
      <c r="B6" s="383"/>
      <c r="C6" s="384"/>
      <c r="D6" s="393" t="str">
        <f>'Mapa Final'!D6</f>
        <v xml:space="preserve">Nivel Central </v>
      </c>
      <c r="E6" s="394"/>
      <c r="F6" s="394"/>
      <c r="G6" s="394"/>
      <c r="H6" s="394"/>
      <c r="I6" s="394"/>
      <c r="J6" s="394"/>
      <c r="K6" s="394"/>
      <c r="L6" s="394"/>
      <c r="M6" s="394"/>
      <c r="N6" s="395"/>
      <c r="O6" s="1"/>
      <c r="P6" s="1"/>
      <c r="Q6" s="1"/>
      <c r="R6" s="1"/>
      <c r="S6" s="1"/>
      <c r="T6" s="1"/>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164"/>
      <c r="GZ6" s="164"/>
      <c r="HA6" s="164"/>
      <c r="HB6" s="164"/>
      <c r="HC6" s="164"/>
      <c r="HD6" s="164"/>
      <c r="HE6" s="164"/>
      <c r="HF6" s="164"/>
      <c r="HG6" s="164"/>
      <c r="HH6" s="164"/>
      <c r="HI6" s="164"/>
      <c r="HJ6" s="164"/>
      <c r="HK6" s="164"/>
      <c r="HL6" s="164"/>
      <c r="HM6" s="164"/>
      <c r="HN6" s="164"/>
      <c r="HO6" s="164"/>
      <c r="HP6" s="164"/>
      <c r="HQ6" s="164"/>
      <c r="HR6" s="164"/>
      <c r="HS6" s="164"/>
      <c r="HT6" s="164"/>
      <c r="HU6" s="164"/>
      <c r="HV6" s="164"/>
      <c r="HW6" s="164"/>
      <c r="HX6" s="164"/>
      <c r="HY6" s="164"/>
      <c r="HZ6" s="164"/>
      <c r="IA6" s="164"/>
      <c r="IB6" s="164"/>
      <c r="IC6" s="164"/>
      <c r="ID6" s="164"/>
      <c r="IE6" s="164"/>
      <c r="IF6" s="164"/>
      <c r="IG6" s="164"/>
      <c r="IH6" s="164"/>
      <c r="II6" s="164"/>
      <c r="IJ6" s="164"/>
      <c r="IK6" s="164"/>
      <c r="IL6" s="164"/>
      <c r="IM6" s="164"/>
      <c r="IN6" s="164"/>
      <c r="IO6" s="164"/>
      <c r="IP6" s="164"/>
      <c r="IQ6" s="164"/>
      <c r="IR6" s="164"/>
      <c r="IS6" s="164"/>
      <c r="IT6" s="164"/>
      <c r="IU6" s="164"/>
      <c r="IV6" s="164"/>
      <c r="IW6" s="164"/>
      <c r="IX6" s="164"/>
      <c r="IY6" s="164"/>
      <c r="IZ6" s="164"/>
      <c r="JA6" s="164"/>
      <c r="JB6" s="164"/>
      <c r="JC6" s="164"/>
      <c r="JD6" s="164"/>
      <c r="JE6" s="164"/>
      <c r="JF6" s="164"/>
      <c r="JG6" s="164"/>
      <c r="JH6" s="164"/>
      <c r="JI6" s="164"/>
      <c r="JJ6" s="164"/>
      <c r="JK6" s="164"/>
      <c r="JL6" s="164"/>
      <c r="JM6" s="164"/>
      <c r="JN6" s="164"/>
      <c r="JO6" s="164"/>
      <c r="JP6" s="164"/>
      <c r="JQ6" s="164"/>
      <c r="JR6" s="164"/>
    </row>
    <row r="7" spans="1:278" s="193" customFormat="1" ht="39.75" customHeight="1" thickTop="1" thickBot="1">
      <c r="A7" s="534" t="s">
        <v>356</v>
      </c>
      <c r="B7" s="535"/>
      <c r="C7" s="535"/>
      <c r="D7" s="535"/>
      <c r="E7" s="535"/>
      <c r="F7" s="536"/>
      <c r="G7" s="200"/>
      <c r="H7" s="537" t="s">
        <v>357</v>
      </c>
      <c r="I7" s="537"/>
      <c r="J7" s="537"/>
      <c r="K7" s="537" t="s">
        <v>358</v>
      </c>
      <c r="L7" s="537"/>
      <c r="M7" s="537"/>
      <c r="N7" s="538" t="s">
        <v>359</v>
      </c>
      <c r="O7" s="527" t="s">
        <v>360</v>
      </c>
      <c r="P7" s="529" t="s">
        <v>361</v>
      </c>
      <c r="Q7" s="530"/>
      <c r="R7" s="529" t="s">
        <v>362</v>
      </c>
      <c r="S7" s="530"/>
      <c r="T7" s="506" t="s">
        <v>383</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388</v>
      </c>
      <c r="C8" s="211" t="s">
        <v>8</v>
      </c>
      <c r="D8" s="201" t="s">
        <v>371</v>
      </c>
      <c r="E8" s="213" t="s">
        <v>10</v>
      </c>
      <c r="F8" s="213" t="s">
        <v>11</v>
      </c>
      <c r="G8" s="213" t="s">
        <v>12</v>
      </c>
      <c r="H8" s="203" t="s">
        <v>364</v>
      </c>
      <c r="I8" s="203" t="s">
        <v>38</v>
      </c>
      <c r="J8" s="203" t="s">
        <v>365</v>
      </c>
      <c r="K8" s="203" t="s">
        <v>364</v>
      </c>
      <c r="L8" s="203" t="s">
        <v>366</v>
      </c>
      <c r="M8" s="203" t="s">
        <v>365</v>
      </c>
      <c r="N8" s="538"/>
      <c r="O8" s="528"/>
      <c r="P8" s="204" t="s">
        <v>367</v>
      </c>
      <c r="Q8" s="204" t="s">
        <v>368</v>
      </c>
      <c r="R8" s="204" t="s">
        <v>369</v>
      </c>
      <c r="S8" s="204" t="s">
        <v>370</v>
      </c>
      <c r="T8" s="506"/>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42"/>
      <c r="B9" s="543"/>
      <c r="C9" s="543"/>
      <c r="D9" s="543"/>
      <c r="E9" s="543"/>
      <c r="F9" s="543"/>
      <c r="G9" s="543"/>
      <c r="H9" s="543"/>
      <c r="I9" s="543"/>
      <c r="J9" s="543"/>
      <c r="K9" s="543"/>
      <c r="L9" s="543"/>
      <c r="M9" s="543"/>
      <c r="N9" s="543"/>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44">
        <f>'Mapa Final'!A10</f>
        <v>1</v>
      </c>
      <c r="B10" s="564" t="str">
        <f>'Mapa Final'!B10</f>
        <v>Tardanza</v>
      </c>
      <c r="C10" s="547" t="str">
        <f>'Mapa Final'!C10</f>
        <v>Reputacional</v>
      </c>
      <c r="D10" s="547" t="str">
        <f>'Mapa Final'!D10</f>
        <v>1. Demora en el Proceso de Contratación para la selección del operador que apoye la ejecucion de las actividades.</v>
      </c>
      <c r="E10" s="517" t="str">
        <f>'Mapa Final'!E10</f>
        <v xml:space="preserve">Demora en el proceso de aprobación del Plan Operativo Anual de Inversiones y Plan de Formación.
</v>
      </c>
      <c r="F10" s="517" t="str">
        <f>'Mapa Final'!F10</f>
        <v>La probabilidad de la perdida reputacional por la demora  en el proceso de aprobación del Plan Operativo Anual de Inversiones y Plan de Formación.</v>
      </c>
      <c r="G10" s="517" t="str">
        <f>'Mapa Final'!G10</f>
        <v>Ejecución y Administración de Procesos</v>
      </c>
      <c r="H10" s="520" t="str">
        <f>'Mapa Final'!I10</f>
        <v>Baja</v>
      </c>
      <c r="I10" s="552" t="str">
        <f>'Mapa Final'!L10</f>
        <v>Menor</v>
      </c>
      <c r="J10" s="558" t="str">
        <f>'Mapa Final'!N10</f>
        <v>Moderado</v>
      </c>
      <c r="K10" s="507" t="str">
        <f>'Mapa Final'!AA10</f>
        <v>Baja</v>
      </c>
      <c r="L10" s="507" t="str">
        <f>'Mapa Final'!AE10</f>
        <v>Menor</v>
      </c>
      <c r="M10" s="555" t="str">
        <f>'Mapa Final'!AG10</f>
        <v>Moderado</v>
      </c>
      <c r="N10" s="507" t="str">
        <f>'Mapa Final'!AH10</f>
        <v>Aceptar</v>
      </c>
      <c r="O10" s="531"/>
      <c r="P10" s="531"/>
      <c r="Q10" s="531"/>
      <c r="R10" s="531"/>
      <c r="S10" s="531"/>
      <c r="T10" s="531"/>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3.5" customHeight="1">
      <c r="A11" s="545"/>
      <c r="B11" s="362"/>
      <c r="C11" s="548"/>
      <c r="D11" s="548"/>
      <c r="E11" s="518"/>
      <c r="F11" s="518"/>
      <c r="G11" s="518"/>
      <c r="H11" s="521"/>
      <c r="I11" s="553"/>
      <c r="J11" s="559"/>
      <c r="K11" s="508"/>
      <c r="L11" s="508"/>
      <c r="M11" s="556"/>
      <c r="N11" s="508"/>
      <c r="O11" s="532"/>
      <c r="P11" s="532"/>
      <c r="Q11" s="532"/>
      <c r="R11" s="532"/>
      <c r="S11" s="532"/>
      <c r="T11" s="532"/>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13.5" customHeight="1">
      <c r="A12" s="545"/>
      <c r="B12" s="362"/>
      <c r="C12" s="548"/>
      <c r="D12" s="548"/>
      <c r="E12" s="518"/>
      <c r="F12" s="518"/>
      <c r="G12" s="518"/>
      <c r="H12" s="521"/>
      <c r="I12" s="553"/>
      <c r="J12" s="559"/>
      <c r="K12" s="508"/>
      <c r="L12" s="508"/>
      <c r="M12" s="556"/>
      <c r="N12" s="508"/>
      <c r="O12" s="532"/>
      <c r="P12" s="532"/>
      <c r="Q12" s="532"/>
      <c r="R12" s="532"/>
      <c r="S12" s="532"/>
      <c r="T12" s="532"/>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13.5" customHeight="1">
      <c r="A13" s="545"/>
      <c r="B13" s="362"/>
      <c r="C13" s="548"/>
      <c r="D13" s="548"/>
      <c r="E13" s="518"/>
      <c r="F13" s="518"/>
      <c r="G13" s="518"/>
      <c r="H13" s="521"/>
      <c r="I13" s="553"/>
      <c r="J13" s="559"/>
      <c r="K13" s="508"/>
      <c r="L13" s="508"/>
      <c r="M13" s="556"/>
      <c r="N13" s="508"/>
      <c r="O13" s="532"/>
      <c r="P13" s="532"/>
      <c r="Q13" s="532"/>
      <c r="R13" s="532"/>
      <c r="S13" s="532"/>
      <c r="T13" s="532"/>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238.5" customHeight="1" thickBot="1">
      <c r="A14" s="546"/>
      <c r="B14" s="565"/>
      <c r="C14" s="549"/>
      <c r="D14" s="549"/>
      <c r="E14" s="519"/>
      <c r="F14" s="519"/>
      <c r="G14" s="519"/>
      <c r="H14" s="522"/>
      <c r="I14" s="554"/>
      <c r="J14" s="560"/>
      <c r="K14" s="509"/>
      <c r="L14" s="509"/>
      <c r="M14" s="557"/>
      <c r="N14" s="509"/>
      <c r="O14" s="533"/>
      <c r="P14" s="533"/>
      <c r="Q14" s="533"/>
      <c r="R14" s="533"/>
      <c r="S14" s="533"/>
      <c r="T14" s="533"/>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15" customHeight="1">
      <c r="A15" s="544">
        <f>'Mapa Final'!A15</f>
        <v>2</v>
      </c>
      <c r="B15" s="564" t="str">
        <f>'Mapa Final'!B15</f>
        <v>Incumplimiento</v>
      </c>
      <c r="C15" s="547" t="str">
        <f>'Mapa Final'!C15</f>
        <v>Incumplimiento de las metas establecidas</v>
      </c>
      <c r="D15" s="547"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517" t="str">
        <f>'Mapa Final'!E15</f>
        <v>Retraso en el inicio de la ejecución del Plan de Formación</v>
      </c>
      <c r="F15" s="517" t="str">
        <f>'Mapa Final'!F15</f>
        <v>la probailidad del incumplimiento de las metas establecidas con ocasión al retraso en el inicio de la ejecución del Plan de Formación</v>
      </c>
      <c r="G15" s="517" t="str">
        <f>'Mapa Final'!G15</f>
        <v>Ejecución y Administración de Procesos</v>
      </c>
      <c r="H15" s="520" t="str">
        <f>'Mapa Final'!I15</f>
        <v>Media</v>
      </c>
      <c r="I15" s="552" t="str">
        <f>'Mapa Final'!L15</f>
        <v>Leve</v>
      </c>
      <c r="J15" s="558" t="str">
        <f>'Mapa Final'!N15</f>
        <v>Moderado</v>
      </c>
      <c r="K15" s="507" t="str">
        <f>'Mapa Final'!AA15</f>
        <v>Baja</v>
      </c>
      <c r="L15" s="507" t="str">
        <f>'Mapa Final'!AE15</f>
        <v>Leve</v>
      </c>
      <c r="M15" s="555" t="str">
        <f>'Mapa Final'!AG15</f>
        <v>Bajo</v>
      </c>
      <c r="N15" s="507" t="str">
        <f>'Mapa Final'!AH15</f>
        <v>Aceptar</v>
      </c>
      <c r="O15" s="531"/>
      <c r="P15" s="531"/>
      <c r="Q15" s="531"/>
      <c r="R15" s="531"/>
      <c r="S15" s="531"/>
      <c r="T15" s="531"/>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13.5" customHeight="1">
      <c r="A16" s="545"/>
      <c r="B16" s="362"/>
      <c r="C16" s="548"/>
      <c r="D16" s="548"/>
      <c r="E16" s="518"/>
      <c r="F16" s="518"/>
      <c r="G16" s="518"/>
      <c r="H16" s="521"/>
      <c r="I16" s="553"/>
      <c r="J16" s="559"/>
      <c r="K16" s="508"/>
      <c r="L16" s="508"/>
      <c r="M16" s="556"/>
      <c r="N16" s="508"/>
      <c r="O16" s="532"/>
      <c r="P16" s="532"/>
      <c r="Q16" s="532"/>
      <c r="R16" s="532"/>
      <c r="S16" s="532"/>
      <c r="T16" s="532"/>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13.5" customHeight="1">
      <c r="A17" s="545"/>
      <c r="B17" s="362"/>
      <c r="C17" s="548"/>
      <c r="D17" s="548"/>
      <c r="E17" s="518"/>
      <c r="F17" s="518"/>
      <c r="G17" s="518"/>
      <c r="H17" s="521"/>
      <c r="I17" s="553"/>
      <c r="J17" s="559"/>
      <c r="K17" s="508"/>
      <c r="L17" s="508"/>
      <c r="M17" s="556"/>
      <c r="N17" s="508"/>
      <c r="O17" s="532"/>
      <c r="P17" s="532"/>
      <c r="Q17" s="532"/>
      <c r="R17" s="532"/>
      <c r="S17" s="532"/>
      <c r="T17" s="532"/>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13.5" customHeight="1">
      <c r="A18" s="545"/>
      <c r="B18" s="362"/>
      <c r="C18" s="548"/>
      <c r="D18" s="548"/>
      <c r="E18" s="518"/>
      <c r="F18" s="518"/>
      <c r="G18" s="518"/>
      <c r="H18" s="521"/>
      <c r="I18" s="553"/>
      <c r="J18" s="559"/>
      <c r="K18" s="508"/>
      <c r="L18" s="508"/>
      <c r="M18" s="556"/>
      <c r="N18" s="508"/>
      <c r="O18" s="532"/>
      <c r="P18" s="532"/>
      <c r="Q18" s="532"/>
      <c r="R18" s="532"/>
      <c r="S18" s="532"/>
      <c r="T18" s="532"/>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5.75" customHeight="1" thickBot="1">
      <c r="A19" s="546"/>
      <c r="B19" s="565"/>
      <c r="C19" s="549"/>
      <c r="D19" s="549"/>
      <c r="E19" s="519"/>
      <c r="F19" s="519"/>
      <c r="G19" s="519"/>
      <c r="H19" s="522"/>
      <c r="I19" s="554"/>
      <c r="J19" s="560"/>
      <c r="K19" s="509"/>
      <c r="L19" s="509"/>
      <c r="M19" s="557"/>
      <c r="N19" s="509"/>
      <c r="O19" s="533"/>
      <c r="P19" s="533"/>
      <c r="Q19" s="533"/>
      <c r="R19" s="533"/>
      <c r="S19" s="533"/>
      <c r="T19" s="533"/>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c r="A20" s="544">
        <f>'Mapa Final'!A20</f>
        <v>3</v>
      </c>
      <c r="B20" s="564" t="str">
        <f>'Mapa Final'!B20</f>
        <v>Demoras en la tabulación de la información</v>
      </c>
      <c r="C20" s="547" t="str">
        <f>'Mapa Final'!C20</f>
        <v>Incumplimiento de las metas establecidas</v>
      </c>
      <c r="D20" s="547"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517" t="str">
        <f>'Mapa Final'!E20</f>
        <v>No se cuenta con un sistema para la recopilación y tabulación de la informacion de las encuestas.</v>
      </c>
      <c r="F20" s="517" t="str">
        <f>'Mapa Final'!F20</f>
        <v>La probabilidad del incumpliento de las metas establecidas debido ha que no se cuenta con un sistema para la recopilación y tabulación de las encuentas.</v>
      </c>
      <c r="G20" s="517" t="str">
        <f>'Mapa Final'!G20</f>
        <v>Ejecución y Administración de Procesos</v>
      </c>
      <c r="H20" s="520" t="str">
        <f>'Mapa Final'!I20</f>
        <v>Media</v>
      </c>
      <c r="I20" s="552" t="str">
        <f>'Mapa Final'!L20</f>
        <v>Leve</v>
      </c>
      <c r="J20" s="558" t="str">
        <f>'Mapa Final'!N20</f>
        <v>Moderado</v>
      </c>
      <c r="K20" s="507" t="str">
        <f>'Mapa Final'!AA20</f>
        <v>Baja</v>
      </c>
      <c r="L20" s="507" t="str">
        <f>'Mapa Final'!AE20</f>
        <v>Leve</v>
      </c>
      <c r="M20" s="555" t="str">
        <f>'Mapa Final'!AG20</f>
        <v>Bajo</v>
      </c>
      <c r="N20" s="507" t="str">
        <f>'Mapa Final'!AH20</f>
        <v>Evitar</v>
      </c>
      <c r="O20" s="531"/>
      <c r="P20" s="531"/>
      <c r="Q20" s="531"/>
      <c r="R20" s="531"/>
      <c r="S20" s="531"/>
      <c r="T20" s="531"/>
      <c r="U20" s="209"/>
      <c r="V20" s="209"/>
    </row>
    <row r="21" spans="1:176">
      <c r="A21" s="545"/>
      <c r="B21" s="362"/>
      <c r="C21" s="548"/>
      <c r="D21" s="548"/>
      <c r="E21" s="518"/>
      <c r="F21" s="518"/>
      <c r="G21" s="518"/>
      <c r="H21" s="521"/>
      <c r="I21" s="553"/>
      <c r="J21" s="559"/>
      <c r="K21" s="508"/>
      <c r="L21" s="508"/>
      <c r="M21" s="556"/>
      <c r="N21" s="508"/>
      <c r="O21" s="532"/>
      <c r="P21" s="532"/>
      <c r="Q21" s="532"/>
      <c r="R21" s="532"/>
      <c r="S21" s="532"/>
      <c r="T21" s="532"/>
      <c r="U21" s="209"/>
      <c r="V21" s="209"/>
    </row>
    <row r="22" spans="1:176">
      <c r="A22" s="545"/>
      <c r="B22" s="362"/>
      <c r="C22" s="548"/>
      <c r="D22" s="548"/>
      <c r="E22" s="518"/>
      <c r="F22" s="518"/>
      <c r="G22" s="518"/>
      <c r="H22" s="521"/>
      <c r="I22" s="553"/>
      <c r="J22" s="559"/>
      <c r="K22" s="508"/>
      <c r="L22" s="508"/>
      <c r="M22" s="556"/>
      <c r="N22" s="508"/>
      <c r="O22" s="532"/>
      <c r="P22" s="532"/>
      <c r="Q22" s="532"/>
      <c r="R22" s="532"/>
      <c r="S22" s="532"/>
      <c r="T22" s="532"/>
      <c r="U22" s="209"/>
      <c r="V22" s="209"/>
    </row>
    <row r="23" spans="1:176">
      <c r="A23" s="545"/>
      <c r="B23" s="362"/>
      <c r="C23" s="548"/>
      <c r="D23" s="548"/>
      <c r="E23" s="518"/>
      <c r="F23" s="518"/>
      <c r="G23" s="518"/>
      <c r="H23" s="521"/>
      <c r="I23" s="553"/>
      <c r="J23" s="559"/>
      <c r="K23" s="508"/>
      <c r="L23" s="508"/>
      <c r="M23" s="556"/>
      <c r="N23" s="508"/>
      <c r="O23" s="532"/>
      <c r="P23" s="532"/>
      <c r="Q23" s="532"/>
      <c r="R23" s="532"/>
      <c r="S23" s="532"/>
      <c r="T23" s="532"/>
      <c r="U23" s="209"/>
      <c r="V23" s="209"/>
    </row>
    <row r="24" spans="1:176" ht="307.5" customHeight="1" thickBot="1">
      <c r="A24" s="546"/>
      <c r="B24" s="565"/>
      <c r="C24" s="549"/>
      <c r="D24" s="549"/>
      <c r="E24" s="519"/>
      <c r="F24" s="519"/>
      <c r="G24" s="519"/>
      <c r="H24" s="522"/>
      <c r="I24" s="554"/>
      <c r="J24" s="560"/>
      <c r="K24" s="509"/>
      <c r="L24" s="509"/>
      <c r="M24" s="557"/>
      <c r="N24" s="509"/>
      <c r="O24" s="533"/>
      <c r="P24" s="533"/>
      <c r="Q24" s="533"/>
      <c r="R24" s="533"/>
      <c r="S24" s="533"/>
      <c r="T24" s="533"/>
      <c r="U24" s="209"/>
      <c r="V24" s="209"/>
    </row>
    <row r="25" spans="1:176">
      <c r="A25" s="544">
        <f>'Mapa Final'!A25</f>
        <v>4</v>
      </c>
      <c r="B25" s="564" t="str">
        <f>'Mapa Final'!B25</f>
        <v>Cancelar actividades</v>
      </c>
      <c r="C25" s="547" t="str">
        <f>'Mapa Final'!C25</f>
        <v>Incumplimiento de las metas establecidas</v>
      </c>
      <c r="D25" s="547" t="str">
        <f>'Mapa Final'!D25</f>
        <v xml:space="preserve">1. Orden Público
2. Paro Gremial
3. Paro Judicial
4. Emergencia Sanitaria o Ambiental
</v>
      </c>
      <c r="E25" s="517" t="str">
        <f>'Mapa Final'!E25</f>
        <v xml:space="preserve">Situaciones imprevistas que imposibilitan las Actividades del Plan Anual de Formación de la Rama Judicial. </v>
      </c>
      <c r="F25" s="517" t="str">
        <f>'Mapa Final'!F25</f>
        <v xml:space="preserve">La probabilidad del incumplimeinto de las metas establecidas debido a las Situaciones imprevistas que imposibilitan las Actividades del Plan Anual de Formación de la Rama Judicial. </v>
      </c>
      <c r="G25" s="517" t="str">
        <f>'Mapa Final'!G25</f>
        <v>Ejecución y Administración de Procesos</v>
      </c>
      <c r="H25" s="520" t="str">
        <f>'Mapa Final'!I25</f>
        <v>Media</v>
      </c>
      <c r="I25" s="552" t="str">
        <f>'Mapa Final'!L25</f>
        <v>Leve</v>
      </c>
      <c r="J25" s="558" t="str">
        <f>'Mapa Final'!N25</f>
        <v>Moderado</v>
      </c>
      <c r="K25" s="507" t="str">
        <f>'Mapa Final'!AA25</f>
        <v>Baja</v>
      </c>
      <c r="L25" s="507" t="str">
        <f>'Mapa Final'!AE25</f>
        <v>Leve</v>
      </c>
      <c r="M25" s="555" t="str">
        <f>'Mapa Final'!AG25</f>
        <v>Bajo</v>
      </c>
      <c r="N25" s="507" t="str">
        <f>'Mapa Final'!AH25</f>
        <v>Aceptar</v>
      </c>
      <c r="O25" s="531"/>
      <c r="P25" s="531"/>
      <c r="Q25" s="531"/>
      <c r="R25" s="531"/>
      <c r="S25" s="531"/>
      <c r="T25" s="531"/>
    </row>
    <row r="26" spans="1:176">
      <c r="A26" s="545"/>
      <c r="B26" s="362"/>
      <c r="C26" s="548"/>
      <c r="D26" s="548"/>
      <c r="E26" s="518"/>
      <c r="F26" s="518"/>
      <c r="G26" s="518"/>
      <c r="H26" s="521"/>
      <c r="I26" s="553"/>
      <c r="J26" s="559"/>
      <c r="K26" s="508"/>
      <c r="L26" s="508"/>
      <c r="M26" s="556"/>
      <c r="N26" s="508"/>
      <c r="O26" s="532"/>
      <c r="P26" s="532"/>
      <c r="Q26" s="532"/>
      <c r="R26" s="532"/>
      <c r="S26" s="532"/>
      <c r="T26" s="532"/>
    </row>
    <row r="27" spans="1:176">
      <c r="A27" s="545"/>
      <c r="B27" s="362"/>
      <c r="C27" s="548"/>
      <c r="D27" s="548"/>
      <c r="E27" s="518"/>
      <c r="F27" s="518"/>
      <c r="G27" s="518"/>
      <c r="H27" s="521"/>
      <c r="I27" s="553"/>
      <c r="J27" s="559"/>
      <c r="K27" s="508"/>
      <c r="L27" s="508"/>
      <c r="M27" s="556"/>
      <c r="N27" s="508"/>
      <c r="O27" s="532"/>
      <c r="P27" s="532"/>
      <c r="Q27" s="532"/>
      <c r="R27" s="532"/>
      <c r="S27" s="532"/>
      <c r="T27" s="532"/>
    </row>
    <row r="28" spans="1:176">
      <c r="A28" s="545"/>
      <c r="B28" s="362"/>
      <c r="C28" s="548"/>
      <c r="D28" s="548"/>
      <c r="E28" s="518"/>
      <c r="F28" s="518"/>
      <c r="G28" s="518"/>
      <c r="H28" s="521"/>
      <c r="I28" s="553"/>
      <c r="J28" s="559"/>
      <c r="K28" s="508"/>
      <c r="L28" s="508"/>
      <c r="M28" s="556"/>
      <c r="N28" s="508"/>
      <c r="O28" s="532"/>
      <c r="P28" s="532"/>
      <c r="Q28" s="532"/>
      <c r="R28" s="532"/>
      <c r="S28" s="532"/>
      <c r="T28" s="532"/>
    </row>
    <row r="29" spans="1:176" ht="277.5" customHeight="1" thickBot="1">
      <c r="A29" s="546"/>
      <c r="B29" s="565"/>
      <c r="C29" s="549"/>
      <c r="D29" s="549"/>
      <c r="E29" s="519"/>
      <c r="F29" s="519"/>
      <c r="G29" s="519"/>
      <c r="H29" s="522"/>
      <c r="I29" s="554"/>
      <c r="J29" s="560"/>
      <c r="K29" s="509"/>
      <c r="L29" s="509"/>
      <c r="M29" s="557"/>
      <c r="N29" s="509"/>
      <c r="O29" s="533"/>
      <c r="P29" s="533"/>
      <c r="Q29" s="533"/>
      <c r="R29" s="533"/>
      <c r="S29" s="533"/>
      <c r="T29" s="533"/>
    </row>
    <row r="30" spans="1:176">
      <c r="A30" s="544">
        <f>'Mapa Final'!A30</f>
        <v>5</v>
      </c>
      <c r="B30" s="564" t="str">
        <f>'Mapa Final'!B30</f>
        <v>Riesgo de Corrupción</v>
      </c>
      <c r="C30" s="547" t="str">
        <f>'Mapa Final'!C30</f>
        <v>Reputacional(Corrupción)</v>
      </c>
      <c r="D30" s="547" t="str">
        <f>'Mapa Final'!D30</f>
        <v xml:space="preserve">
1. Indebida influencia de Terceros, ajenos a la organización, para la toma de decisiones
2. Favorecimiento indebido al servidor judicial y/o un tercero</v>
      </c>
      <c r="E30" s="517" t="str">
        <f>'Mapa Final'!E30</f>
        <v>Destinación inadecuada de los recursos asignados</v>
      </c>
      <c r="F30" s="517" t="str">
        <f>'Mapa Final'!F30</f>
        <v>La probabilidad de cualquier acto de corrupción con ocasión de la destinación inadecuada de los recursos asigandos.</v>
      </c>
      <c r="G30" s="517" t="str">
        <f>'Mapa Final'!G30</f>
        <v>Fraude Interno</v>
      </c>
      <c r="H30" s="520" t="str">
        <f>'Mapa Final'!I30</f>
        <v>Media</v>
      </c>
      <c r="I30" s="552" t="str">
        <f>'Mapa Final'!L30</f>
        <v>Mayor</v>
      </c>
      <c r="J30" s="558" t="str">
        <f>'Mapa Final'!N30</f>
        <v xml:space="preserve">Alto </v>
      </c>
      <c r="K30" s="507" t="str">
        <f>'Mapa Final'!AA30</f>
        <v>Baja</v>
      </c>
      <c r="L30" s="507" t="str">
        <f>'Mapa Final'!AE30</f>
        <v>Mayor</v>
      </c>
      <c r="M30" s="555" t="str">
        <f>'Mapa Final'!AG30</f>
        <v xml:space="preserve">Alto </v>
      </c>
      <c r="N30" s="507" t="str">
        <f>'Mapa Final'!AH30</f>
        <v>Reducir(mitigar)</v>
      </c>
      <c r="O30" s="531"/>
      <c r="P30" s="531"/>
      <c r="Q30" s="531"/>
      <c r="R30" s="531"/>
      <c r="S30" s="531"/>
      <c r="T30" s="531"/>
    </row>
    <row r="31" spans="1:176">
      <c r="A31" s="545"/>
      <c r="B31" s="362"/>
      <c r="C31" s="548"/>
      <c r="D31" s="548"/>
      <c r="E31" s="518"/>
      <c r="F31" s="518"/>
      <c r="G31" s="518"/>
      <c r="H31" s="521"/>
      <c r="I31" s="553"/>
      <c r="J31" s="559"/>
      <c r="K31" s="508"/>
      <c r="L31" s="508"/>
      <c r="M31" s="556"/>
      <c r="N31" s="508"/>
      <c r="O31" s="532"/>
      <c r="P31" s="532"/>
      <c r="Q31" s="532"/>
      <c r="R31" s="532"/>
      <c r="S31" s="532"/>
      <c r="T31" s="532"/>
    </row>
    <row r="32" spans="1:176">
      <c r="A32" s="545"/>
      <c r="B32" s="362"/>
      <c r="C32" s="548"/>
      <c r="D32" s="548"/>
      <c r="E32" s="518"/>
      <c r="F32" s="518"/>
      <c r="G32" s="518"/>
      <c r="H32" s="521"/>
      <c r="I32" s="553"/>
      <c r="J32" s="559"/>
      <c r="K32" s="508"/>
      <c r="L32" s="508"/>
      <c r="M32" s="556"/>
      <c r="N32" s="508"/>
      <c r="O32" s="532"/>
      <c r="P32" s="532"/>
      <c r="Q32" s="532"/>
      <c r="R32" s="532"/>
      <c r="S32" s="532"/>
      <c r="T32" s="532"/>
    </row>
    <row r="33" spans="1:20">
      <c r="A33" s="545"/>
      <c r="B33" s="362"/>
      <c r="C33" s="548"/>
      <c r="D33" s="548"/>
      <c r="E33" s="518"/>
      <c r="F33" s="518"/>
      <c r="G33" s="518"/>
      <c r="H33" s="521"/>
      <c r="I33" s="553"/>
      <c r="J33" s="559"/>
      <c r="K33" s="508"/>
      <c r="L33" s="508"/>
      <c r="M33" s="556"/>
      <c r="N33" s="508"/>
      <c r="O33" s="532"/>
      <c r="P33" s="532"/>
      <c r="Q33" s="532"/>
      <c r="R33" s="532"/>
      <c r="S33" s="532"/>
      <c r="T33" s="532"/>
    </row>
    <row r="34" spans="1:20" ht="102.75" customHeight="1" thickBot="1">
      <c r="A34" s="546"/>
      <c r="B34" s="565"/>
      <c r="C34" s="549"/>
      <c r="D34" s="549"/>
      <c r="E34" s="519"/>
      <c r="F34" s="519"/>
      <c r="G34" s="519"/>
      <c r="H34" s="522"/>
      <c r="I34" s="554"/>
      <c r="J34" s="560"/>
      <c r="K34" s="509"/>
      <c r="L34" s="509"/>
      <c r="M34" s="557"/>
      <c r="N34" s="509"/>
      <c r="O34" s="533"/>
      <c r="P34" s="533"/>
      <c r="Q34" s="533"/>
      <c r="R34" s="533"/>
      <c r="S34" s="533"/>
      <c r="T34" s="533"/>
    </row>
    <row r="35" spans="1:20">
      <c r="A35" s="544">
        <f>'Mapa Final'!A35</f>
        <v>6</v>
      </c>
      <c r="B35" s="564" t="str">
        <f>'Mapa Final'!B35</f>
        <v>Inaplicabilidad de la normavidad ambiental vigente</v>
      </c>
      <c r="C35" s="547" t="str">
        <f>'Mapa Final'!C35</f>
        <v xml:space="preserve"> Afectación Ambiental</v>
      </c>
      <c r="D35" s="547"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17" t="str">
        <f>'Mapa Final'!E35</f>
        <v>Desconocimiento de los lineamientos ambientales y normatividad  ambiental vigente</v>
      </c>
      <c r="F35" s="517" t="str">
        <f>'Mapa Final'!F35</f>
        <v>Posibilidad de afectación ambiental debido al desconocimiento de las lineamientos ambientales y normatividad ambiental vigente</v>
      </c>
      <c r="G35" s="517" t="str">
        <f>'Mapa Final'!G35</f>
        <v>Eventos Ambientales Internos</v>
      </c>
      <c r="H35" s="520" t="str">
        <f>'Mapa Final'!I35</f>
        <v>Media</v>
      </c>
      <c r="I35" s="552" t="str">
        <f>'Mapa Final'!L35</f>
        <v>Moderado</v>
      </c>
      <c r="J35" s="558" t="str">
        <f>'Mapa Final'!N35</f>
        <v>Moderado</v>
      </c>
      <c r="K35" s="507" t="str">
        <f>'Mapa Final'!AA35</f>
        <v>Baja</v>
      </c>
      <c r="L35" s="507" t="str">
        <f>'Mapa Final'!AE35</f>
        <v>Moderado</v>
      </c>
      <c r="M35" s="555" t="str">
        <f>'Mapa Final'!AG35</f>
        <v>Moderado</v>
      </c>
      <c r="N35" s="507" t="str">
        <f>'Mapa Final'!AH35</f>
        <v>Reducir(mitigar)</v>
      </c>
      <c r="O35" s="531"/>
      <c r="P35" s="531"/>
      <c r="Q35" s="531"/>
      <c r="R35" s="531"/>
      <c r="S35" s="531"/>
      <c r="T35" s="531"/>
    </row>
    <row r="36" spans="1:20">
      <c r="A36" s="545"/>
      <c r="B36" s="362"/>
      <c r="C36" s="548"/>
      <c r="D36" s="548"/>
      <c r="E36" s="518"/>
      <c r="F36" s="518"/>
      <c r="G36" s="518"/>
      <c r="H36" s="521"/>
      <c r="I36" s="553"/>
      <c r="J36" s="559"/>
      <c r="K36" s="508"/>
      <c r="L36" s="508"/>
      <c r="M36" s="556"/>
      <c r="N36" s="508"/>
      <c r="O36" s="532"/>
      <c r="P36" s="532"/>
      <c r="Q36" s="532"/>
      <c r="R36" s="532"/>
      <c r="S36" s="532"/>
      <c r="T36" s="532"/>
    </row>
    <row r="37" spans="1:20">
      <c r="A37" s="545"/>
      <c r="B37" s="362"/>
      <c r="C37" s="548"/>
      <c r="D37" s="548"/>
      <c r="E37" s="518"/>
      <c r="F37" s="518"/>
      <c r="G37" s="518"/>
      <c r="H37" s="521"/>
      <c r="I37" s="553"/>
      <c r="J37" s="559"/>
      <c r="K37" s="508"/>
      <c r="L37" s="508"/>
      <c r="M37" s="556"/>
      <c r="N37" s="508"/>
      <c r="O37" s="532"/>
      <c r="P37" s="532"/>
      <c r="Q37" s="532"/>
      <c r="R37" s="532"/>
      <c r="S37" s="532"/>
      <c r="T37" s="532"/>
    </row>
    <row r="38" spans="1:20">
      <c r="A38" s="545"/>
      <c r="B38" s="362"/>
      <c r="C38" s="548"/>
      <c r="D38" s="548"/>
      <c r="E38" s="518"/>
      <c r="F38" s="518"/>
      <c r="G38" s="518"/>
      <c r="H38" s="521"/>
      <c r="I38" s="553"/>
      <c r="J38" s="559"/>
      <c r="K38" s="508"/>
      <c r="L38" s="508"/>
      <c r="M38" s="556"/>
      <c r="N38" s="508"/>
      <c r="O38" s="532"/>
      <c r="P38" s="532"/>
      <c r="Q38" s="532"/>
      <c r="R38" s="532"/>
      <c r="S38" s="532"/>
      <c r="T38" s="532"/>
    </row>
    <row r="39" spans="1:20" ht="278.25" customHeight="1" thickBot="1">
      <c r="A39" s="546"/>
      <c r="B39" s="565"/>
      <c r="C39" s="549"/>
      <c r="D39" s="549"/>
      <c r="E39" s="519"/>
      <c r="F39" s="519"/>
      <c r="G39" s="519"/>
      <c r="H39" s="522"/>
      <c r="I39" s="554"/>
      <c r="J39" s="560"/>
      <c r="K39" s="509"/>
      <c r="L39" s="509"/>
      <c r="M39" s="557"/>
      <c r="N39" s="509"/>
      <c r="O39" s="533"/>
      <c r="P39" s="533"/>
      <c r="Q39" s="533"/>
      <c r="R39" s="533"/>
      <c r="S39" s="533"/>
      <c r="T39" s="533"/>
    </row>
    <row r="40" spans="1:20">
      <c r="A40" s="544" t="e">
        <f>'Mapa Final'!#REF!</f>
        <v>#REF!</v>
      </c>
      <c r="B40" s="564" t="e">
        <f>'Mapa Final'!#REF!</f>
        <v>#REF!</v>
      </c>
      <c r="C40" s="547" t="e">
        <f>'Mapa Final'!#REF!</f>
        <v>#REF!</v>
      </c>
      <c r="D40" s="547" t="e">
        <f>'Mapa Final'!#REF!</f>
        <v>#REF!</v>
      </c>
      <c r="E40" s="517" t="e">
        <f>'Mapa Final'!#REF!</f>
        <v>#REF!</v>
      </c>
      <c r="F40" s="517" t="e">
        <f>'Mapa Final'!#REF!</f>
        <v>#REF!</v>
      </c>
      <c r="G40" s="517" t="e">
        <f>'Mapa Final'!#REF!</f>
        <v>#REF!</v>
      </c>
      <c r="H40" s="520" t="e">
        <f>'Mapa Final'!#REF!</f>
        <v>#REF!</v>
      </c>
      <c r="I40" s="552" t="e">
        <f>'Mapa Final'!#REF!</f>
        <v>#REF!</v>
      </c>
      <c r="J40" s="558" t="e">
        <f>'Mapa Final'!#REF!</f>
        <v>#REF!</v>
      </c>
      <c r="K40" s="507" t="e">
        <f>'Mapa Final'!#REF!</f>
        <v>#REF!</v>
      </c>
      <c r="L40" s="507" t="e">
        <f>'Mapa Final'!#REF!</f>
        <v>#REF!</v>
      </c>
      <c r="M40" s="555" t="e">
        <f>'Mapa Final'!#REF!</f>
        <v>#REF!</v>
      </c>
      <c r="N40" s="507" t="e">
        <f>'Mapa Final'!#REF!</f>
        <v>#REF!</v>
      </c>
      <c r="O40" s="531"/>
      <c r="P40" s="531"/>
      <c r="Q40" s="531"/>
      <c r="R40" s="531"/>
      <c r="S40" s="531"/>
      <c r="T40" s="531"/>
    </row>
    <row r="41" spans="1:20">
      <c r="A41" s="545"/>
      <c r="B41" s="362"/>
      <c r="C41" s="548"/>
      <c r="D41" s="548"/>
      <c r="E41" s="518"/>
      <c r="F41" s="518"/>
      <c r="G41" s="518"/>
      <c r="H41" s="521"/>
      <c r="I41" s="553"/>
      <c r="J41" s="559"/>
      <c r="K41" s="508"/>
      <c r="L41" s="508"/>
      <c r="M41" s="556"/>
      <c r="N41" s="508"/>
      <c r="O41" s="532"/>
      <c r="P41" s="532"/>
      <c r="Q41" s="532"/>
      <c r="R41" s="532"/>
      <c r="S41" s="532"/>
      <c r="T41" s="532"/>
    </row>
    <row r="42" spans="1:20">
      <c r="A42" s="545"/>
      <c r="B42" s="362"/>
      <c r="C42" s="548"/>
      <c r="D42" s="548"/>
      <c r="E42" s="518"/>
      <c r="F42" s="518"/>
      <c r="G42" s="518"/>
      <c r="H42" s="521"/>
      <c r="I42" s="553"/>
      <c r="J42" s="559"/>
      <c r="K42" s="508"/>
      <c r="L42" s="508"/>
      <c r="M42" s="556"/>
      <c r="N42" s="508"/>
      <c r="O42" s="532"/>
      <c r="P42" s="532"/>
      <c r="Q42" s="532"/>
      <c r="R42" s="532"/>
      <c r="S42" s="532"/>
      <c r="T42" s="532"/>
    </row>
    <row r="43" spans="1:20">
      <c r="A43" s="545"/>
      <c r="B43" s="362"/>
      <c r="C43" s="548"/>
      <c r="D43" s="548"/>
      <c r="E43" s="518"/>
      <c r="F43" s="518"/>
      <c r="G43" s="518"/>
      <c r="H43" s="521"/>
      <c r="I43" s="553"/>
      <c r="J43" s="559"/>
      <c r="K43" s="508"/>
      <c r="L43" s="508"/>
      <c r="M43" s="556"/>
      <c r="N43" s="508"/>
      <c r="O43" s="532"/>
      <c r="P43" s="532"/>
      <c r="Q43" s="532"/>
      <c r="R43" s="532"/>
      <c r="S43" s="532"/>
      <c r="T43" s="532"/>
    </row>
    <row r="44" spans="1:20" ht="15.75" thickBot="1">
      <c r="A44" s="546"/>
      <c r="B44" s="565"/>
      <c r="C44" s="549"/>
      <c r="D44" s="549"/>
      <c r="E44" s="519"/>
      <c r="F44" s="519"/>
      <c r="G44" s="519"/>
      <c r="H44" s="522"/>
      <c r="I44" s="554"/>
      <c r="J44" s="560"/>
      <c r="K44" s="509"/>
      <c r="L44" s="509"/>
      <c r="M44" s="557"/>
      <c r="N44" s="509"/>
      <c r="O44" s="533"/>
      <c r="P44" s="533"/>
      <c r="Q44" s="533"/>
      <c r="R44" s="533"/>
      <c r="S44" s="533"/>
      <c r="T44" s="533"/>
    </row>
    <row r="45" spans="1:20">
      <c r="A45" s="544" t="e">
        <f>'Mapa Final'!#REF!</f>
        <v>#REF!</v>
      </c>
      <c r="B45" s="564" t="e">
        <f>'Mapa Final'!#REF!</f>
        <v>#REF!</v>
      </c>
      <c r="C45" s="547" t="e">
        <f>'Mapa Final'!#REF!</f>
        <v>#REF!</v>
      </c>
      <c r="D45" s="547" t="e">
        <f>'Mapa Final'!#REF!</f>
        <v>#REF!</v>
      </c>
      <c r="E45" s="517" t="e">
        <f>'Mapa Final'!#REF!</f>
        <v>#REF!</v>
      </c>
      <c r="F45" s="517" t="e">
        <f>'Mapa Final'!#REF!</f>
        <v>#REF!</v>
      </c>
      <c r="G45" s="517" t="e">
        <f>'Mapa Final'!#REF!</f>
        <v>#REF!</v>
      </c>
      <c r="H45" s="520" t="e">
        <f>'Mapa Final'!#REF!</f>
        <v>#REF!</v>
      </c>
      <c r="I45" s="552" t="e">
        <f>'Mapa Final'!#REF!</f>
        <v>#REF!</v>
      </c>
      <c r="J45" s="558" t="e">
        <f>'Mapa Final'!#REF!</f>
        <v>#REF!</v>
      </c>
      <c r="K45" s="507" t="e">
        <f>'Mapa Final'!#REF!</f>
        <v>#REF!</v>
      </c>
      <c r="L45" s="507" t="e">
        <f>'Mapa Final'!#REF!</f>
        <v>#REF!</v>
      </c>
      <c r="M45" s="555" t="e">
        <f>'Mapa Final'!#REF!</f>
        <v>#REF!</v>
      </c>
      <c r="N45" s="507" t="e">
        <f>'Mapa Final'!#REF!</f>
        <v>#REF!</v>
      </c>
      <c r="O45" s="531"/>
      <c r="P45" s="531"/>
      <c r="Q45" s="531"/>
      <c r="R45" s="531"/>
      <c r="S45" s="531"/>
      <c r="T45" s="531"/>
    </row>
    <row r="46" spans="1:20">
      <c r="A46" s="545"/>
      <c r="B46" s="362"/>
      <c r="C46" s="548"/>
      <c r="D46" s="548"/>
      <c r="E46" s="518"/>
      <c r="F46" s="518"/>
      <c r="G46" s="518"/>
      <c r="H46" s="521"/>
      <c r="I46" s="553"/>
      <c r="J46" s="559"/>
      <c r="K46" s="508"/>
      <c r="L46" s="508"/>
      <c r="M46" s="556"/>
      <c r="N46" s="508"/>
      <c r="O46" s="532"/>
      <c r="P46" s="532"/>
      <c r="Q46" s="532"/>
      <c r="R46" s="532"/>
      <c r="S46" s="532"/>
      <c r="T46" s="532"/>
    </row>
    <row r="47" spans="1:20">
      <c r="A47" s="545"/>
      <c r="B47" s="362"/>
      <c r="C47" s="548"/>
      <c r="D47" s="548"/>
      <c r="E47" s="518"/>
      <c r="F47" s="518"/>
      <c r="G47" s="518"/>
      <c r="H47" s="521"/>
      <c r="I47" s="553"/>
      <c r="J47" s="559"/>
      <c r="K47" s="508"/>
      <c r="L47" s="508"/>
      <c r="M47" s="556"/>
      <c r="N47" s="508"/>
      <c r="O47" s="532"/>
      <c r="P47" s="532"/>
      <c r="Q47" s="532"/>
      <c r="R47" s="532"/>
      <c r="S47" s="532"/>
      <c r="T47" s="532"/>
    </row>
    <row r="48" spans="1:20">
      <c r="A48" s="545"/>
      <c r="B48" s="362"/>
      <c r="C48" s="548"/>
      <c r="D48" s="548"/>
      <c r="E48" s="518"/>
      <c r="F48" s="518"/>
      <c r="G48" s="518"/>
      <c r="H48" s="521"/>
      <c r="I48" s="553"/>
      <c r="J48" s="559"/>
      <c r="K48" s="508"/>
      <c r="L48" s="508"/>
      <c r="M48" s="556"/>
      <c r="N48" s="508"/>
      <c r="O48" s="532"/>
      <c r="P48" s="532"/>
      <c r="Q48" s="532"/>
      <c r="R48" s="532"/>
      <c r="S48" s="532"/>
      <c r="T48" s="532"/>
    </row>
    <row r="49" spans="1:20" ht="15.75" thickBot="1">
      <c r="A49" s="546"/>
      <c r="B49" s="565"/>
      <c r="C49" s="549"/>
      <c r="D49" s="549"/>
      <c r="E49" s="519"/>
      <c r="F49" s="519"/>
      <c r="G49" s="519"/>
      <c r="H49" s="522"/>
      <c r="I49" s="554"/>
      <c r="J49" s="560"/>
      <c r="K49" s="509"/>
      <c r="L49" s="509"/>
      <c r="M49" s="557"/>
      <c r="N49" s="509"/>
      <c r="O49" s="533"/>
      <c r="P49" s="533"/>
      <c r="Q49" s="533"/>
      <c r="R49" s="533"/>
      <c r="S49" s="533"/>
      <c r="T49" s="533"/>
    </row>
    <row r="50" spans="1:20">
      <c r="A50" s="544" t="e">
        <f>'Mapa Final'!#REF!</f>
        <v>#REF!</v>
      </c>
      <c r="B50" s="564" t="e">
        <f>'Mapa Final'!#REF!</f>
        <v>#REF!</v>
      </c>
      <c r="C50" s="547" t="e">
        <f>'Mapa Final'!#REF!</f>
        <v>#REF!</v>
      </c>
      <c r="D50" s="547" t="e">
        <f>'Mapa Final'!#REF!</f>
        <v>#REF!</v>
      </c>
      <c r="E50" s="517" t="e">
        <f>'Mapa Final'!#REF!</f>
        <v>#REF!</v>
      </c>
      <c r="F50" s="517" t="e">
        <f>'Mapa Final'!#REF!</f>
        <v>#REF!</v>
      </c>
      <c r="G50" s="517" t="e">
        <f>'Mapa Final'!#REF!</f>
        <v>#REF!</v>
      </c>
      <c r="H50" s="520" t="e">
        <f>'Mapa Final'!#REF!</f>
        <v>#REF!</v>
      </c>
      <c r="I50" s="552" t="e">
        <f>'Mapa Final'!#REF!</f>
        <v>#REF!</v>
      </c>
      <c r="J50" s="558" t="e">
        <f>'Mapa Final'!#REF!</f>
        <v>#REF!</v>
      </c>
      <c r="K50" s="507" t="e">
        <f>'Mapa Final'!#REF!</f>
        <v>#REF!</v>
      </c>
      <c r="L50" s="507" t="e">
        <f>'Mapa Final'!#REF!</f>
        <v>#REF!</v>
      </c>
      <c r="M50" s="555" t="e">
        <f>'Mapa Final'!#REF!</f>
        <v>#REF!</v>
      </c>
      <c r="N50" s="507" t="e">
        <f>'Mapa Final'!#REF!</f>
        <v>#REF!</v>
      </c>
      <c r="O50" s="531"/>
      <c r="P50" s="531"/>
      <c r="Q50" s="531"/>
      <c r="R50" s="531"/>
      <c r="S50" s="531"/>
      <c r="T50" s="531"/>
    </row>
    <row r="51" spans="1:20">
      <c r="A51" s="545"/>
      <c r="B51" s="362"/>
      <c r="C51" s="548"/>
      <c r="D51" s="548"/>
      <c r="E51" s="518"/>
      <c r="F51" s="518"/>
      <c r="G51" s="518"/>
      <c r="H51" s="521"/>
      <c r="I51" s="553"/>
      <c r="J51" s="559"/>
      <c r="K51" s="508"/>
      <c r="L51" s="508"/>
      <c r="M51" s="556"/>
      <c r="N51" s="508"/>
      <c r="O51" s="532"/>
      <c r="P51" s="532"/>
      <c r="Q51" s="532"/>
      <c r="R51" s="532"/>
      <c r="S51" s="532"/>
      <c r="T51" s="532"/>
    </row>
    <row r="52" spans="1:20">
      <c r="A52" s="545"/>
      <c r="B52" s="362"/>
      <c r="C52" s="548"/>
      <c r="D52" s="548"/>
      <c r="E52" s="518"/>
      <c r="F52" s="518"/>
      <c r="G52" s="518"/>
      <c r="H52" s="521"/>
      <c r="I52" s="553"/>
      <c r="J52" s="559"/>
      <c r="K52" s="508"/>
      <c r="L52" s="508"/>
      <c r="M52" s="556"/>
      <c r="N52" s="508"/>
      <c r="O52" s="532"/>
      <c r="P52" s="532"/>
      <c r="Q52" s="532"/>
      <c r="R52" s="532"/>
      <c r="S52" s="532"/>
      <c r="T52" s="532"/>
    </row>
    <row r="53" spans="1:20">
      <c r="A53" s="545"/>
      <c r="B53" s="362"/>
      <c r="C53" s="548"/>
      <c r="D53" s="548"/>
      <c r="E53" s="518"/>
      <c r="F53" s="518"/>
      <c r="G53" s="518"/>
      <c r="H53" s="521"/>
      <c r="I53" s="553"/>
      <c r="J53" s="559"/>
      <c r="K53" s="508"/>
      <c r="L53" s="508"/>
      <c r="M53" s="556"/>
      <c r="N53" s="508"/>
      <c r="O53" s="532"/>
      <c r="P53" s="532"/>
      <c r="Q53" s="532"/>
      <c r="R53" s="532"/>
      <c r="S53" s="532"/>
      <c r="T53" s="532"/>
    </row>
    <row r="54" spans="1:20" ht="15.75" thickBot="1">
      <c r="A54" s="546"/>
      <c r="B54" s="565"/>
      <c r="C54" s="549"/>
      <c r="D54" s="549"/>
      <c r="E54" s="519"/>
      <c r="F54" s="519"/>
      <c r="G54" s="519"/>
      <c r="H54" s="522"/>
      <c r="I54" s="554"/>
      <c r="J54" s="560"/>
      <c r="K54" s="509"/>
      <c r="L54" s="509"/>
      <c r="M54" s="557"/>
      <c r="N54" s="509"/>
      <c r="O54" s="533"/>
      <c r="P54" s="533"/>
      <c r="Q54" s="533"/>
      <c r="R54" s="533"/>
      <c r="S54" s="533"/>
      <c r="T54" s="533"/>
    </row>
    <row r="55" spans="1:20">
      <c r="A55" s="544" t="e">
        <f>'Mapa Final'!#REF!</f>
        <v>#REF!</v>
      </c>
      <c r="B55" s="564" t="e">
        <f>'Mapa Final'!#REF!</f>
        <v>#REF!</v>
      </c>
      <c r="C55" s="547" t="e">
        <f>'Mapa Final'!#REF!</f>
        <v>#REF!</v>
      </c>
      <c r="D55" s="547" t="e">
        <f>'Mapa Final'!#REF!</f>
        <v>#REF!</v>
      </c>
      <c r="E55" s="517" t="e">
        <f>'Mapa Final'!#REF!</f>
        <v>#REF!</v>
      </c>
      <c r="F55" s="517" t="e">
        <f>'Mapa Final'!#REF!</f>
        <v>#REF!</v>
      </c>
      <c r="G55" s="517" t="e">
        <f>'Mapa Final'!#REF!</f>
        <v>#REF!</v>
      </c>
      <c r="H55" s="520" t="e">
        <f>'Mapa Final'!#REF!</f>
        <v>#REF!</v>
      </c>
      <c r="I55" s="552" t="e">
        <f>'Mapa Final'!#REF!</f>
        <v>#REF!</v>
      </c>
      <c r="J55" s="558" t="e">
        <f>'Mapa Final'!#REF!</f>
        <v>#REF!</v>
      </c>
      <c r="K55" s="507" t="e">
        <f>'Mapa Final'!#REF!</f>
        <v>#REF!</v>
      </c>
      <c r="L55" s="507" t="e">
        <f>'Mapa Final'!#REF!</f>
        <v>#REF!</v>
      </c>
      <c r="M55" s="555" t="e">
        <f>'Mapa Final'!#REF!</f>
        <v>#REF!</v>
      </c>
      <c r="N55" s="507" t="e">
        <f>'Mapa Final'!#REF!</f>
        <v>#REF!</v>
      </c>
      <c r="O55" s="531"/>
      <c r="P55" s="531"/>
      <c r="Q55" s="531"/>
      <c r="R55" s="531"/>
      <c r="S55" s="531"/>
      <c r="T55" s="531"/>
    </row>
    <row r="56" spans="1:20">
      <c r="A56" s="545"/>
      <c r="B56" s="362"/>
      <c r="C56" s="548"/>
      <c r="D56" s="548"/>
      <c r="E56" s="518"/>
      <c r="F56" s="518"/>
      <c r="G56" s="518"/>
      <c r="H56" s="521"/>
      <c r="I56" s="553"/>
      <c r="J56" s="559"/>
      <c r="K56" s="508"/>
      <c r="L56" s="508"/>
      <c r="M56" s="556"/>
      <c r="N56" s="508"/>
      <c r="O56" s="532"/>
      <c r="P56" s="532"/>
      <c r="Q56" s="532"/>
      <c r="R56" s="532"/>
      <c r="S56" s="532"/>
      <c r="T56" s="532"/>
    </row>
    <row r="57" spans="1:20">
      <c r="A57" s="545"/>
      <c r="B57" s="362"/>
      <c r="C57" s="548"/>
      <c r="D57" s="548"/>
      <c r="E57" s="518"/>
      <c r="F57" s="518"/>
      <c r="G57" s="518"/>
      <c r="H57" s="521"/>
      <c r="I57" s="553"/>
      <c r="J57" s="559"/>
      <c r="K57" s="508"/>
      <c r="L57" s="508"/>
      <c r="M57" s="556"/>
      <c r="N57" s="508"/>
      <c r="O57" s="532"/>
      <c r="P57" s="532"/>
      <c r="Q57" s="532"/>
      <c r="R57" s="532"/>
      <c r="S57" s="532"/>
      <c r="T57" s="532"/>
    </row>
    <row r="58" spans="1:20">
      <c r="A58" s="545"/>
      <c r="B58" s="362"/>
      <c r="C58" s="548"/>
      <c r="D58" s="548"/>
      <c r="E58" s="518"/>
      <c r="F58" s="518"/>
      <c r="G58" s="518"/>
      <c r="H58" s="521"/>
      <c r="I58" s="553"/>
      <c r="J58" s="559"/>
      <c r="K58" s="508"/>
      <c r="L58" s="508"/>
      <c r="M58" s="556"/>
      <c r="N58" s="508"/>
      <c r="O58" s="532"/>
      <c r="P58" s="532"/>
      <c r="Q58" s="532"/>
      <c r="R58" s="532"/>
      <c r="S58" s="532"/>
      <c r="T58" s="532"/>
    </row>
    <row r="59" spans="1:20" ht="15.75" thickBot="1">
      <c r="A59" s="546"/>
      <c r="B59" s="565"/>
      <c r="C59" s="549"/>
      <c r="D59" s="549"/>
      <c r="E59" s="519"/>
      <c r="F59" s="519"/>
      <c r="G59" s="519"/>
      <c r="H59" s="522"/>
      <c r="I59" s="554"/>
      <c r="J59" s="560"/>
      <c r="K59" s="509"/>
      <c r="L59" s="509"/>
      <c r="M59" s="557"/>
      <c r="N59" s="509"/>
      <c r="O59" s="533"/>
      <c r="P59" s="533"/>
      <c r="Q59" s="533"/>
      <c r="R59" s="533"/>
      <c r="S59" s="533"/>
      <c r="T59" s="533"/>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disablePrompts="1"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59"/>
  <sheetViews>
    <sheetView topLeftCell="A22" zoomScale="71" zoomScaleNormal="71" workbookViewId="0">
      <selection activeCell="D10" sqref="D10:D14"/>
    </sheetView>
  </sheetViews>
  <sheetFormatPr baseColWidth="10" defaultColWidth="11.42578125" defaultRowHeight="15"/>
  <cols>
    <col min="1" max="2" width="18.42578125" style="82" customWidth="1"/>
    <col min="3" max="3" width="15.5703125" customWidth="1"/>
    <col min="4" max="4" width="27.570312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24"/>
  </cols>
  <sheetData>
    <row r="1" spans="1:278" s="165" customFormat="1" ht="16.5" customHeight="1">
      <c r="A1" s="389"/>
      <c r="B1" s="390"/>
      <c r="C1" s="390"/>
      <c r="D1" s="523" t="s">
        <v>381</v>
      </c>
      <c r="E1" s="523"/>
      <c r="F1" s="523"/>
      <c r="G1" s="523"/>
      <c r="H1" s="523"/>
      <c r="I1" s="523"/>
      <c r="J1" s="523"/>
      <c r="K1" s="523"/>
      <c r="L1" s="523"/>
      <c r="M1" s="523"/>
      <c r="N1" s="523"/>
      <c r="O1" s="523"/>
      <c r="P1" s="523"/>
      <c r="Q1" s="524"/>
      <c r="R1" s="381" t="s">
        <v>67</v>
      </c>
      <c r="S1" s="381"/>
      <c r="T1" s="381"/>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64"/>
      <c r="HF1" s="164"/>
      <c r="HG1" s="164"/>
      <c r="HH1" s="164"/>
      <c r="HI1" s="164"/>
      <c r="HJ1" s="164"/>
      <c r="HK1" s="164"/>
      <c r="HL1" s="164"/>
      <c r="HM1" s="164"/>
      <c r="HN1" s="164"/>
      <c r="HO1" s="164"/>
      <c r="HP1" s="164"/>
      <c r="HQ1" s="164"/>
      <c r="HR1" s="164"/>
      <c r="HS1" s="164"/>
      <c r="HT1" s="164"/>
      <c r="HU1" s="164"/>
      <c r="HV1" s="164"/>
      <c r="HW1" s="164"/>
      <c r="HX1" s="164"/>
      <c r="HY1" s="164"/>
      <c r="HZ1" s="164"/>
      <c r="IA1" s="164"/>
      <c r="IB1" s="164"/>
      <c r="IC1" s="164"/>
      <c r="ID1" s="164"/>
      <c r="IE1" s="164"/>
      <c r="IF1" s="164"/>
      <c r="IG1" s="164"/>
      <c r="IH1" s="164"/>
      <c r="II1" s="164"/>
      <c r="IJ1" s="164"/>
      <c r="IK1" s="164"/>
      <c r="IL1" s="164"/>
      <c r="IM1" s="164"/>
      <c r="IN1" s="164"/>
      <c r="IO1" s="164"/>
      <c r="IP1" s="164"/>
      <c r="IQ1" s="164"/>
      <c r="IR1" s="164"/>
      <c r="IS1" s="164"/>
      <c r="IT1" s="164"/>
      <c r="IU1" s="164"/>
      <c r="IV1" s="164"/>
      <c r="IW1" s="164"/>
      <c r="IX1" s="164"/>
      <c r="IY1" s="164"/>
      <c r="IZ1" s="164"/>
      <c r="JA1" s="164"/>
      <c r="JB1" s="164"/>
      <c r="JC1" s="164"/>
      <c r="JD1" s="164"/>
      <c r="JE1" s="164"/>
      <c r="JF1" s="164"/>
      <c r="JG1" s="164"/>
      <c r="JH1" s="164"/>
      <c r="JI1" s="164"/>
      <c r="JJ1" s="164"/>
      <c r="JK1" s="164"/>
      <c r="JL1" s="164"/>
      <c r="JM1" s="164"/>
      <c r="JN1" s="164"/>
      <c r="JO1" s="164"/>
      <c r="JP1" s="164"/>
      <c r="JQ1" s="164"/>
      <c r="JR1" s="164"/>
    </row>
    <row r="2" spans="1:278" s="165" customFormat="1" ht="39.75" customHeight="1">
      <c r="A2" s="391"/>
      <c r="B2" s="392"/>
      <c r="C2" s="392"/>
      <c r="D2" s="525"/>
      <c r="E2" s="525"/>
      <c r="F2" s="525"/>
      <c r="G2" s="525"/>
      <c r="H2" s="525"/>
      <c r="I2" s="525"/>
      <c r="J2" s="525"/>
      <c r="K2" s="525"/>
      <c r="L2" s="525"/>
      <c r="M2" s="525"/>
      <c r="N2" s="525"/>
      <c r="O2" s="525"/>
      <c r="P2" s="525"/>
      <c r="Q2" s="526"/>
      <c r="R2" s="381"/>
      <c r="S2" s="381"/>
      <c r="T2" s="381"/>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c r="IX2" s="164"/>
      <c r="IY2" s="164"/>
      <c r="IZ2" s="164"/>
      <c r="JA2" s="164"/>
      <c r="JB2" s="164"/>
      <c r="JC2" s="164"/>
      <c r="JD2" s="164"/>
      <c r="JE2" s="164"/>
      <c r="JF2" s="164"/>
      <c r="JG2" s="164"/>
      <c r="JH2" s="164"/>
      <c r="JI2" s="164"/>
      <c r="JJ2" s="164"/>
      <c r="JK2" s="164"/>
      <c r="JL2" s="164"/>
      <c r="JM2" s="164"/>
      <c r="JN2" s="164"/>
      <c r="JO2" s="164"/>
      <c r="JP2" s="164"/>
      <c r="JQ2" s="164"/>
      <c r="JR2" s="164"/>
    </row>
    <row r="3" spans="1:278" s="165" customFormat="1" ht="3" customHeight="1">
      <c r="A3" s="2"/>
      <c r="B3" s="2"/>
      <c r="C3" s="212"/>
      <c r="D3" s="525"/>
      <c r="E3" s="525"/>
      <c r="F3" s="525"/>
      <c r="G3" s="525"/>
      <c r="H3" s="525"/>
      <c r="I3" s="525"/>
      <c r="J3" s="525"/>
      <c r="K3" s="525"/>
      <c r="L3" s="525"/>
      <c r="M3" s="525"/>
      <c r="N3" s="525"/>
      <c r="O3" s="525"/>
      <c r="P3" s="525"/>
      <c r="Q3" s="526"/>
      <c r="R3" s="381"/>
      <c r="S3" s="381"/>
      <c r="T3" s="381"/>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row>
    <row r="4" spans="1:278" s="165" customFormat="1" ht="41.25" customHeight="1">
      <c r="A4" s="382" t="s">
        <v>0</v>
      </c>
      <c r="B4" s="383"/>
      <c r="C4" s="384"/>
      <c r="D4" s="385" t="str">
        <f>'Mapa Final'!D4</f>
        <v>Gestión de la formación judicial</v>
      </c>
      <c r="E4" s="386"/>
      <c r="F4" s="386"/>
      <c r="G4" s="386"/>
      <c r="H4" s="386"/>
      <c r="I4" s="386"/>
      <c r="J4" s="386"/>
      <c r="K4" s="386"/>
      <c r="L4" s="386"/>
      <c r="M4" s="386"/>
      <c r="N4" s="387"/>
      <c r="O4" s="388"/>
      <c r="P4" s="388"/>
      <c r="Q4" s="388"/>
      <c r="R4" s="1"/>
      <c r="S4" s="1"/>
      <c r="T4" s="1"/>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row>
    <row r="5" spans="1:278" s="165" customFormat="1" ht="52.5" customHeight="1">
      <c r="A5" s="382" t="s">
        <v>1</v>
      </c>
      <c r="B5" s="383"/>
      <c r="C5" s="384"/>
      <c r="D5" s="393"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394"/>
      <c r="F5" s="394"/>
      <c r="G5" s="394"/>
      <c r="H5" s="394"/>
      <c r="I5" s="394"/>
      <c r="J5" s="394"/>
      <c r="K5" s="394"/>
      <c r="L5" s="394"/>
      <c r="M5" s="394"/>
      <c r="N5" s="395"/>
      <c r="O5" s="1"/>
      <c r="P5" s="1"/>
      <c r="Q5" s="1"/>
      <c r="R5" s="1"/>
      <c r="S5" s="1"/>
      <c r="T5" s="1"/>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4"/>
      <c r="JR5" s="164"/>
    </row>
    <row r="6" spans="1:278" s="165" customFormat="1" ht="32.25" customHeight="1" thickBot="1">
      <c r="A6" s="382" t="s">
        <v>2</v>
      </c>
      <c r="B6" s="383"/>
      <c r="C6" s="384"/>
      <c r="D6" s="393" t="str">
        <f>'Mapa Final'!D6</f>
        <v xml:space="preserve">Nivel Central </v>
      </c>
      <c r="E6" s="394"/>
      <c r="F6" s="394"/>
      <c r="G6" s="394"/>
      <c r="H6" s="394"/>
      <c r="I6" s="394"/>
      <c r="J6" s="394"/>
      <c r="K6" s="394"/>
      <c r="L6" s="394"/>
      <c r="M6" s="394"/>
      <c r="N6" s="395"/>
      <c r="O6" s="1"/>
      <c r="P6" s="1"/>
      <c r="Q6" s="1"/>
      <c r="R6" s="1"/>
      <c r="S6" s="1"/>
      <c r="T6" s="1"/>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164"/>
      <c r="GZ6" s="164"/>
      <c r="HA6" s="164"/>
      <c r="HB6" s="164"/>
      <c r="HC6" s="164"/>
      <c r="HD6" s="164"/>
      <c r="HE6" s="164"/>
      <c r="HF6" s="164"/>
      <c r="HG6" s="164"/>
      <c r="HH6" s="164"/>
      <c r="HI6" s="164"/>
      <c r="HJ6" s="164"/>
      <c r="HK6" s="164"/>
      <c r="HL6" s="164"/>
      <c r="HM6" s="164"/>
      <c r="HN6" s="164"/>
      <c r="HO6" s="164"/>
      <c r="HP6" s="164"/>
      <c r="HQ6" s="164"/>
      <c r="HR6" s="164"/>
      <c r="HS6" s="164"/>
      <c r="HT6" s="164"/>
      <c r="HU6" s="164"/>
      <c r="HV6" s="164"/>
      <c r="HW6" s="164"/>
      <c r="HX6" s="164"/>
      <c r="HY6" s="164"/>
      <c r="HZ6" s="164"/>
      <c r="IA6" s="164"/>
      <c r="IB6" s="164"/>
      <c r="IC6" s="164"/>
      <c r="ID6" s="164"/>
      <c r="IE6" s="164"/>
      <c r="IF6" s="164"/>
      <c r="IG6" s="164"/>
      <c r="IH6" s="164"/>
      <c r="II6" s="164"/>
      <c r="IJ6" s="164"/>
      <c r="IK6" s="164"/>
      <c r="IL6" s="164"/>
      <c r="IM6" s="164"/>
      <c r="IN6" s="164"/>
      <c r="IO6" s="164"/>
      <c r="IP6" s="164"/>
      <c r="IQ6" s="164"/>
      <c r="IR6" s="164"/>
      <c r="IS6" s="164"/>
      <c r="IT6" s="164"/>
      <c r="IU6" s="164"/>
      <c r="IV6" s="164"/>
      <c r="IW6" s="164"/>
      <c r="IX6" s="164"/>
      <c r="IY6" s="164"/>
      <c r="IZ6" s="164"/>
      <c r="JA6" s="164"/>
      <c r="JB6" s="164"/>
      <c r="JC6" s="164"/>
      <c r="JD6" s="164"/>
      <c r="JE6" s="164"/>
      <c r="JF6" s="164"/>
      <c r="JG6" s="164"/>
      <c r="JH6" s="164"/>
      <c r="JI6" s="164"/>
      <c r="JJ6" s="164"/>
      <c r="JK6" s="164"/>
      <c r="JL6" s="164"/>
      <c r="JM6" s="164"/>
      <c r="JN6" s="164"/>
      <c r="JO6" s="164"/>
      <c r="JP6" s="164"/>
      <c r="JQ6" s="164"/>
      <c r="JR6" s="164"/>
    </row>
    <row r="7" spans="1:278" s="193" customFormat="1" ht="38.25" customHeight="1" thickTop="1" thickBot="1">
      <c r="A7" s="534" t="s">
        <v>356</v>
      </c>
      <c r="B7" s="535"/>
      <c r="C7" s="535"/>
      <c r="D7" s="535"/>
      <c r="E7" s="535"/>
      <c r="F7" s="536"/>
      <c r="G7" s="200"/>
      <c r="H7" s="537" t="s">
        <v>357</v>
      </c>
      <c r="I7" s="537"/>
      <c r="J7" s="537"/>
      <c r="K7" s="537" t="s">
        <v>358</v>
      </c>
      <c r="L7" s="537"/>
      <c r="M7" s="537"/>
      <c r="N7" s="538" t="s">
        <v>359</v>
      </c>
      <c r="O7" s="527" t="s">
        <v>360</v>
      </c>
      <c r="P7" s="529" t="s">
        <v>361</v>
      </c>
      <c r="Q7" s="530"/>
      <c r="R7" s="529" t="s">
        <v>362</v>
      </c>
      <c r="S7" s="530"/>
      <c r="T7" s="506" t="s">
        <v>384</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388</v>
      </c>
      <c r="C8" s="211" t="s">
        <v>8</v>
      </c>
      <c r="D8" s="201" t="s">
        <v>371</v>
      </c>
      <c r="E8" s="213" t="s">
        <v>10</v>
      </c>
      <c r="F8" s="213" t="s">
        <v>11</v>
      </c>
      <c r="G8" s="213" t="s">
        <v>12</v>
      </c>
      <c r="H8" s="203" t="s">
        <v>364</v>
      </c>
      <c r="I8" s="203" t="s">
        <v>38</v>
      </c>
      <c r="J8" s="203" t="s">
        <v>365</v>
      </c>
      <c r="K8" s="203" t="s">
        <v>364</v>
      </c>
      <c r="L8" s="203" t="s">
        <v>366</v>
      </c>
      <c r="M8" s="203" t="s">
        <v>365</v>
      </c>
      <c r="N8" s="538"/>
      <c r="O8" s="528"/>
      <c r="P8" s="204" t="s">
        <v>367</v>
      </c>
      <c r="Q8" s="204" t="s">
        <v>368</v>
      </c>
      <c r="R8" s="204" t="s">
        <v>369</v>
      </c>
      <c r="S8" s="204" t="s">
        <v>370</v>
      </c>
      <c r="T8" s="506"/>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42"/>
      <c r="B9" s="543"/>
      <c r="C9" s="543"/>
      <c r="D9" s="543"/>
      <c r="E9" s="543"/>
      <c r="F9" s="543"/>
      <c r="G9" s="543"/>
      <c r="H9" s="543"/>
      <c r="I9" s="543"/>
      <c r="J9" s="543"/>
      <c r="K9" s="543"/>
      <c r="L9" s="543"/>
      <c r="M9" s="543"/>
      <c r="N9" s="543"/>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44">
        <f>'Mapa Final'!A10</f>
        <v>1</v>
      </c>
      <c r="B10" s="564" t="str">
        <f>'Mapa Final'!B10</f>
        <v>Tardanza</v>
      </c>
      <c r="C10" s="547" t="str">
        <f>'Mapa Final'!C10</f>
        <v>Reputacional</v>
      </c>
      <c r="D10" s="547" t="str">
        <f>'Mapa Final'!D10</f>
        <v>1. Demora en el Proceso de Contratación para la selección del operador que apoye la ejecucion de las actividades.</v>
      </c>
      <c r="E10" s="517" t="str">
        <f>'Mapa Final'!E10</f>
        <v xml:space="preserve">Demora en el proceso de aprobación del Plan Operativo Anual de Inversiones y Plan de Formación.
</v>
      </c>
      <c r="F10" s="517" t="str">
        <f>'Mapa Final'!F10</f>
        <v>La probabilidad de la perdida reputacional por la demora  en el proceso de aprobación del Plan Operativo Anual de Inversiones y Plan de Formación.</v>
      </c>
      <c r="G10" s="517" t="str">
        <f>'Mapa Final'!G10</f>
        <v>Ejecución y Administración de Procesos</v>
      </c>
      <c r="H10" s="520" t="str">
        <f>'Mapa Final'!I10</f>
        <v>Baja</v>
      </c>
      <c r="I10" s="552" t="str">
        <f>'Mapa Final'!L10</f>
        <v>Menor</v>
      </c>
      <c r="J10" s="558" t="str">
        <f>'Mapa Final'!N10</f>
        <v>Moderado</v>
      </c>
      <c r="K10" s="507" t="str">
        <f>'Mapa Final'!AA10</f>
        <v>Baja</v>
      </c>
      <c r="L10" s="507" t="str">
        <f>'Mapa Final'!AE10</f>
        <v>Menor</v>
      </c>
      <c r="M10" s="555" t="str">
        <f>'Mapa Final'!AG10</f>
        <v>Moderado</v>
      </c>
      <c r="N10" s="507" t="str">
        <f>'Mapa Final'!AH10</f>
        <v>Aceptar</v>
      </c>
      <c r="O10" s="531"/>
      <c r="P10" s="531"/>
      <c r="Q10" s="531"/>
      <c r="R10" s="531"/>
      <c r="S10" s="531"/>
      <c r="T10" s="531"/>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3.5" customHeight="1">
      <c r="A11" s="545"/>
      <c r="B11" s="566"/>
      <c r="C11" s="548"/>
      <c r="D11" s="548"/>
      <c r="E11" s="518"/>
      <c r="F11" s="518"/>
      <c r="G11" s="518"/>
      <c r="H11" s="521"/>
      <c r="I11" s="553"/>
      <c r="J11" s="559"/>
      <c r="K11" s="508"/>
      <c r="L11" s="508"/>
      <c r="M11" s="556"/>
      <c r="N11" s="508"/>
      <c r="O11" s="532"/>
      <c r="P11" s="532"/>
      <c r="Q11" s="532"/>
      <c r="R11" s="532"/>
      <c r="S11" s="532"/>
      <c r="T11" s="532"/>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13.5" customHeight="1">
      <c r="A12" s="545"/>
      <c r="B12" s="566"/>
      <c r="C12" s="548"/>
      <c r="D12" s="548"/>
      <c r="E12" s="518"/>
      <c r="F12" s="518"/>
      <c r="G12" s="518"/>
      <c r="H12" s="521"/>
      <c r="I12" s="553"/>
      <c r="J12" s="559"/>
      <c r="K12" s="508"/>
      <c r="L12" s="508"/>
      <c r="M12" s="556"/>
      <c r="N12" s="508"/>
      <c r="O12" s="532"/>
      <c r="P12" s="532"/>
      <c r="Q12" s="532"/>
      <c r="R12" s="532"/>
      <c r="S12" s="532"/>
      <c r="T12" s="532"/>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13.5" customHeight="1">
      <c r="A13" s="545"/>
      <c r="B13" s="566"/>
      <c r="C13" s="548"/>
      <c r="D13" s="548"/>
      <c r="E13" s="518"/>
      <c r="F13" s="518"/>
      <c r="G13" s="518"/>
      <c r="H13" s="521"/>
      <c r="I13" s="553"/>
      <c r="J13" s="559"/>
      <c r="K13" s="508"/>
      <c r="L13" s="508"/>
      <c r="M13" s="556"/>
      <c r="N13" s="508"/>
      <c r="O13" s="532"/>
      <c r="P13" s="532"/>
      <c r="Q13" s="532"/>
      <c r="R13" s="532"/>
      <c r="S13" s="532"/>
      <c r="T13" s="532"/>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238.5" customHeight="1" thickBot="1">
      <c r="A14" s="546"/>
      <c r="B14" s="567"/>
      <c r="C14" s="549"/>
      <c r="D14" s="549"/>
      <c r="E14" s="519"/>
      <c r="F14" s="519"/>
      <c r="G14" s="519"/>
      <c r="H14" s="522"/>
      <c r="I14" s="554"/>
      <c r="J14" s="560"/>
      <c r="K14" s="509"/>
      <c r="L14" s="509"/>
      <c r="M14" s="557"/>
      <c r="N14" s="509"/>
      <c r="O14" s="533"/>
      <c r="P14" s="533"/>
      <c r="Q14" s="533"/>
      <c r="R14" s="533"/>
      <c r="S14" s="533"/>
      <c r="T14" s="533"/>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15" customHeight="1">
      <c r="A15" s="544">
        <f>'Mapa Final'!A15</f>
        <v>2</v>
      </c>
      <c r="B15" s="564" t="str">
        <f>'Mapa Final'!B15</f>
        <v>Incumplimiento</v>
      </c>
      <c r="C15" s="547" t="str">
        <f>'Mapa Final'!C15</f>
        <v>Incumplimiento de las metas establecidas</v>
      </c>
      <c r="D15" s="547"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517" t="str">
        <f>'Mapa Final'!E15</f>
        <v>Retraso en el inicio de la ejecución del Plan de Formación</v>
      </c>
      <c r="F15" s="517" t="str">
        <f>'Mapa Final'!F15</f>
        <v>la probailidad del incumplimiento de las metas establecidas con ocasión al retraso en el inicio de la ejecución del Plan de Formación</v>
      </c>
      <c r="G15" s="517" t="str">
        <f>'Mapa Final'!G15</f>
        <v>Ejecución y Administración de Procesos</v>
      </c>
      <c r="H15" s="520" t="str">
        <f>'Mapa Final'!I15</f>
        <v>Media</v>
      </c>
      <c r="I15" s="552" t="str">
        <f>'Mapa Final'!L15</f>
        <v>Leve</v>
      </c>
      <c r="J15" s="558" t="str">
        <f>'Mapa Final'!N15</f>
        <v>Moderado</v>
      </c>
      <c r="K15" s="507" t="str">
        <f>'Mapa Final'!AA15</f>
        <v>Baja</v>
      </c>
      <c r="L15" s="507" t="str">
        <f>'Mapa Final'!AE15</f>
        <v>Leve</v>
      </c>
      <c r="M15" s="555" t="str">
        <f>'Mapa Final'!AG15</f>
        <v>Bajo</v>
      </c>
      <c r="N15" s="507" t="str">
        <f>'Mapa Final'!AH15</f>
        <v>Aceptar</v>
      </c>
      <c r="O15" s="531"/>
      <c r="P15" s="531"/>
      <c r="Q15" s="531"/>
      <c r="R15" s="531"/>
      <c r="S15" s="531"/>
      <c r="T15" s="531"/>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13.5" customHeight="1">
      <c r="A16" s="545"/>
      <c r="B16" s="566"/>
      <c r="C16" s="548"/>
      <c r="D16" s="548"/>
      <c r="E16" s="518"/>
      <c r="F16" s="518"/>
      <c r="G16" s="518"/>
      <c r="H16" s="521"/>
      <c r="I16" s="553"/>
      <c r="J16" s="559"/>
      <c r="K16" s="508"/>
      <c r="L16" s="508"/>
      <c r="M16" s="556"/>
      <c r="N16" s="508"/>
      <c r="O16" s="532"/>
      <c r="P16" s="532"/>
      <c r="Q16" s="532"/>
      <c r="R16" s="532"/>
      <c r="S16" s="532"/>
      <c r="T16" s="532"/>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13.5" customHeight="1">
      <c r="A17" s="545"/>
      <c r="B17" s="566"/>
      <c r="C17" s="548"/>
      <c r="D17" s="548"/>
      <c r="E17" s="518"/>
      <c r="F17" s="518"/>
      <c r="G17" s="518"/>
      <c r="H17" s="521"/>
      <c r="I17" s="553"/>
      <c r="J17" s="559"/>
      <c r="K17" s="508"/>
      <c r="L17" s="508"/>
      <c r="M17" s="556"/>
      <c r="N17" s="508"/>
      <c r="O17" s="532"/>
      <c r="P17" s="532"/>
      <c r="Q17" s="532"/>
      <c r="R17" s="532"/>
      <c r="S17" s="532"/>
      <c r="T17" s="532"/>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13.5" customHeight="1">
      <c r="A18" s="545"/>
      <c r="B18" s="566"/>
      <c r="C18" s="548"/>
      <c r="D18" s="548"/>
      <c r="E18" s="518"/>
      <c r="F18" s="518"/>
      <c r="G18" s="518"/>
      <c r="H18" s="521"/>
      <c r="I18" s="553"/>
      <c r="J18" s="559"/>
      <c r="K18" s="508"/>
      <c r="L18" s="508"/>
      <c r="M18" s="556"/>
      <c r="N18" s="508"/>
      <c r="O18" s="532"/>
      <c r="P18" s="532"/>
      <c r="Q18" s="532"/>
      <c r="R18" s="532"/>
      <c r="S18" s="532"/>
      <c r="T18" s="532"/>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5.75" customHeight="1" thickBot="1">
      <c r="A19" s="546"/>
      <c r="B19" s="567"/>
      <c r="C19" s="549"/>
      <c r="D19" s="549"/>
      <c r="E19" s="519"/>
      <c r="F19" s="519"/>
      <c r="G19" s="519"/>
      <c r="H19" s="522"/>
      <c r="I19" s="554"/>
      <c r="J19" s="560"/>
      <c r="K19" s="509"/>
      <c r="L19" s="509"/>
      <c r="M19" s="557"/>
      <c r="N19" s="509"/>
      <c r="O19" s="533"/>
      <c r="P19" s="533"/>
      <c r="Q19" s="533"/>
      <c r="R19" s="533"/>
      <c r="S19" s="533"/>
      <c r="T19" s="533"/>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c r="A20" s="544">
        <f>'Mapa Final'!A20</f>
        <v>3</v>
      </c>
      <c r="B20" s="564" t="str">
        <f>'Mapa Final'!B20</f>
        <v>Demoras en la tabulación de la información</v>
      </c>
      <c r="C20" s="547" t="str">
        <f>'Mapa Final'!C20</f>
        <v>Incumplimiento de las metas establecidas</v>
      </c>
      <c r="D20" s="547"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517" t="str">
        <f>'Mapa Final'!E20</f>
        <v>No se cuenta con un sistema para la recopilación y tabulación de la informacion de las encuestas.</v>
      </c>
      <c r="F20" s="517" t="str">
        <f>'Mapa Final'!F20</f>
        <v>La probabilidad del incumpliento de las metas establecidas debido ha que no se cuenta con un sistema para la recopilación y tabulación de las encuentas.</v>
      </c>
      <c r="G20" s="517" t="str">
        <f>'Mapa Final'!G20</f>
        <v>Ejecución y Administración de Procesos</v>
      </c>
      <c r="H20" s="520" t="str">
        <f>'Mapa Final'!I20</f>
        <v>Media</v>
      </c>
      <c r="I20" s="552" t="str">
        <f>'Mapa Final'!L20</f>
        <v>Leve</v>
      </c>
      <c r="J20" s="558" t="str">
        <f>'Mapa Final'!N20</f>
        <v>Moderado</v>
      </c>
      <c r="K20" s="507" t="str">
        <f>'Mapa Final'!AA20</f>
        <v>Baja</v>
      </c>
      <c r="L20" s="507" t="str">
        <f>'Mapa Final'!AE20</f>
        <v>Leve</v>
      </c>
      <c r="M20" s="555" t="str">
        <f>'Mapa Final'!AG20</f>
        <v>Bajo</v>
      </c>
      <c r="N20" s="507" t="str">
        <f>'Mapa Final'!AH20</f>
        <v>Evitar</v>
      </c>
      <c r="O20" s="531"/>
      <c r="P20" s="531"/>
      <c r="Q20" s="531"/>
      <c r="R20" s="531"/>
      <c r="S20" s="531"/>
      <c r="T20" s="531"/>
      <c r="U20" s="209"/>
      <c r="V20" s="209"/>
    </row>
    <row r="21" spans="1:176">
      <c r="A21" s="545"/>
      <c r="B21" s="566"/>
      <c r="C21" s="548"/>
      <c r="D21" s="548"/>
      <c r="E21" s="518"/>
      <c r="F21" s="518"/>
      <c r="G21" s="518"/>
      <c r="H21" s="521"/>
      <c r="I21" s="553"/>
      <c r="J21" s="559"/>
      <c r="K21" s="508"/>
      <c r="L21" s="508"/>
      <c r="M21" s="556"/>
      <c r="N21" s="508"/>
      <c r="O21" s="532"/>
      <c r="P21" s="532"/>
      <c r="Q21" s="532"/>
      <c r="R21" s="532"/>
      <c r="S21" s="532"/>
      <c r="T21" s="532"/>
      <c r="U21" s="209"/>
      <c r="V21" s="209"/>
    </row>
    <row r="22" spans="1:176">
      <c r="A22" s="545"/>
      <c r="B22" s="566"/>
      <c r="C22" s="548"/>
      <c r="D22" s="548"/>
      <c r="E22" s="518"/>
      <c r="F22" s="518"/>
      <c r="G22" s="518"/>
      <c r="H22" s="521"/>
      <c r="I22" s="553"/>
      <c r="J22" s="559"/>
      <c r="K22" s="508"/>
      <c r="L22" s="508"/>
      <c r="M22" s="556"/>
      <c r="N22" s="508"/>
      <c r="O22" s="532"/>
      <c r="P22" s="532"/>
      <c r="Q22" s="532"/>
      <c r="R22" s="532"/>
      <c r="S22" s="532"/>
      <c r="T22" s="532"/>
      <c r="U22" s="209"/>
      <c r="V22" s="209"/>
    </row>
    <row r="23" spans="1:176">
      <c r="A23" s="545"/>
      <c r="B23" s="566"/>
      <c r="C23" s="548"/>
      <c r="D23" s="548"/>
      <c r="E23" s="518"/>
      <c r="F23" s="518"/>
      <c r="G23" s="518"/>
      <c r="H23" s="521"/>
      <c r="I23" s="553"/>
      <c r="J23" s="559"/>
      <c r="K23" s="508"/>
      <c r="L23" s="508"/>
      <c r="M23" s="556"/>
      <c r="N23" s="508"/>
      <c r="O23" s="532"/>
      <c r="P23" s="532"/>
      <c r="Q23" s="532"/>
      <c r="R23" s="532"/>
      <c r="S23" s="532"/>
      <c r="T23" s="532"/>
      <c r="U23" s="209"/>
      <c r="V23" s="209"/>
    </row>
    <row r="24" spans="1:176" ht="307.5" customHeight="1" thickBot="1">
      <c r="A24" s="546"/>
      <c r="B24" s="567"/>
      <c r="C24" s="549"/>
      <c r="D24" s="549"/>
      <c r="E24" s="519"/>
      <c r="F24" s="519"/>
      <c r="G24" s="519"/>
      <c r="H24" s="522"/>
      <c r="I24" s="554"/>
      <c r="J24" s="560"/>
      <c r="K24" s="509"/>
      <c r="L24" s="509"/>
      <c r="M24" s="557"/>
      <c r="N24" s="509"/>
      <c r="O24" s="533"/>
      <c r="P24" s="533"/>
      <c r="Q24" s="533"/>
      <c r="R24" s="533"/>
      <c r="S24" s="533"/>
      <c r="T24" s="533"/>
      <c r="U24" s="209"/>
      <c r="V24" s="209"/>
    </row>
    <row r="25" spans="1:176">
      <c r="A25" s="544">
        <f>'Mapa Final'!A25</f>
        <v>4</v>
      </c>
      <c r="B25" s="564" t="str">
        <f>'Mapa Final'!B25</f>
        <v>Cancelar actividades</v>
      </c>
      <c r="C25" s="547" t="str">
        <f>'Mapa Final'!C25</f>
        <v>Incumplimiento de las metas establecidas</v>
      </c>
      <c r="D25" s="547" t="str">
        <f>'Mapa Final'!D25</f>
        <v xml:space="preserve">1. Orden Público
2. Paro Gremial
3. Paro Judicial
4. Emergencia Sanitaria o Ambiental
</v>
      </c>
      <c r="E25" s="517" t="str">
        <f>'Mapa Final'!E25</f>
        <v xml:space="preserve">Situaciones imprevistas que imposibilitan las Actividades del Plan Anual de Formación de la Rama Judicial. </v>
      </c>
      <c r="F25" s="517" t="str">
        <f>'Mapa Final'!F25</f>
        <v xml:space="preserve">La probabilidad del incumplimeinto de las metas establecidas debido a las Situaciones imprevistas que imposibilitan las Actividades del Plan Anual de Formación de la Rama Judicial. </v>
      </c>
      <c r="G25" s="517" t="str">
        <f>'Mapa Final'!G25</f>
        <v>Ejecución y Administración de Procesos</v>
      </c>
      <c r="H25" s="520" t="str">
        <f>'Mapa Final'!I25</f>
        <v>Media</v>
      </c>
      <c r="I25" s="552" t="str">
        <f>'Mapa Final'!L25</f>
        <v>Leve</v>
      </c>
      <c r="J25" s="558" t="str">
        <f>'Mapa Final'!N25</f>
        <v>Moderado</v>
      </c>
      <c r="K25" s="507" t="str">
        <f>'Mapa Final'!AA25</f>
        <v>Baja</v>
      </c>
      <c r="L25" s="507" t="str">
        <f>'Mapa Final'!AE25</f>
        <v>Leve</v>
      </c>
      <c r="M25" s="555" t="str">
        <f>'Mapa Final'!AG25</f>
        <v>Bajo</v>
      </c>
      <c r="N25" s="507" t="str">
        <f>'Mapa Final'!AH25</f>
        <v>Aceptar</v>
      </c>
      <c r="O25" s="531"/>
      <c r="P25" s="531"/>
      <c r="Q25" s="531"/>
      <c r="R25" s="531"/>
      <c r="S25" s="531"/>
      <c r="T25" s="531"/>
    </row>
    <row r="26" spans="1:176">
      <c r="A26" s="545"/>
      <c r="B26" s="566"/>
      <c r="C26" s="548"/>
      <c r="D26" s="548"/>
      <c r="E26" s="518"/>
      <c r="F26" s="518"/>
      <c r="G26" s="518"/>
      <c r="H26" s="521"/>
      <c r="I26" s="553"/>
      <c r="J26" s="559"/>
      <c r="K26" s="508"/>
      <c r="L26" s="508"/>
      <c r="M26" s="556"/>
      <c r="N26" s="508"/>
      <c r="O26" s="532"/>
      <c r="P26" s="532"/>
      <c r="Q26" s="532"/>
      <c r="R26" s="532"/>
      <c r="S26" s="532"/>
      <c r="T26" s="532"/>
    </row>
    <row r="27" spans="1:176">
      <c r="A27" s="545"/>
      <c r="B27" s="566"/>
      <c r="C27" s="548"/>
      <c r="D27" s="548"/>
      <c r="E27" s="518"/>
      <c r="F27" s="518"/>
      <c r="G27" s="518"/>
      <c r="H27" s="521"/>
      <c r="I27" s="553"/>
      <c r="J27" s="559"/>
      <c r="K27" s="508"/>
      <c r="L27" s="508"/>
      <c r="M27" s="556"/>
      <c r="N27" s="508"/>
      <c r="O27" s="532"/>
      <c r="P27" s="532"/>
      <c r="Q27" s="532"/>
      <c r="R27" s="532"/>
      <c r="S27" s="532"/>
      <c r="T27" s="532"/>
    </row>
    <row r="28" spans="1:176">
      <c r="A28" s="545"/>
      <c r="B28" s="566"/>
      <c r="C28" s="548"/>
      <c r="D28" s="548"/>
      <c r="E28" s="518"/>
      <c r="F28" s="518"/>
      <c r="G28" s="518"/>
      <c r="H28" s="521"/>
      <c r="I28" s="553"/>
      <c r="J28" s="559"/>
      <c r="K28" s="508"/>
      <c r="L28" s="508"/>
      <c r="M28" s="556"/>
      <c r="N28" s="508"/>
      <c r="O28" s="532"/>
      <c r="P28" s="532"/>
      <c r="Q28" s="532"/>
      <c r="R28" s="532"/>
      <c r="S28" s="532"/>
      <c r="T28" s="532"/>
    </row>
    <row r="29" spans="1:176" ht="277.5" customHeight="1" thickBot="1">
      <c r="A29" s="546"/>
      <c r="B29" s="567"/>
      <c r="C29" s="549"/>
      <c r="D29" s="549"/>
      <c r="E29" s="519"/>
      <c r="F29" s="519"/>
      <c r="G29" s="519"/>
      <c r="H29" s="522"/>
      <c r="I29" s="554"/>
      <c r="J29" s="560"/>
      <c r="K29" s="509"/>
      <c r="L29" s="509"/>
      <c r="M29" s="557"/>
      <c r="N29" s="509"/>
      <c r="O29" s="533"/>
      <c r="P29" s="533"/>
      <c r="Q29" s="533"/>
      <c r="R29" s="533"/>
      <c r="S29" s="533"/>
      <c r="T29" s="533"/>
    </row>
    <row r="30" spans="1:176">
      <c r="A30" s="544">
        <f>'Mapa Final'!A30</f>
        <v>5</v>
      </c>
      <c r="B30" s="564" t="str">
        <f>'Mapa Final'!B30</f>
        <v>Riesgo de Corrupción</v>
      </c>
      <c r="C30" s="547" t="str">
        <f>'Mapa Final'!C30</f>
        <v>Reputacional(Corrupción)</v>
      </c>
      <c r="D30" s="547" t="str">
        <f>'Mapa Final'!D30</f>
        <v xml:space="preserve">
1. Indebida influencia de Terceros, ajenos a la organización, para la toma de decisiones
2. Favorecimiento indebido al servidor judicial y/o un tercero</v>
      </c>
      <c r="E30" s="517" t="str">
        <f>'Mapa Final'!E30</f>
        <v>Destinación inadecuada de los recursos asignados</v>
      </c>
      <c r="F30" s="517" t="str">
        <f>'Mapa Final'!F30</f>
        <v>La probabilidad de cualquier acto de corrupción con ocasión de la destinación inadecuada de los recursos asigandos.</v>
      </c>
      <c r="G30" s="517" t="str">
        <f>'Mapa Final'!G30</f>
        <v>Fraude Interno</v>
      </c>
      <c r="H30" s="520" t="str">
        <f>'Mapa Final'!I30</f>
        <v>Media</v>
      </c>
      <c r="I30" s="552" t="str">
        <f>'Mapa Final'!L30</f>
        <v>Mayor</v>
      </c>
      <c r="J30" s="558" t="str">
        <f>'Mapa Final'!N30</f>
        <v xml:space="preserve">Alto </v>
      </c>
      <c r="K30" s="507" t="str">
        <f>'Mapa Final'!AA30</f>
        <v>Baja</v>
      </c>
      <c r="L30" s="507" t="str">
        <f>'Mapa Final'!AE30</f>
        <v>Mayor</v>
      </c>
      <c r="M30" s="555" t="str">
        <f>'Mapa Final'!AG30</f>
        <v xml:space="preserve">Alto </v>
      </c>
      <c r="N30" s="507" t="str">
        <f>'Mapa Final'!AH30</f>
        <v>Reducir(mitigar)</v>
      </c>
      <c r="O30" s="531"/>
      <c r="P30" s="531"/>
      <c r="Q30" s="531"/>
      <c r="R30" s="531"/>
      <c r="S30" s="531"/>
      <c r="T30" s="531"/>
    </row>
    <row r="31" spans="1:176">
      <c r="A31" s="545"/>
      <c r="B31" s="566"/>
      <c r="C31" s="548"/>
      <c r="D31" s="548"/>
      <c r="E31" s="518"/>
      <c r="F31" s="518"/>
      <c r="G31" s="518"/>
      <c r="H31" s="521"/>
      <c r="I31" s="553"/>
      <c r="J31" s="559"/>
      <c r="K31" s="508"/>
      <c r="L31" s="508"/>
      <c r="M31" s="556"/>
      <c r="N31" s="508"/>
      <c r="O31" s="532"/>
      <c r="P31" s="532"/>
      <c r="Q31" s="532"/>
      <c r="R31" s="532"/>
      <c r="S31" s="532"/>
      <c r="T31" s="532"/>
    </row>
    <row r="32" spans="1:176">
      <c r="A32" s="545"/>
      <c r="B32" s="566"/>
      <c r="C32" s="548"/>
      <c r="D32" s="548"/>
      <c r="E32" s="518"/>
      <c r="F32" s="518"/>
      <c r="G32" s="518"/>
      <c r="H32" s="521"/>
      <c r="I32" s="553"/>
      <c r="J32" s="559"/>
      <c r="K32" s="508"/>
      <c r="L32" s="508"/>
      <c r="M32" s="556"/>
      <c r="N32" s="508"/>
      <c r="O32" s="532"/>
      <c r="P32" s="532"/>
      <c r="Q32" s="532"/>
      <c r="R32" s="532"/>
      <c r="S32" s="532"/>
      <c r="T32" s="532"/>
    </row>
    <row r="33" spans="1:20">
      <c r="A33" s="545"/>
      <c r="B33" s="566"/>
      <c r="C33" s="548"/>
      <c r="D33" s="548"/>
      <c r="E33" s="518"/>
      <c r="F33" s="518"/>
      <c r="G33" s="518"/>
      <c r="H33" s="521"/>
      <c r="I33" s="553"/>
      <c r="J33" s="559"/>
      <c r="K33" s="508"/>
      <c r="L33" s="508"/>
      <c r="M33" s="556"/>
      <c r="N33" s="508"/>
      <c r="O33" s="532"/>
      <c r="P33" s="532"/>
      <c r="Q33" s="532"/>
      <c r="R33" s="532"/>
      <c r="S33" s="532"/>
      <c r="T33" s="532"/>
    </row>
    <row r="34" spans="1:20" ht="102.75" customHeight="1" thickBot="1">
      <c r="A34" s="546"/>
      <c r="B34" s="567"/>
      <c r="C34" s="549"/>
      <c r="D34" s="549"/>
      <c r="E34" s="519"/>
      <c r="F34" s="519"/>
      <c r="G34" s="519"/>
      <c r="H34" s="522"/>
      <c r="I34" s="554"/>
      <c r="J34" s="560"/>
      <c r="K34" s="509"/>
      <c r="L34" s="509"/>
      <c r="M34" s="557"/>
      <c r="N34" s="509"/>
      <c r="O34" s="533"/>
      <c r="P34" s="533"/>
      <c r="Q34" s="533"/>
      <c r="R34" s="533"/>
      <c r="S34" s="533"/>
      <c r="T34" s="533"/>
    </row>
    <row r="35" spans="1:20">
      <c r="A35" s="544">
        <f>'Mapa Final'!A35</f>
        <v>6</v>
      </c>
      <c r="B35" s="564" t="str">
        <f>'Mapa Final'!B35</f>
        <v>Inaplicabilidad de la normavidad ambiental vigente</v>
      </c>
      <c r="C35" s="547" t="str">
        <f>'Mapa Final'!C35</f>
        <v xml:space="preserve"> Afectación Ambiental</v>
      </c>
      <c r="D35" s="547"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17" t="str">
        <f>'Mapa Final'!E35</f>
        <v>Desconocimiento de los lineamientos ambientales y normatividad  ambiental vigente</v>
      </c>
      <c r="F35" s="517" t="str">
        <f>'Mapa Final'!F35</f>
        <v>Posibilidad de afectación ambiental debido al desconocimiento de las lineamientos ambientales y normatividad ambiental vigente</v>
      </c>
      <c r="G35" s="517" t="str">
        <f>'Mapa Final'!G35</f>
        <v>Eventos Ambientales Internos</v>
      </c>
      <c r="H35" s="520" t="str">
        <f>'Mapa Final'!I35</f>
        <v>Media</v>
      </c>
      <c r="I35" s="552" t="str">
        <f>'Mapa Final'!L35</f>
        <v>Moderado</v>
      </c>
      <c r="J35" s="558" t="str">
        <f>'Mapa Final'!N35</f>
        <v>Moderado</v>
      </c>
      <c r="K35" s="507" t="str">
        <f>'Mapa Final'!AA35</f>
        <v>Baja</v>
      </c>
      <c r="L35" s="507" t="str">
        <f>'Mapa Final'!AE35</f>
        <v>Moderado</v>
      </c>
      <c r="M35" s="555" t="str">
        <f>'Mapa Final'!AG35</f>
        <v>Moderado</v>
      </c>
      <c r="N35" s="507" t="str">
        <f>'Mapa Final'!AH35</f>
        <v>Reducir(mitigar)</v>
      </c>
      <c r="O35" s="531"/>
      <c r="P35" s="531"/>
      <c r="Q35" s="531"/>
      <c r="R35" s="531"/>
      <c r="S35" s="531"/>
      <c r="T35" s="531"/>
    </row>
    <row r="36" spans="1:20">
      <c r="A36" s="545"/>
      <c r="B36" s="566"/>
      <c r="C36" s="548"/>
      <c r="D36" s="548"/>
      <c r="E36" s="518"/>
      <c r="F36" s="518"/>
      <c r="G36" s="518"/>
      <c r="H36" s="521"/>
      <c r="I36" s="553"/>
      <c r="J36" s="559"/>
      <c r="K36" s="508"/>
      <c r="L36" s="508"/>
      <c r="M36" s="556"/>
      <c r="N36" s="508"/>
      <c r="O36" s="532"/>
      <c r="P36" s="532"/>
      <c r="Q36" s="532"/>
      <c r="R36" s="532"/>
      <c r="S36" s="532"/>
      <c r="T36" s="532"/>
    </row>
    <row r="37" spans="1:20">
      <c r="A37" s="545"/>
      <c r="B37" s="566"/>
      <c r="C37" s="548"/>
      <c r="D37" s="548"/>
      <c r="E37" s="518"/>
      <c r="F37" s="518"/>
      <c r="G37" s="518"/>
      <c r="H37" s="521"/>
      <c r="I37" s="553"/>
      <c r="J37" s="559"/>
      <c r="K37" s="508"/>
      <c r="L37" s="508"/>
      <c r="M37" s="556"/>
      <c r="N37" s="508"/>
      <c r="O37" s="532"/>
      <c r="P37" s="532"/>
      <c r="Q37" s="532"/>
      <c r="R37" s="532"/>
      <c r="S37" s="532"/>
      <c r="T37" s="532"/>
    </row>
    <row r="38" spans="1:20">
      <c r="A38" s="545"/>
      <c r="B38" s="566"/>
      <c r="C38" s="548"/>
      <c r="D38" s="548"/>
      <c r="E38" s="518"/>
      <c r="F38" s="518"/>
      <c r="G38" s="518"/>
      <c r="H38" s="521"/>
      <c r="I38" s="553"/>
      <c r="J38" s="559"/>
      <c r="K38" s="508"/>
      <c r="L38" s="508"/>
      <c r="M38" s="556"/>
      <c r="N38" s="508"/>
      <c r="O38" s="532"/>
      <c r="P38" s="532"/>
      <c r="Q38" s="532"/>
      <c r="R38" s="532"/>
      <c r="S38" s="532"/>
      <c r="T38" s="532"/>
    </row>
    <row r="39" spans="1:20" ht="278.25" customHeight="1" thickBot="1">
      <c r="A39" s="546"/>
      <c r="B39" s="567"/>
      <c r="C39" s="549"/>
      <c r="D39" s="549"/>
      <c r="E39" s="519"/>
      <c r="F39" s="519"/>
      <c r="G39" s="519"/>
      <c r="H39" s="522"/>
      <c r="I39" s="554"/>
      <c r="J39" s="560"/>
      <c r="K39" s="509"/>
      <c r="L39" s="509"/>
      <c r="M39" s="557"/>
      <c r="N39" s="509"/>
      <c r="O39" s="533"/>
      <c r="P39" s="533"/>
      <c r="Q39" s="533"/>
      <c r="R39" s="533"/>
      <c r="S39" s="533"/>
      <c r="T39" s="533"/>
    </row>
    <row r="40" spans="1:20">
      <c r="A40" s="544" t="e">
        <f>'Mapa Final'!#REF!</f>
        <v>#REF!</v>
      </c>
      <c r="B40" s="564" t="e">
        <f>'Mapa Final'!#REF!</f>
        <v>#REF!</v>
      </c>
      <c r="C40" s="547" t="e">
        <f>'Mapa Final'!#REF!</f>
        <v>#REF!</v>
      </c>
      <c r="D40" s="547" t="e">
        <f>'Mapa Final'!#REF!</f>
        <v>#REF!</v>
      </c>
      <c r="E40" s="517" t="e">
        <f>'Mapa Final'!#REF!</f>
        <v>#REF!</v>
      </c>
      <c r="F40" s="517" t="e">
        <f>'Mapa Final'!#REF!</f>
        <v>#REF!</v>
      </c>
      <c r="G40" s="517" t="e">
        <f>'Mapa Final'!#REF!</f>
        <v>#REF!</v>
      </c>
      <c r="H40" s="520" t="e">
        <f>'Mapa Final'!#REF!</f>
        <v>#REF!</v>
      </c>
      <c r="I40" s="552" t="e">
        <f>'Mapa Final'!#REF!</f>
        <v>#REF!</v>
      </c>
      <c r="J40" s="558" t="e">
        <f>'Mapa Final'!#REF!</f>
        <v>#REF!</v>
      </c>
      <c r="K40" s="507" t="e">
        <f>'Mapa Final'!#REF!</f>
        <v>#REF!</v>
      </c>
      <c r="L40" s="507" t="e">
        <f>'Mapa Final'!#REF!</f>
        <v>#REF!</v>
      </c>
      <c r="M40" s="555" t="e">
        <f>'Mapa Final'!#REF!</f>
        <v>#REF!</v>
      </c>
      <c r="N40" s="507" t="e">
        <f>'Mapa Final'!#REF!</f>
        <v>#REF!</v>
      </c>
      <c r="O40" s="531"/>
      <c r="P40" s="531"/>
      <c r="Q40" s="531"/>
      <c r="R40" s="531"/>
      <c r="S40" s="531"/>
      <c r="T40" s="531"/>
    </row>
    <row r="41" spans="1:20">
      <c r="A41" s="545"/>
      <c r="B41" s="566"/>
      <c r="C41" s="548"/>
      <c r="D41" s="548"/>
      <c r="E41" s="518"/>
      <c r="F41" s="518"/>
      <c r="G41" s="518"/>
      <c r="H41" s="521"/>
      <c r="I41" s="553"/>
      <c r="J41" s="559"/>
      <c r="K41" s="508"/>
      <c r="L41" s="508"/>
      <c r="M41" s="556"/>
      <c r="N41" s="508"/>
      <c r="O41" s="532"/>
      <c r="P41" s="532"/>
      <c r="Q41" s="532"/>
      <c r="R41" s="532"/>
      <c r="S41" s="532"/>
      <c r="T41" s="532"/>
    </row>
    <row r="42" spans="1:20">
      <c r="A42" s="545"/>
      <c r="B42" s="566"/>
      <c r="C42" s="548"/>
      <c r="D42" s="548"/>
      <c r="E42" s="518"/>
      <c r="F42" s="518"/>
      <c r="G42" s="518"/>
      <c r="H42" s="521"/>
      <c r="I42" s="553"/>
      <c r="J42" s="559"/>
      <c r="K42" s="508"/>
      <c r="L42" s="508"/>
      <c r="M42" s="556"/>
      <c r="N42" s="508"/>
      <c r="O42" s="532"/>
      <c r="P42" s="532"/>
      <c r="Q42" s="532"/>
      <c r="R42" s="532"/>
      <c r="S42" s="532"/>
      <c r="T42" s="532"/>
    </row>
    <row r="43" spans="1:20">
      <c r="A43" s="545"/>
      <c r="B43" s="566"/>
      <c r="C43" s="548"/>
      <c r="D43" s="548"/>
      <c r="E43" s="518"/>
      <c r="F43" s="518"/>
      <c r="G43" s="518"/>
      <c r="H43" s="521"/>
      <c r="I43" s="553"/>
      <c r="J43" s="559"/>
      <c r="K43" s="508"/>
      <c r="L43" s="508"/>
      <c r="M43" s="556"/>
      <c r="N43" s="508"/>
      <c r="O43" s="532"/>
      <c r="P43" s="532"/>
      <c r="Q43" s="532"/>
      <c r="R43" s="532"/>
      <c r="S43" s="532"/>
      <c r="T43" s="532"/>
    </row>
    <row r="44" spans="1:20" ht="15.75" thickBot="1">
      <c r="A44" s="546"/>
      <c r="B44" s="567"/>
      <c r="C44" s="549"/>
      <c r="D44" s="549"/>
      <c r="E44" s="519"/>
      <c r="F44" s="519"/>
      <c r="G44" s="519"/>
      <c r="H44" s="522"/>
      <c r="I44" s="554"/>
      <c r="J44" s="560"/>
      <c r="K44" s="509"/>
      <c r="L44" s="509"/>
      <c r="M44" s="557"/>
      <c r="N44" s="509"/>
      <c r="O44" s="533"/>
      <c r="P44" s="533"/>
      <c r="Q44" s="533"/>
      <c r="R44" s="533"/>
      <c r="S44" s="533"/>
      <c r="T44" s="533"/>
    </row>
    <row r="45" spans="1:20">
      <c r="A45" s="544" t="e">
        <f>'Mapa Final'!#REF!</f>
        <v>#REF!</v>
      </c>
      <c r="B45" s="564" t="e">
        <f>'Mapa Final'!#REF!</f>
        <v>#REF!</v>
      </c>
      <c r="C45" s="547" t="e">
        <f>'Mapa Final'!#REF!</f>
        <v>#REF!</v>
      </c>
      <c r="D45" s="547" t="e">
        <f>'Mapa Final'!#REF!</f>
        <v>#REF!</v>
      </c>
      <c r="E45" s="517" t="e">
        <f>'Mapa Final'!#REF!</f>
        <v>#REF!</v>
      </c>
      <c r="F45" s="517" t="e">
        <f>'Mapa Final'!#REF!</f>
        <v>#REF!</v>
      </c>
      <c r="G45" s="517" t="e">
        <f>'Mapa Final'!#REF!</f>
        <v>#REF!</v>
      </c>
      <c r="H45" s="520" t="e">
        <f>'Mapa Final'!#REF!</f>
        <v>#REF!</v>
      </c>
      <c r="I45" s="552" t="e">
        <f>'Mapa Final'!#REF!</f>
        <v>#REF!</v>
      </c>
      <c r="J45" s="558" t="e">
        <f>'Mapa Final'!#REF!</f>
        <v>#REF!</v>
      </c>
      <c r="K45" s="507" t="e">
        <f>'Mapa Final'!#REF!</f>
        <v>#REF!</v>
      </c>
      <c r="L45" s="507" t="e">
        <f>'Mapa Final'!#REF!</f>
        <v>#REF!</v>
      </c>
      <c r="M45" s="555" t="e">
        <f>'Mapa Final'!#REF!</f>
        <v>#REF!</v>
      </c>
      <c r="N45" s="507" t="e">
        <f>'Mapa Final'!#REF!</f>
        <v>#REF!</v>
      </c>
      <c r="O45" s="531"/>
      <c r="P45" s="531"/>
      <c r="Q45" s="531"/>
      <c r="R45" s="531"/>
      <c r="S45" s="531"/>
      <c r="T45" s="531"/>
    </row>
    <row r="46" spans="1:20">
      <c r="A46" s="545"/>
      <c r="B46" s="566"/>
      <c r="C46" s="548"/>
      <c r="D46" s="548"/>
      <c r="E46" s="518"/>
      <c r="F46" s="518"/>
      <c r="G46" s="518"/>
      <c r="H46" s="521"/>
      <c r="I46" s="553"/>
      <c r="J46" s="559"/>
      <c r="K46" s="508"/>
      <c r="L46" s="508"/>
      <c r="M46" s="556"/>
      <c r="N46" s="508"/>
      <c r="O46" s="532"/>
      <c r="P46" s="532"/>
      <c r="Q46" s="532"/>
      <c r="R46" s="532"/>
      <c r="S46" s="532"/>
      <c r="T46" s="532"/>
    </row>
    <row r="47" spans="1:20">
      <c r="A47" s="545"/>
      <c r="B47" s="566"/>
      <c r="C47" s="548"/>
      <c r="D47" s="548"/>
      <c r="E47" s="518"/>
      <c r="F47" s="518"/>
      <c r="G47" s="518"/>
      <c r="H47" s="521"/>
      <c r="I47" s="553"/>
      <c r="J47" s="559"/>
      <c r="K47" s="508"/>
      <c r="L47" s="508"/>
      <c r="M47" s="556"/>
      <c r="N47" s="508"/>
      <c r="O47" s="532"/>
      <c r="P47" s="532"/>
      <c r="Q47" s="532"/>
      <c r="R47" s="532"/>
      <c r="S47" s="532"/>
      <c r="T47" s="532"/>
    </row>
    <row r="48" spans="1:20">
      <c r="A48" s="545"/>
      <c r="B48" s="566"/>
      <c r="C48" s="548"/>
      <c r="D48" s="548"/>
      <c r="E48" s="518"/>
      <c r="F48" s="518"/>
      <c r="G48" s="518"/>
      <c r="H48" s="521"/>
      <c r="I48" s="553"/>
      <c r="J48" s="559"/>
      <c r="K48" s="508"/>
      <c r="L48" s="508"/>
      <c r="M48" s="556"/>
      <c r="N48" s="508"/>
      <c r="O48" s="532"/>
      <c r="P48" s="532"/>
      <c r="Q48" s="532"/>
      <c r="R48" s="532"/>
      <c r="S48" s="532"/>
      <c r="T48" s="532"/>
    </row>
    <row r="49" spans="1:20" ht="15.75" thickBot="1">
      <c r="A49" s="546"/>
      <c r="B49" s="567"/>
      <c r="C49" s="549"/>
      <c r="D49" s="549"/>
      <c r="E49" s="519"/>
      <c r="F49" s="519"/>
      <c r="G49" s="519"/>
      <c r="H49" s="522"/>
      <c r="I49" s="554"/>
      <c r="J49" s="560"/>
      <c r="K49" s="509"/>
      <c r="L49" s="509"/>
      <c r="M49" s="557"/>
      <c r="N49" s="509"/>
      <c r="O49" s="533"/>
      <c r="P49" s="533"/>
      <c r="Q49" s="533"/>
      <c r="R49" s="533"/>
      <c r="S49" s="533"/>
      <c r="T49" s="533"/>
    </row>
    <row r="50" spans="1:20">
      <c r="A50" s="544" t="e">
        <f>'Mapa Final'!#REF!</f>
        <v>#REF!</v>
      </c>
      <c r="B50" s="564" t="e">
        <f>'Mapa Final'!#REF!</f>
        <v>#REF!</v>
      </c>
      <c r="C50" s="547" t="e">
        <f>'Mapa Final'!#REF!</f>
        <v>#REF!</v>
      </c>
      <c r="D50" s="547" t="e">
        <f>'Mapa Final'!#REF!</f>
        <v>#REF!</v>
      </c>
      <c r="E50" s="517" t="e">
        <f>'Mapa Final'!#REF!</f>
        <v>#REF!</v>
      </c>
      <c r="F50" s="517" t="e">
        <f>'Mapa Final'!#REF!</f>
        <v>#REF!</v>
      </c>
      <c r="G50" s="517" t="e">
        <f>'Mapa Final'!#REF!</f>
        <v>#REF!</v>
      </c>
      <c r="H50" s="520" t="e">
        <f>'Mapa Final'!#REF!</f>
        <v>#REF!</v>
      </c>
      <c r="I50" s="552" t="e">
        <f>'Mapa Final'!#REF!</f>
        <v>#REF!</v>
      </c>
      <c r="J50" s="558" t="e">
        <f>'Mapa Final'!#REF!</f>
        <v>#REF!</v>
      </c>
      <c r="K50" s="507" t="e">
        <f>'Mapa Final'!#REF!</f>
        <v>#REF!</v>
      </c>
      <c r="L50" s="507" t="e">
        <f>'Mapa Final'!#REF!</f>
        <v>#REF!</v>
      </c>
      <c r="M50" s="555" t="e">
        <f>'Mapa Final'!#REF!</f>
        <v>#REF!</v>
      </c>
      <c r="N50" s="507" t="e">
        <f>'Mapa Final'!#REF!</f>
        <v>#REF!</v>
      </c>
      <c r="O50" s="531"/>
      <c r="P50" s="531"/>
      <c r="Q50" s="531"/>
      <c r="R50" s="531"/>
      <c r="S50" s="531"/>
      <c r="T50" s="531"/>
    </row>
    <row r="51" spans="1:20">
      <c r="A51" s="545"/>
      <c r="B51" s="566"/>
      <c r="C51" s="548"/>
      <c r="D51" s="548"/>
      <c r="E51" s="518"/>
      <c r="F51" s="518"/>
      <c r="G51" s="518"/>
      <c r="H51" s="521"/>
      <c r="I51" s="553"/>
      <c r="J51" s="559"/>
      <c r="K51" s="508"/>
      <c r="L51" s="508"/>
      <c r="M51" s="556"/>
      <c r="N51" s="508"/>
      <c r="O51" s="532"/>
      <c r="P51" s="532"/>
      <c r="Q51" s="532"/>
      <c r="R51" s="532"/>
      <c r="S51" s="532"/>
      <c r="T51" s="532"/>
    </row>
    <row r="52" spans="1:20">
      <c r="A52" s="545"/>
      <c r="B52" s="566"/>
      <c r="C52" s="548"/>
      <c r="D52" s="548"/>
      <c r="E52" s="518"/>
      <c r="F52" s="518"/>
      <c r="G52" s="518"/>
      <c r="H52" s="521"/>
      <c r="I52" s="553"/>
      <c r="J52" s="559"/>
      <c r="K52" s="508"/>
      <c r="L52" s="508"/>
      <c r="M52" s="556"/>
      <c r="N52" s="508"/>
      <c r="O52" s="532"/>
      <c r="P52" s="532"/>
      <c r="Q52" s="532"/>
      <c r="R52" s="532"/>
      <c r="S52" s="532"/>
      <c r="T52" s="532"/>
    </row>
    <row r="53" spans="1:20">
      <c r="A53" s="545"/>
      <c r="B53" s="566"/>
      <c r="C53" s="548"/>
      <c r="D53" s="548"/>
      <c r="E53" s="518"/>
      <c r="F53" s="518"/>
      <c r="G53" s="518"/>
      <c r="H53" s="521"/>
      <c r="I53" s="553"/>
      <c r="J53" s="559"/>
      <c r="K53" s="508"/>
      <c r="L53" s="508"/>
      <c r="M53" s="556"/>
      <c r="N53" s="508"/>
      <c r="O53" s="532"/>
      <c r="P53" s="532"/>
      <c r="Q53" s="532"/>
      <c r="R53" s="532"/>
      <c r="S53" s="532"/>
      <c r="T53" s="532"/>
    </row>
    <row r="54" spans="1:20" ht="15.75" thickBot="1">
      <c r="A54" s="546"/>
      <c r="B54" s="567"/>
      <c r="C54" s="549"/>
      <c r="D54" s="549"/>
      <c r="E54" s="519"/>
      <c r="F54" s="519"/>
      <c r="G54" s="519"/>
      <c r="H54" s="522"/>
      <c r="I54" s="554"/>
      <c r="J54" s="560"/>
      <c r="K54" s="509"/>
      <c r="L54" s="509"/>
      <c r="M54" s="557"/>
      <c r="N54" s="509"/>
      <c r="O54" s="533"/>
      <c r="P54" s="533"/>
      <c r="Q54" s="533"/>
      <c r="R54" s="533"/>
      <c r="S54" s="533"/>
      <c r="T54" s="533"/>
    </row>
    <row r="55" spans="1:20">
      <c r="A55" s="544" t="e">
        <f>'Mapa Final'!#REF!</f>
        <v>#REF!</v>
      </c>
      <c r="B55" s="564" t="e">
        <f>'Mapa Final'!#REF!</f>
        <v>#REF!</v>
      </c>
      <c r="C55" s="547" t="e">
        <f>'Mapa Final'!#REF!</f>
        <v>#REF!</v>
      </c>
      <c r="D55" s="547" t="e">
        <f>'Mapa Final'!#REF!</f>
        <v>#REF!</v>
      </c>
      <c r="E55" s="517" t="e">
        <f>'Mapa Final'!#REF!</f>
        <v>#REF!</v>
      </c>
      <c r="F55" s="517" t="e">
        <f>'Mapa Final'!#REF!</f>
        <v>#REF!</v>
      </c>
      <c r="G55" s="517" t="e">
        <f>'Mapa Final'!#REF!</f>
        <v>#REF!</v>
      </c>
      <c r="H55" s="520" t="e">
        <f>'Mapa Final'!#REF!</f>
        <v>#REF!</v>
      </c>
      <c r="I55" s="552" t="e">
        <f>'Mapa Final'!#REF!</f>
        <v>#REF!</v>
      </c>
      <c r="J55" s="558" t="e">
        <f>'Mapa Final'!#REF!</f>
        <v>#REF!</v>
      </c>
      <c r="K55" s="507" t="e">
        <f>'Mapa Final'!#REF!</f>
        <v>#REF!</v>
      </c>
      <c r="L55" s="507" t="e">
        <f>'Mapa Final'!#REF!</f>
        <v>#REF!</v>
      </c>
      <c r="M55" s="555" t="e">
        <f>'Mapa Final'!#REF!</f>
        <v>#REF!</v>
      </c>
      <c r="N55" s="507" t="e">
        <f>'Mapa Final'!#REF!</f>
        <v>#REF!</v>
      </c>
      <c r="O55" s="531"/>
      <c r="P55" s="531"/>
      <c r="Q55" s="531"/>
      <c r="R55" s="531"/>
      <c r="S55" s="531"/>
      <c r="T55" s="531"/>
    </row>
    <row r="56" spans="1:20">
      <c r="A56" s="545"/>
      <c r="B56" s="566"/>
      <c r="C56" s="548"/>
      <c r="D56" s="548"/>
      <c r="E56" s="518"/>
      <c r="F56" s="518"/>
      <c r="G56" s="518"/>
      <c r="H56" s="521"/>
      <c r="I56" s="553"/>
      <c r="J56" s="559"/>
      <c r="K56" s="508"/>
      <c r="L56" s="508"/>
      <c r="M56" s="556"/>
      <c r="N56" s="508"/>
      <c r="O56" s="532"/>
      <c r="P56" s="532"/>
      <c r="Q56" s="532"/>
      <c r="R56" s="532"/>
      <c r="S56" s="532"/>
      <c r="T56" s="532"/>
    </row>
    <row r="57" spans="1:20">
      <c r="A57" s="545"/>
      <c r="B57" s="566"/>
      <c r="C57" s="548"/>
      <c r="D57" s="548"/>
      <c r="E57" s="518"/>
      <c r="F57" s="518"/>
      <c r="G57" s="518"/>
      <c r="H57" s="521"/>
      <c r="I57" s="553"/>
      <c r="J57" s="559"/>
      <c r="K57" s="508"/>
      <c r="L57" s="508"/>
      <c r="M57" s="556"/>
      <c r="N57" s="508"/>
      <c r="O57" s="532"/>
      <c r="P57" s="532"/>
      <c r="Q57" s="532"/>
      <c r="R57" s="532"/>
      <c r="S57" s="532"/>
      <c r="T57" s="532"/>
    </row>
    <row r="58" spans="1:20">
      <c r="A58" s="545"/>
      <c r="B58" s="566"/>
      <c r="C58" s="548"/>
      <c r="D58" s="548"/>
      <c r="E58" s="518"/>
      <c r="F58" s="518"/>
      <c r="G58" s="518"/>
      <c r="H58" s="521"/>
      <c r="I58" s="553"/>
      <c r="J58" s="559"/>
      <c r="K58" s="508"/>
      <c r="L58" s="508"/>
      <c r="M58" s="556"/>
      <c r="N58" s="508"/>
      <c r="O58" s="532"/>
      <c r="P58" s="532"/>
      <c r="Q58" s="532"/>
      <c r="R58" s="532"/>
      <c r="S58" s="532"/>
      <c r="T58" s="532"/>
    </row>
    <row r="59" spans="1:20" ht="15.75" thickBot="1">
      <c r="A59" s="546"/>
      <c r="B59" s="567"/>
      <c r="C59" s="549"/>
      <c r="D59" s="549"/>
      <c r="E59" s="519"/>
      <c r="F59" s="519"/>
      <c r="G59" s="519"/>
      <c r="H59" s="522"/>
      <c r="I59" s="554"/>
      <c r="J59" s="560"/>
      <c r="K59" s="509"/>
      <c r="L59" s="509"/>
      <c r="M59" s="557"/>
      <c r="N59" s="509"/>
      <c r="O59" s="533"/>
      <c r="P59" s="533"/>
      <c r="Q59" s="533"/>
      <c r="R59" s="533"/>
      <c r="S59" s="533"/>
      <c r="T59" s="533"/>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disablePrompts="1"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H53"/>
  <sheetViews>
    <sheetView zoomScaleNormal="100" workbookViewId="0">
      <selection activeCell="H17" sqref="H17"/>
    </sheetView>
  </sheetViews>
  <sheetFormatPr baseColWidth="10" defaultColWidth="10.5703125" defaultRowHeight="14.25"/>
  <cols>
    <col min="1" max="1" width="44.42578125" style="111" customWidth="1"/>
    <col min="2" max="2" width="15.5703125" style="112" customWidth="1"/>
    <col min="3" max="3" width="39.42578125" style="87" customWidth="1"/>
    <col min="4" max="4" width="24.140625" style="112" customWidth="1"/>
    <col min="5" max="5" width="46.5703125" style="87" customWidth="1"/>
    <col min="6" max="16384" width="10.5703125" style="87"/>
  </cols>
  <sheetData>
    <row r="1" spans="1:8" ht="12.75" customHeight="1">
      <c r="A1" s="102"/>
      <c r="B1" s="302" t="s">
        <v>187</v>
      </c>
      <c r="C1" s="302"/>
      <c r="D1" s="302"/>
      <c r="E1" s="103"/>
      <c r="F1" s="102"/>
      <c r="G1" s="102"/>
      <c r="H1" s="102"/>
    </row>
    <row r="2" spans="1:8" ht="12.75" customHeight="1">
      <c r="A2" s="102"/>
      <c r="B2" s="302" t="s">
        <v>197</v>
      </c>
      <c r="C2" s="302"/>
      <c r="D2" s="302"/>
      <c r="E2" s="103"/>
      <c r="F2" s="102"/>
      <c r="G2" s="102"/>
      <c r="H2" s="102"/>
    </row>
    <row r="3" spans="1:8" ht="12.75" customHeight="1">
      <c r="A3" s="102"/>
      <c r="B3" s="184"/>
      <c r="C3" s="184"/>
      <c r="D3" s="184"/>
      <c r="E3" s="103"/>
      <c r="F3" s="102"/>
      <c r="G3" s="102"/>
      <c r="H3" s="102"/>
    </row>
    <row r="4" spans="1:8" ht="12.75" customHeight="1">
      <c r="A4" s="102"/>
      <c r="B4" s="184"/>
      <c r="C4" s="184"/>
      <c r="D4" s="184"/>
      <c r="E4" s="103"/>
      <c r="F4" s="102"/>
      <c r="G4" s="102"/>
      <c r="H4" s="102"/>
    </row>
    <row r="5" spans="1:8" ht="54.75" customHeight="1">
      <c r="A5" s="104" t="s">
        <v>336</v>
      </c>
      <c r="B5" s="303" t="s">
        <v>410</v>
      </c>
      <c r="C5" s="303"/>
      <c r="D5" s="104" t="s">
        <v>198</v>
      </c>
      <c r="E5" s="187" t="s">
        <v>411</v>
      </c>
    </row>
    <row r="6" spans="1:8" ht="16.7" customHeight="1">
      <c r="A6" s="93"/>
      <c r="B6" s="94"/>
      <c r="C6" s="94"/>
      <c r="D6" s="93"/>
      <c r="E6" s="92"/>
    </row>
    <row r="7" spans="1:8" ht="54.75" customHeight="1">
      <c r="A7" s="105" t="s">
        <v>337</v>
      </c>
      <c r="B7" s="303" t="s">
        <v>185</v>
      </c>
      <c r="C7" s="303"/>
      <c r="D7" s="303"/>
      <c r="E7" s="303"/>
    </row>
    <row r="8" spans="1:8" ht="13.35" customHeight="1">
      <c r="A8" s="106"/>
      <c r="B8" s="106"/>
      <c r="D8" s="107"/>
      <c r="E8" s="107"/>
    </row>
    <row r="9" spans="1:8" ht="21" customHeight="1">
      <c r="A9" s="106" t="s">
        <v>199</v>
      </c>
      <c r="B9" s="188" t="s">
        <v>338</v>
      </c>
      <c r="C9" s="189"/>
      <c r="D9" s="190"/>
      <c r="E9" s="190"/>
    </row>
    <row r="10" spans="1:8" ht="60" customHeight="1">
      <c r="A10" s="106"/>
      <c r="B10" s="304" t="s">
        <v>412</v>
      </c>
      <c r="C10" s="305"/>
      <c r="D10" s="305"/>
      <c r="E10" s="305"/>
    </row>
    <row r="11" spans="1:8" s="108" customFormat="1" ht="12.75">
      <c r="A11" s="301" t="s">
        <v>200</v>
      </c>
      <c r="B11" s="301"/>
      <c r="C11" s="301"/>
      <c r="D11" s="301"/>
      <c r="E11" s="301"/>
    </row>
    <row r="12" spans="1:8" s="108" customFormat="1" ht="12.75" customHeight="1">
      <c r="A12" s="109" t="s">
        <v>201</v>
      </c>
      <c r="B12" s="109" t="s">
        <v>202</v>
      </c>
      <c r="C12" s="110" t="s">
        <v>203</v>
      </c>
      <c r="D12" s="110" t="s">
        <v>204</v>
      </c>
      <c r="E12" s="110" t="s">
        <v>205</v>
      </c>
    </row>
    <row r="13" spans="1:8" s="108" customFormat="1" ht="12.75" customHeight="1">
      <c r="A13" s="109"/>
      <c r="B13" s="109"/>
      <c r="C13" s="110"/>
      <c r="D13" s="110"/>
      <c r="E13" s="110"/>
    </row>
    <row r="14" spans="1:8" ht="38.25">
      <c r="A14" s="278" t="s">
        <v>206</v>
      </c>
      <c r="B14" s="280">
        <v>1</v>
      </c>
      <c r="C14" s="308" t="s">
        <v>491</v>
      </c>
      <c r="D14" s="234">
        <v>1</v>
      </c>
      <c r="E14" s="235" t="s">
        <v>492</v>
      </c>
    </row>
    <row r="15" spans="1:8" ht="38.25">
      <c r="A15" s="287"/>
      <c r="B15" s="281"/>
      <c r="C15" s="309"/>
      <c r="D15" s="234">
        <v>2</v>
      </c>
      <c r="E15" s="236" t="s">
        <v>493</v>
      </c>
    </row>
    <row r="16" spans="1:8" ht="38.25">
      <c r="A16" s="237" t="s">
        <v>207</v>
      </c>
      <c r="B16" s="238">
        <v>2</v>
      </c>
      <c r="C16" s="239" t="s">
        <v>494</v>
      </c>
      <c r="D16" s="234">
        <v>3</v>
      </c>
      <c r="E16" s="240" t="s">
        <v>495</v>
      </c>
    </row>
    <row r="17" spans="1:5" ht="76.5">
      <c r="A17" s="270" t="s">
        <v>339</v>
      </c>
      <c r="B17" s="238">
        <v>3</v>
      </c>
      <c r="C17" s="241" t="s">
        <v>413</v>
      </c>
      <c r="D17" s="234">
        <v>4</v>
      </c>
      <c r="E17" s="236" t="s">
        <v>496</v>
      </c>
    </row>
    <row r="18" spans="1:5" ht="38.25">
      <c r="A18" s="270"/>
      <c r="B18" s="238">
        <v>4</v>
      </c>
      <c r="C18" s="239" t="s">
        <v>414</v>
      </c>
      <c r="D18" s="234">
        <v>5</v>
      </c>
      <c r="E18" s="236" t="s">
        <v>497</v>
      </c>
    </row>
    <row r="19" spans="1:5" ht="38.25">
      <c r="A19" s="278" t="s">
        <v>340</v>
      </c>
      <c r="B19" s="238">
        <v>5</v>
      </c>
      <c r="C19" s="239" t="s">
        <v>415</v>
      </c>
      <c r="D19" s="234">
        <v>6</v>
      </c>
      <c r="E19" s="236" t="s">
        <v>498</v>
      </c>
    </row>
    <row r="20" spans="1:5" ht="38.25">
      <c r="A20" s="287"/>
      <c r="B20" s="238">
        <v>6</v>
      </c>
      <c r="C20" s="239" t="s">
        <v>416</v>
      </c>
      <c r="D20" s="280">
        <v>7</v>
      </c>
      <c r="E20" s="306" t="s">
        <v>499</v>
      </c>
    </row>
    <row r="21" spans="1:5">
      <c r="A21" s="287"/>
      <c r="B21" s="238">
        <v>7</v>
      </c>
      <c r="C21" s="242" t="s">
        <v>417</v>
      </c>
      <c r="D21" s="281"/>
      <c r="E21" s="307"/>
    </row>
    <row r="22" spans="1:5" ht="25.5">
      <c r="A22" s="278" t="s">
        <v>500</v>
      </c>
      <c r="B22" s="280">
        <v>8</v>
      </c>
      <c r="C22" s="308" t="s">
        <v>418</v>
      </c>
      <c r="D22" s="234">
        <v>8</v>
      </c>
      <c r="E22" s="236" t="s">
        <v>501</v>
      </c>
    </row>
    <row r="23" spans="1:5" ht="25.5">
      <c r="A23" s="287"/>
      <c r="B23" s="281"/>
      <c r="C23" s="309"/>
      <c r="D23" s="234">
        <v>9</v>
      </c>
      <c r="E23" s="236" t="s">
        <v>502</v>
      </c>
    </row>
    <row r="24" spans="1:5" ht="51">
      <c r="A24" s="270" t="s">
        <v>503</v>
      </c>
      <c r="B24" s="238">
        <v>9</v>
      </c>
      <c r="C24" s="239" t="s">
        <v>419</v>
      </c>
      <c r="D24" s="234">
        <v>10</v>
      </c>
      <c r="E24" s="236" t="s">
        <v>504</v>
      </c>
    </row>
    <row r="25" spans="1:5" ht="25.5">
      <c r="A25" s="270"/>
      <c r="B25" s="238">
        <v>10</v>
      </c>
      <c r="C25" s="239" t="s">
        <v>505</v>
      </c>
      <c r="D25" s="234">
        <v>11</v>
      </c>
      <c r="E25" s="236" t="s">
        <v>506</v>
      </c>
    </row>
    <row r="26" spans="1:5">
      <c r="A26" s="288" t="s">
        <v>208</v>
      </c>
      <c r="B26" s="289"/>
      <c r="C26" s="289"/>
      <c r="D26" s="289"/>
      <c r="E26" s="290"/>
    </row>
    <row r="27" spans="1:5" ht="15" thickBot="1">
      <c r="A27" s="251" t="s">
        <v>209</v>
      </c>
      <c r="B27" s="252" t="s">
        <v>202</v>
      </c>
      <c r="C27" s="253" t="s">
        <v>210</v>
      </c>
      <c r="D27" s="253" t="s">
        <v>204</v>
      </c>
      <c r="E27" s="254" t="s">
        <v>507</v>
      </c>
    </row>
    <row r="28" spans="1:5">
      <c r="A28" s="291" t="s">
        <v>508</v>
      </c>
      <c r="B28" s="293">
        <v>1</v>
      </c>
      <c r="C28" s="294" t="s">
        <v>420</v>
      </c>
      <c r="D28" s="295">
        <v>1</v>
      </c>
      <c r="E28" s="297" t="s">
        <v>421</v>
      </c>
    </row>
    <row r="29" spans="1:5">
      <c r="A29" s="292"/>
      <c r="B29" s="281"/>
      <c r="C29" s="277"/>
      <c r="D29" s="296"/>
      <c r="E29" s="298"/>
    </row>
    <row r="30" spans="1:5" ht="38.25">
      <c r="A30" s="292"/>
      <c r="B30" s="238">
        <v>2</v>
      </c>
      <c r="C30" s="239" t="s">
        <v>422</v>
      </c>
      <c r="D30" s="296"/>
      <c r="E30" s="299"/>
    </row>
    <row r="31" spans="1:5" ht="51">
      <c r="A31" s="292"/>
      <c r="B31" s="238">
        <v>3</v>
      </c>
      <c r="C31" s="239" t="s">
        <v>509</v>
      </c>
      <c r="D31" s="243">
        <v>2</v>
      </c>
      <c r="E31" s="235" t="s">
        <v>510</v>
      </c>
    </row>
    <row r="32" spans="1:5">
      <c r="A32" s="284" t="s">
        <v>211</v>
      </c>
      <c r="B32" s="280">
        <v>4</v>
      </c>
      <c r="C32" s="285" t="s">
        <v>423</v>
      </c>
      <c r="D32" s="243">
        <v>3</v>
      </c>
      <c r="E32" s="235" t="s">
        <v>511</v>
      </c>
    </row>
    <row r="33" spans="1:5" ht="38.25">
      <c r="A33" s="284"/>
      <c r="B33" s="281"/>
      <c r="C33" s="286"/>
      <c r="D33" s="243">
        <v>4</v>
      </c>
      <c r="E33" s="236" t="s">
        <v>512</v>
      </c>
    </row>
    <row r="34" spans="1:5" ht="51">
      <c r="A34" s="270" t="s">
        <v>212</v>
      </c>
      <c r="B34" s="234">
        <v>5</v>
      </c>
      <c r="C34" s="239" t="s">
        <v>513</v>
      </c>
      <c r="D34" s="243">
        <v>5</v>
      </c>
      <c r="E34" s="244" t="s">
        <v>514</v>
      </c>
    </row>
    <row r="35" spans="1:5" ht="25.5">
      <c r="A35" s="270"/>
      <c r="B35" s="234">
        <v>6</v>
      </c>
      <c r="C35" s="239" t="s">
        <v>515</v>
      </c>
      <c r="D35" s="243">
        <v>6</v>
      </c>
      <c r="E35" s="244" t="s">
        <v>516</v>
      </c>
    </row>
    <row r="36" spans="1:5">
      <c r="A36" s="278" t="s">
        <v>517</v>
      </c>
      <c r="B36" s="280">
        <v>7</v>
      </c>
      <c r="C36" s="276" t="s">
        <v>518</v>
      </c>
      <c r="D36" s="243">
        <v>7</v>
      </c>
      <c r="E36" s="236" t="s">
        <v>519</v>
      </c>
    </row>
    <row r="37" spans="1:5" ht="25.5">
      <c r="A37" s="287"/>
      <c r="B37" s="281"/>
      <c r="C37" s="277"/>
      <c r="D37" s="243">
        <v>8</v>
      </c>
      <c r="E37" s="236" t="s">
        <v>424</v>
      </c>
    </row>
    <row r="38" spans="1:5" ht="51">
      <c r="A38" s="287"/>
      <c r="B38" s="280">
        <v>8</v>
      </c>
      <c r="C38" s="276" t="s">
        <v>425</v>
      </c>
      <c r="D38" s="243">
        <v>9</v>
      </c>
      <c r="E38" s="236" t="s">
        <v>520</v>
      </c>
    </row>
    <row r="39" spans="1:5" ht="38.25">
      <c r="A39" s="287"/>
      <c r="B39" s="281"/>
      <c r="C39" s="277"/>
      <c r="D39" s="243">
        <v>10</v>
      </c>
      <c r="E39" s="236" t="s">
        <v>426</v>
      </c>
    </row>
    <row r="40" spans="1:5" ht="25.5">
      <c r="A40" s="287"/>
      <c r="B40" s="234">
        <v>9</v>
      </c>
      <c r="C40" s="239" t="s">
        <v>427</v>
      </c>
      <c r="D40" s="243">
        <v>11</v>
      </c>
      <c r="E40" s="236" t="s">
        <v>521</v>
      </c>
    </row>
    <row r="41" spans="1:5" ht="51">
      <c r="A41" s="278" t="s">
        <v>213</v>
      </c>
      <c r="B41" s="280">
        <v>10</v>
      </c>
      <c r="C41" s="276" t="s">
        <v>522</v>
      </c>
      <c r="D41" s="245">
        <v>12</v>
      </c>
      <c r="E41" s="236" t="s">
        <v>523</v>
      </c>
    </row>
    <row r="42" spans="1:5" ht="25.5">
      <c r="A42" s="287"/>
      <c r="B42" s="300"/>
      <c r="C42" s="283"/>
      <c r="D42" s="245">
        <v>13</v>
      </c>
      <c r="E42" s="236" t="s">
        <v>428</v>
      </c>
    </row>
    <row r="43" spans="1:5" ht="38.25">
      <c r="A43" s="287"/>
      <c r="B43" s="300"/>
      <c r="C43" s="283"/>
      <c r="D43" s="245">
        <v>14</v>
      </c>
      <c r="E43" s="236" t="s">
        <v>524</v>
      </c>
    </row>
    <row r="44" spans="1:5" ht="25.5">
      <c r="A44" s="270" t="s">
        <v>214</v>
      </c>
      <c r="B44" s="280">
        <v>11</v>
      </c>
      <c r="C44" s="276" t="s">
        <v>525</v>
      </c>
      <c r="D44" s="246">
        <v>16</v>
      </c>
      <c r="E44" s="247" t="s">
        <v>526</v>
      </c>
    </row>
    <row r="45" spans="1:5" ht="25.5">
      <c r="A45" s="270"/>
      <c r="B45" s="281"/>
      <c r="C45" s="277"/>
      <c r="D45" s="248">
        <v>17</v>
      </c>
      <c r="E45" s="247" t="s">
        <v>432</v>
      </c>
    </row>
    <row r="46" spans="1:5" ht="25.5">
      <c r="A46" s="278" t="s">
        <v>342</v>
      </c>
      <c r="B46" s="280">
        <v>12</v>
      </c>
      <c r="C46" s="276" t="s">
        <v>527</v>
      </c>
      <c r="D46" s="238">
        <v>18</v>
      </c>
      <c r="E46" s="247" t="s">
        <v>528</v>
      </c>
    </row>
    <row r="47" spans="1:5" ht="38.25">
      <c r="A47" s="279"/>
      <c r="B47" s="281"/>
      <c r="C47" s="277"/>
      <c r="D47" s="238">
        <v>19</v>
      </c>
      <c r="E47" s="244" t="s">
        <v>529</v>
      </c>
    </row>
    <row r="48" spans="1:5" ht="51">
      <c r="A48" s="270" t="s">
        <v>215</v>
      </c>
      <c r="B48" s="282">
        <v>13</v>
      </c>
      <c r="C48" s="283" t="s">
        <v>530</v>
      </c>
      <c r="D48" s="234">
        <v>20</v>
      </c>
      <c r="E48" s="236" t="s">
        <v>531</v>
      </c>
    </row>
    <row r="49" spans="1:5" ht="25.5">
      <c r="A49" s="270"/>
      <c r="B49" s="282"/>
      <c r="C49" s="277"/>
      <c r="D49" s="234">
        <v>21</v>
      </c>
      <c r="E49" s="236" t="s">
        <v>429</v>
      </c>
    </row>
    <row r="50" spans="1:5" ht="38.25">
      <c r="A50" s="237" t="s">
        <v>216</v>
      </c>
      <c r="B50" s="234">
        <v>14</v>
      </c>
      <c r="C50" s="249" t="s">
        <v>532</v>
      </c>
      <c r="D50" s="234">
        <v>22</v>
      </c>
      <c r="E50" s="236" t="s">
        <v>533</v>
      </c>
    </row>
    <row r="51" spans="1:5" ht="25.5">
      <c r="A51" s="270" t="s">
        <v>341</v>
      </c>
      <c r="B51" s="272">
        <v>15</v>
      </c>
      <c r="C51" s="274" t="s">
        <v>430</v>
      </c>
      <c r="D51" s="234">
        <v>23</v>
      </c>
      <c r="E51" s="255" t="s">
        <v>534</v>
      </c>
    </row>
    <row r="52" spans="1:5" ht="38.25">
      <c r="A52" s="270"/>
      <c r="B52" s="272"/>
      <c r="C52" s="274"/>
      <c r="D52" s="234">
        <v>24</v>
      </c>
      <c r="E52" s="236" t="s">
        <v>535</v>
      </c>
    </row>
    <row r="53" spans="1:5" ht="60.75" thickBot="1">
      <c r="A53" s="271"/>
      <c r="B53" s="273"/>
      <c r="C53" s="275"/>
      <c r="D53" s="256">
        <v>25</v>
      </c>
      <c r="E53" s="250" t="s">
        <v>536</v>
      </c>
    </row>
  </sheetData>
  <mergeCells count="47">
    <mergeCell ref="D20:D21"/>
    <mergeCell ref="E20:E21"/>
    <mergeCell ref="A22:A23"/>
    <mergeCell ref="B22:B23"/>
    <mergeCell ref="B14:B15"/>
    <mergeCell ref="C14:C15"/>
    <mergeCell ref="A14:A15"/>
    <mergeCell ref="A17:A18"/>
    <mergeCell ref="A19:A21"/>
    <mergeCell ref="C22:C23"/>
    <mergeCell ref="A11:E11"/>
    <mergeCell ref="B1:D1"/>
    <mergeCell ref="B2:D2"/>
    <mergeCell ref="B5:C5"/>
    <mergeCell ref="B7:E7"/>
    <mergeCell ref="B10:E10"/>
    <mergeCell ref="A41:A43"/>
    <mergeCell ref="B41:B43"/>
    <mergeCell ref="C41:C43"/>
    <mergeCell ref="A44:A45"/>
    <mergeCell ref="B44:B45"/>
    <mergeCell ref="A24:A25"/>
    <mergeCell ref="A26:E26"/>
    <mergeCell ref="A28:A31"/>
    <mergeCell ref="B28:B29"/>
    <mergeCell ref="C28:C29"/>
    <mergeCell ref="D28:D30"/>
    <mergeCell ref="E28:E30"/>
    <mergeCell ref="A32:A33"/>
    <mergeCell ref="B32:B33"/>
    <mergeCell ref="C32:C33"/>
    <mergeCell ref="A34:A35"/>
    <mergeCell ref="A36:A40"/>
    <mergeCell ref="B36:B37"/>
    <mergeCell ref="C36:C37"/>
    <mergeCell ref="B38:B39"/>
    <mergeCell ref="C38:C39"/>
    <mergeCell ref="A51:A53"/>
    <mergeCell ref="B51:B53"/>
    <mergeCell ref="C51:C53"/>
    <mergeCell ref="C44:C45"/>
    <mergeCell ref="A46:A47"/>
    <mergeCell ref="B46:B47"/>
    <mergeCell ref="C46:C47"/>
    <mergeCell ref="A48:A49"/>
    <mergeCell ref="B48:B49"/>
    <mergeCell ref="C48:C4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5"/>
  <sheetViews>
    <sheetView zoomScaleNormal="100" workbookViewId="0">
      <selection activeCell="G14" sqref="G14"/>
    </sheetView>
  </sheetViews>
  <sheetFormatPr baseColWidth="10" defaultColWidth="10.5703125" defaultRowHeight="18.75"/>
  <cols>
    <col min="1" max="1" width="52.140625" style="100" customWidth="1"/>
    <col min="2" max="2" width="5.5703125" style="101" customWidth="1"/>
    <col min="3" max="5" width="5.5703125" style="99" customWidth="1"/>
    <col min="6" max="6" width="44.42578125" style="100" customWidth="1"/>
  </cols>
  <sheetData>
    <row r="1" spans="1:7" ht="22.5" customHeight="1">
      <c r="A1" s="310" t="s">
        <v>187</v>
      </c>
      <c r="B1" s="310"/>
      <c r="C1" s="310"/>
      <c r="D1" s="310"/>
      <c r="E1" s="310"/>
      <c r="F1" s="310"/>
    </row>
    <row r="2" spans="1:7">
      <c r="A2" s="311" t="s">
        <v>188</v>
      </c>
      <c r="B2" s="311"/>
      <c r="C2" s="311"/>
      <c r="D2" s="311"/>
      <c r="E2" s="311"/>
      <c r="F2" s="311"/>
    </row>
    <row r="3" spans="1:7">
      <c r="A3" s="312" t="s">
        <v>189</v>
      </c>
      <c r="B3" s="313"/>
      <c r="C3" s="313"/>
      <c r="D3" s="313"/>
      <c r="E3" s="313"/>
      <c r="F3" s="314"/>
    </row>
    <row r="4" spans="1:7" ht="28.5" customHeight="1">
      <c r="A4" s="315" t="s">
        <v>190</v>
      </c>
      <c r="B4" s="317" t="s">
        <v>191</v>
      </c>
      <c r="C4" s="318"/>
      <c r="D4" s="318"/>
      <c r="E4" s="319"/>
      <c r="F4" s="96" t="s">
        <v>192</v>
      </c>
    </row>
    <row r="5" spans="1:7" ht="46.5" customHeight="1">
      <c r="A5" s="316"/>
      <c r="B5" s="97" t="s">
        <v>193</v>
      </c>
      <c r="C5" s="97" t="s">
        <v>194</v>
      </c>
      <c r="D5" s="97" t="s">
        <v>195</v>
      </c>
      <c r="E5" s="97" t="s">
        <v>196</v>
      </c>
      <c r="F5" s="98"/>
    </row>
    <row r="6" spans="1:7" ht="57">
      <c r="A6" s="224" t="s">
        <v>537</v>
      </c>
      <c r="B6" s="228">
        <v>1</v>
      </c>
      <c r="C6" s="228" t="s">
        <v>433</v>
      </c>
      <c r="D6" s="225"/>
      <c r="E6" s="225"/>
      <c r="F6" s="226" t="s">
        <v>434</v>
      </c>
      <c r="G6" s="191"/>
    </row>
    <row r="7" spans="1:7" ht="42.75">
      <c r="A7" s="227" t="s">
        <v>435</v>
      </c>
      <c r="B7" s="228">
        <v>2</v>
      </c>
      <c r="C7" s="228">
        <v>3</v>
      </c>
      <c r="D7" s="257">
        <v>4</v>
      </c>
      <c r="E7" s="257" t="s">
        <v>437</v>
      </c>
      <c r="F7" s="226" t="s">
        <v>434</v>
      </c>
    </row>
    <row r="8" spans="1:7" ht="42.75">
      <c r="A8" s="227" t="s">
        <v>436</v>
      </c>
      <c r="B8" s="228"/>
      <c r="C8" s="228"/>
      <c r="D8" s="257">
        <v>3</v>
      </c>
      <c r="E8" s="257">
        <v>2</v>
      </c>
      <c r="F8" s="226" t="s">
        <v>7</v>
      </c>
    </row>
    <row r="9" spans="1:7" ht="28.5">
      <c r="A9" s="227" t="s">
        <v>438</v>
      </c>
      <c r="B9" s="228">
        <v>4</v>
      </c>
      <c r="C9" s="257">
        <v>5</v>
      </c>
      <c r="D9" s="257"/>
      <c r="E9" s="257">
        <v>10</v>
      </c>
      <c r="F9" s="226" t="s">
        <v>434</v>
      </c>
    </row>
    <row r="10" spans="1:7" ht="57">
      <c r="A10" s="227" t="s">
        <v>439</v>
      </c>
      <c r="B10" s="228">
        <v>3</v>
      </c>
      <c r="C10" s="228">
        <v>4</v>
      </c>
      <c r="D10" s="257" t="s">
        <v>538</v>
      </c>
      <c r="E10" s="257" t="s">
        <v>539</v>
      </c>
      <c r="F10" s="226" t="s">
        <v>434</v>
      </c>
    </row>
    <row r="11" spans="1:7" ht="42.75">
      <c r="A11" s="227" t="s">
        <v>540</v>
      </c>
      <c r="B11" s="228" t="s">
        <v>541</v>
      </c>
      <c r="C11" s="228" t="s">
        <v>542</v>
      </c>
      <c r="D11" s="257">
        <v>10</v>
      </c>
      <c r="E11" s="257" t="s">
        <v>441</v>
      </c>
      <c r="F11" s="226" t="s">
        <v>434</v>
      </c>
    </row>
    <row r="12" spans="1:7" ht="28.5">
      <c r="A12" s="227" t="s">
        <v>543</v>
      </c>
      <c r="B12" s="228"/>
      <c r="C12" s="228"/>
      <c r="D12" s="257" t="s">
        <v>544</v>
      </c>
      <c r="E12" s="257" t="s">
        <v>544</v>
      </c>
      <c r="F12" s="226" t="s">
        <v>434</v>
      </c>
    </row>
    <row r="13" spans="1:7" ht="15">
      <c r="A13" s="227" t="s">
        <v>440</v>
      </c>
      <c r="B13" s="228">
        <v>8</v>
      </c>
      <c r="C13" s="257" t="s">
        <v>545</v>
      </c>
      <c r="D13" s="258">
        <v>11</v>
      </c>
      <c r="E13" s="258" t="s">
        <v>546</v>
      </c>
      <c r="F13" s="229" t="s">
        <v>434</v>
      </c>
    </row>
    <row r="14" spans="1:7" ht="71.25">
      <c r="A14" s="259" t="s">
        <v>547</v>
      </c>
      <c r="B14" s="260"/>
      <c r="C14" s="261"/>
      <c r="D14" s="262" t="s">
        <v>548</v>
      </c>
      <c r="E14" s="261" t="s">
        <v>549</v>
      </c>
      <c r="F14" s="229" t="s">
        <v>434</v>
      </c>
    </row>
    <row r="15" spans="1:7" ht="43.5" thickBot="1">
      <c r="A15" s="230" t="s">
        <v>442</v>
      </c>
      <c r="B15" s="263" t="s">
        <v>550</v>
      </c>
      <c r="C15" s="264" t="s">
        <v>551</v>
      </c>
      <c r="D15" s="264">
        <v>15</v>
      </c>
      <c r="E15" s="264" t="s">
        <v>552</v>
      </c>
      <c r="F15" s="231" t="s">
        <v>434</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A25" zoomScaleNormal="100" workbookViewId="0">
      <selection activeCell="E32" sqref="E32:F32"/>
    </sheetView>
  </sheetViews>
  <sheetFormatPr baseColWidth="10"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24" t="s">
        <v>69</v>
      </c>
      <c r="C2" s="325"/>
      <c r="D2" s="325"/>
      <c r="E2" s="325"/>
      <c r="F2" s="325"/>
      <c r="G2" s="325"/>
      <c r="H2" s="326"/>
    </row>
    <row r="3" spans="2:8" ht="16.5">
      <c r="B3" s="327" t="s">
        <v>70</v>
      </c>
      <c r="C3" s="328"/>
      <c r="D3" s="328"/>
      <c r="E3" s="328"/>
      <c r="F3" s="328"/>
      <c r="G3" s="328"/>
      <c r="H3" s="329"/>
    </row>
    <row r="4" spans="2:8" ht="88.5" customHeight="1">
      <c r="B4" s="330" t="s">
        <v>406</v>
      </c>
      <c r="C4" s="331"/>
      <c r="D4" s="331"/>
      <c r="E4" s="331"/>
      <c r="F4" s="331"/>
      <c r="G4" s="331"/>
      <c r="H4" s="332"/>
    </row>
    <row r="5" spans="2:8" ht="16.5">
      <c r="B5" s="8"/>
      <c r="C5" s="9"/>
      <c r="D5" s="9"/>
      <c r="E5" s="9"/>
      <c r="F5" s="9"/>
      <c r="G5" s="9"/>
      <c r="H5" s="10"/>
    </row>
    <row r="6" spans="2:8" ht="16.5" customHeight="1">
      <c r="B6" s="333" t="s">
        <v>343</v>
      </c>
      <c r="C6" s="334"/>
      <c r="D6" s="334"/>
      <c r="E6" s="334"/>
      <c r="F6" s="334"/>
      <c r="G6" s="334"/>
      <c r="H6" s="335"/>
    </row>
    <row r="7" spans="2:8" ht="44.25" customHeight="1">
      <c r="B7" s="333"/>
      <c r="C7" s="334"/>
      <c r="D7" s="334"/>
      <c r="E7" s="334"/>
      <c r="F7" s="334"/>
      <c r="G7" s="334"/>
      <c r="H7" s="335"/>
    </row>
    <row r="8" spans="2:8" ht="15.75" thickBot="1">
      <c r="B8" s="11"/>
      <c r="C8" s="12"/>
      <c r="D8" s="13"/>
      <c r="E8" s="14"/>
      <c r="F8" s="14"/>
      <c r="G8" s="15"/>
      <c r="H8" s="16"/>
    </row>
    <row r="9" spans="2:8">
      <c r="B9" s="11"/>
      <c r="C9" s="320" t="s">
        <v>71</v>
      </c>
      <c r="D9" s="321"/>
      <c r="E9" s="322" t="s">
        <v>72</v>
      </c>
      <c r="F9" s="323"/>
      <c r="G9" s="12"/>
      <c r="H9" s="16"/>
    </row>
    <row r="10" spans="2:8" ht="35.25" customHeight="1">
      <c r="B10" s="11"/>
      <c r="C10" s="336" t="s">
        <v>73</v>
      </c>
      <c r="D10" s="337"/>
      <c r="E10" s="338" t="s">
        <v>74</v>
      </c>
      <c r="F10" s="339"/>
      <c r="G10" s="12"/>
      <c r="H10" s="16"/>
    </row>
    <row r="11" spans="2:8" ht="17.25" customHeight="1">
      <c r="B11" s="11"/>
      <c r="C11" s="336" t="s">
        <v>75</v>
      </c>
      <c r="D11" s="337"/>
      <c r="E11" s="338" t="s">
        <v>76</v>
      </c>
      <c r="F11" s="339"/>
      <c r="G11" s="12"/>
      <c r="H11" s="16"/>
    </row>
    <row r="12" spans="2:8" ht="19.5" customHeight="1">
      <c r="B12" s="11"/>
      <c r="C12" s="336" t="s">
        <v>77</v>
      </c>
      <c r="D12" s="337"/>
      <c r="E12" s="338" t="s">
        <v>78</v>
      </c>
      <c r="F12" s="339"/>
      <c r="G12" s="12"/>
      <c r="H12" s="16"/>
    </row>
    <row r="13" spans="2:8" ht="27" customHeight="1">
      <c r="B13" s="11"/>
      <c r="C13" s="336" t="s">
        <v>79</v>
      </c>
      <c r="D13" s="337"/>
      <c r="E13" s="338" t="s">
        <v>173</v>
      </c>
      <c r="F13" s="339"/>
      <c r="G13" s="12"/>
      <c r="H13" s="16"/>
    </row>
    <row r="14" spans="2:8" ht="34.5" customHeight="1">
      <c r="B14" s="11"/>
      <c r="C14" s="340" t="s">
        <v>8</v>
      </c>
      <c r="D14" s="341"/>
      <c r="E14" s="342" t="s">
        <v>375</v>
      </c>
      <c r="F14" s="343"/>
      <c r="G14" s="12"/>
      <c r="H14" s="16"/>
    </row>
    <row r="15" spans="2:8" ht="27.75" customHeight="1">
      <c r="B15" s="11"/>
      <c r="C15" s="340" t="s">
        <v>9</v>
      </c>
      <c r="D15" s="341"/>
      <c r="E15" s="342" t="s">
        <v>80</v>
      </c>
      <c r="F15" s="343"/>
      <c r="G15" s="12"/>
      <c r="H15" s="16"/>
    </row>
    <row r="16" spans="2:8" ht="28.5" customHeight="1">
      <c r="B16" s="11"/>
      <c r="C16" s="340" t="s">
        <v>10</v>
      </c>
      <c r="D16" s="341"/>
      <c r="E16" s="342" t="s">
        <v>81</v>
      </c>
      <c r="F16" s="343"/>
      <c r="G16" s="12"/>
      <c r="H16" s="16"/>
    </row>
    <row r="17" spans="2:8" ht="72.75" customHeight="1">
      <c r="B17" s="11"/>
      <c r="C17" s="340" t="s">
        <v>11</v>
      </c>
      <c r="D17" s="341"/>
      <c r="E17" s="342" t="s">
        <v>376</v>
      </c>
      <c r="F17" s="343"/>
      <c r="G17" s="12"/>
      <c r="H17" s="16"/>
    </row>
    <row r="18" spans="2:8" ht="64.5" customHeight="1">
      <c r="B18" s="11"/>
      <c r="C18" s="340" t="s">
        <v>12</v>
      </c>
      <c r="D18" s="341"/>
      <c r="E18" s="342" t="s">
        <v>400</v>
      </c>
      <c r="F18" s="343"/>
      <c r="G18" s="12"/>
      <c r="H18" s="16"/>
    </row>
    <row r="19" spans="2:8" ht="71.25" customHeight="1">
      <c r="B19" s="11"/>
      <c r="C19" s="340" t="s">
        <v>82</v>
      </c>
      <c r="D19" s="341"/>
      <c r="E19" s="342" t="s">
        <v>399</v>
      </c>
      <c r="F19" s="343"/>
      <c r="G19" s="12"/>
      <c r="H19" s="16"/>
    </row>
    <row r="20" spans="2:8" ht="55.5" customHeight="1">
      <c r="B20" s="11"/>
      <c r="C20" s="344" t="s">
        <v>83</v>
      </c>
      <c r="D20" s="345"/>
      <c r="E20" s="342" t="s">
        <v>398</v>
      </c>
      <c r="F20" s="343"/>
      <c r="G20" s="12"/>
      <c r="H20" s="16"/>
    </row>
    <row r="21" spans="2:8" ht="42" customHeight="1">
      <c r="B21" s="11"/>
      <c r="C21" s="344" t="s">
        <v>18</v>
      </c>
      <c r="D21" s="345"/>
      <c r="E21" s="342" t="s">
        <v>397</v>
      </c>
      <c r="F21" s="343"/>
      <c r="G21" s="12"/>
      <c r="H21" s="16"/>
    </row>
    <row r="22" spans="2:8" ht="59.25" customHeight="1">
      <c r="B22" s="11"/>
      <c r="C22" s="344" t="s">
        <v>20</v>
      </c>
      <c r="D22" s="345"/>
      <c r="E22" s="342" t="s">
        <v>344</v>
      </c>
      <c r="F22" s="343"/>
      <c r="G22" s="12"/>
      <c r="H22" s="16"/>
    </row>
    <row r="23" spans="2:8" ht="23.25" customHeight="1">
      <c r="B23" s="11"/>
      <c r="C23" s="344" t="s">
        <v>21</v>
      </c>
      <c r="D23" s="345"/>
      <c r="E23" s="342" t="s">
        <v>396</v>
      </c>
      <c r="F23" s="343"/>
      <c r="G23" s="12"/>
      <c r="H23" s="16"/>
    </row>
    <row r="24" spans="2:8" ht="30.75" customHeight="1">
      <c r="B24" s="11"/>
      <c r="C24" s="344" t="s">
        <v>84</v>
      </c>
      <c r="D24" s="345"/>
      <c r="E24" s="342" t="s">
        <v>401</v>
      </c>
      <c r="F24" s="343"/>
      <c r="G24" s="12"/>
      <c r="H24" s="16"/>
    </row>
    <row r="25" spans="2:8" ht="33" customHeight="1">
      <c r="B25" s="11"/>
      <c r="C25" s="344" t="s">
        <v>85</v>
      </c>
      <c r="D25" s="345"/>
      <c r="E25" s="342" t="s">
        <v>402</v>
      </c>
      <c r="F25" s="343"/>
      <c r="G25" s="12"/>
      <c r="H25" s="16"/>
    </row>
    <row r="26" spans="2:8" ht="30" customHeight="1">
      <c r="B26" s="11"/>
      <c r="C26" s="344" t="s">
        <v>86</v>
      </c>
      <c r="D26" s="345"/>
      <c r="E26" s="342" t="s">
        <v>395</v>
      </c>
      <c r="F26" s="343"/>
      <c r="G26" s="12"/>
      <c r="H26" s="16"/>
    </row>
    <row r="27" spans="2:8" ht="35.25" customHeight="1">
      <c r="B27" s="11"/>
      <c r="C27" s="344" t="s">
        <v>87</v>
      </c>
      <c r="D27" s="345"/>
      <c r="E27" s="342" t="s">
        <v>403</v>
      </c>
      <c r="F27" s="343"/>
      <c r="G27" s="12"/>
      <c r="H27" s="16"/>
    </row>
    <row r="28" spans="2:8" ht="31.5" customHeight="1">
      <c r="B28" s="11"/>
      <c r="C28" s="344" t="s">
        <v>88</v>
      </c>
      <c r="D28" s="345"/>
      <c r="E28" s="342" t="s">
        <v>404</v>
      </c>
      <c r="F28" s="343"/>
      <c r="G28" s="12"/>
      <c r="H28" s="16"/>
    </row>
    <row r="29" spans="2:8" ht="35.25" customHeight="1">
      <c r="B29" s="11"/>
      <c r="C29" s="344" t="s">
        <v>89</v>
      </c>
      <c r="D29" s="345"/>
      <c r="E29" s="342" t="s">
        <v>405</v>
      </c>
      <c r="F29" s="343"/>
      <c r="G29" s="12"/>
      <c r="H29" s="16"/>
    </row>
    <row r="30" spans="2:8" ht="59.25" customHeight="1">
      <c r="B30" s="11"/>
      <c r="C30" s="344" t="s">
        <v>90</v>
      </c>
      <c r="D30" s="345"/>
      <c r="E30" s="342" t="s">
        <v>407</v>
      </c>
      <c r="F30" s="343"/>
      <c r="G30" s="12"/>
      <c r="H30" s="16"/>
    </row>
    <row r="31" spans="2:8" ht="57" customHeight="1">
      <c r="B31" s="11"/>
      <c r="C31" s="344" t="s">
        <v>25</v>
      </c>
      <c r="D31" s="345"/>
      <c r="E31" s="342" t="s">
        <v>408</v>
      </c>
      <c r="F31" s="343"/>
      <c r="G31" s="12"/>
      <c r="H31" s="16"/>
    </row>
    <row r="32" spans="2:8" ht="82.5" customHeight="1">
      <c r="B32" s="11"/>
      <c r="C32" s="344" t="s">
        <v>91</v>
      </c>
      <c r="D32" s="345"/>
      <c r="E32" s="342" t="s">
        <v>92</v>
      </c>
      <c r="F32" s="343"/>
      <c r="G32" s="12"/>
      <c r="H32" s="16"/>
    </row>
    <row r="33" spans="2:8" ht="46.5" customHeight="1">
      <c r="B33" s="11"/>
      <c r="C33" s="344" t="s">
        <v>30</v>
      </c>
      <c r="D33" s="345"/>
      <c r="E33" s="342" t="s">
        <v>409</v>
      </c>
      <c r="F33" s="343"/>
      <c r="G33" s="12"/>
      <c r="H33" s="16"/>
    </row>
    <row r="34" spans="2:8" ht="6.75" customHeight="1" thickBot="1">
      <c r="B34" s="11"/>
      <c r="C34" s="353"/>
      <c r="D34" s="354"/>
      <c r="E34" s="355"/>
      <c r="F34" s="356"/>
      <c r="G34" s="12"/>
      <c r="H34" s="16"/>
    </row>
    <row r="35" spans="2:8" ht="15.75" thickTop="1">
      <c r="B35" s="11"/>
      <c r="C35" s="17"/>
      <c r="D35" s="17"/>
      <c r="E35" s="18"/>
      <c r="F35" s="18"/>
      <c r="G35" s="12"/>
      <c r="H35" s="16"/>
    </row>
    <row r="36" spans="2:8" ht="21" customHeight="1">
      <c r="B36" s="346" t="s">
        <v>345</v>
      </c>
      <c r="C36" s="347"/>
      <c r="D36" s="347"/>
      <c r="E36" s="347"/>
      <c r="F36" s="347"/>
      <c r="G36" s="347"/>
      <c r="H36" s="348"/>
    </row>
    <row r="37" spans="2:8" ht="20.25" customHeight="1">
      <c r="B37" s="346" t="s">
        <v>346</v>
      </c>
      <c r="C37" s="347"/>
      <c r="D37" s="347"/>
      <c r="E37" s="347"/>
      <c r="F37" s="347"/>
      <c r="G37" s="347"/>
      <c r="H37" s="348"/>
    </row>
    <row r="38" spans="2:8" ht="20.25" customHeight="1">
      <c r="B38" s="346" t="s">
        <v>347</v>
      </c>
      <c r="C38" s="347"/>
      <c r="D38" s="347"/>
      <c r="E38" s="347"/>
      <c r="F38" s="347"/>
      <c r="G38" s="347"/>
      <c r="H38" s="348"/>
    </row>
    <row r="39" spans="2:8" ht="21.75" customHeight="1">
      <c r="B39" s="346" t="s">
        <v>348</v>
      </c>
      <c r="C39" s="347"/>
      <c r="D39" s="347"/>
      <c r="E39" s="347"/>
      <c r="F39" s="347"/>
      <c r="G39" s="347"/>
      <c r="H39" s="348"/>
    </row>
    <row r="40" spans="2:8" ht="22.5" customHeight="1">
      <c r="B40" s="346" t="s">
        <v>385</v>
      </c>
      <c r="C40" s="352"/>
      <c r="D40" s="352"/>
      <c r="E40" s="352"/>
      <c r="F40" s="352"/>
      <c r="G40" s="352"/>
      <c r="H40" s="348"/>
    </row>
    <row r="41" spans="2:8" ht="32.25" customHeight="1" thickBot="1">
      <c r="B41" s="349" t="s">
        <v>386</v>
      </c>
      <c r="C41" s="350"/>
      <c r="D41" s="350"/>
      <c r="E41" s="350"/>
      <c r="F41" s="350"/>
      <c r="G41" s="350"/>
      <c r="H41" s="351"/>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39"/>
  <sheetViews>
    <sheetView topLeftCell="W37" zoomScale="110" zoomScaleNormal="110" workbookViewId="0">
      <selection activeCell="AI30" sqref="AI30:AI34"/>
    </sheetView>
  </sheetViews>
  <sheetFormatPr baseColWidth="10" defaultRowHeight="15"/>
  <cols>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9" customWidth="1"/>
    <col min="17" max="17" width="13.140625" customWidth="1"/>
    <col min="21" max="21" width="14.5703125" customWidth="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3" max="33" width="13.42578125" customWidth="1"/>
    <col min="34" max="34" width="21.140625" customWidth="1"/>
    <col min="35" max="35" width="16.85546875" customWidth="1"/>
    <col min="36" max="36" width="15" customWidth="1"/>
    <col min="37" max="37" width="16.140625" customWidth="1"/>
    <col min="38" max="38" width="17.85546875" bestFit="1" customWidth="1"/>
    <col min="39" max="39" width="14.7109375" customWidth="1"/>
    <col min="41" max="298" width="11.42578125" style="125"/>
    <col min="299" max="16384" width="11.42578125" style="168"/>
  </cols>
  <sheetData>
    <row r="1" spans="1:298" s="165" customFormat="1" ht="16.5" customHeight="1">
      <c r="A1" s="389"/>
      <c r="B1" s="390"/>
      <c r="C1" s="390"/>
      <c r="D1" s="379" t="s">
        <v>68</v>
      </c>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81" t="s">
        <v>67</v>
      </c>
      <c r="AM1" s="381"/>
      <c r="AN1" s="381"/>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64"/>
      <c r="HF1" s="164"/>
      <c r="HG1" s="164"/>
      <c r="HH1" s="164"/>
      <c r="HI1" s="164"/>
      <c r="HJ1" s="164"/>
      <c r="HK1" s="164"/>
      <c r="HL1" s="164"/>
      <c r="HM1" s="164"/>
      <c r="HN1" s="164"/>
      <c r="HO1" s="164"/>
      <c r="HP1" s="164"/>
      <c r="HQ1" s="164"/>
      <c r="HR1" s="164"/>
      <c r="HS1" s="164"/>
      <c r="HT1" s="164"/>
      <c r="HU1" s="164"/>
      <c r="HV1" s="164"/>
      <c r="HW1" s="164"/>
      <c r="HX1" s="164"/>
      <c r="HY1" s="164"/>
      <c r="HZ1" s="164"/>
      <c r="IA1" s="164"/>
      <c r="IB1" s="164"/>
      <c r="IC1" s="164"/>
      <c r="ID1" s="164"/>
      <c r="IE1" s="164"/>
      <c r="IF1" s="164"/>
      <c r="IG1" s="164"/>
      <c r="IH1" s="164"/>
      <c r="II1" s="164"/>
      <c r="IJ1" s="164"/>
      <c r="IK1" s="164"/>
      <c r="IL1" s="164"/>
      <c r="IM1" s="164"/>
      <c r="IN1" s="164"/>
      <c r="IO1" s="164"/>
      <c r="IP1" s="164"/>
      <c r="IQ1" s="164"/>
      <c r="IR1" s="164"/>
      <c r="IS1" s="164"/>
      <c r="IT1" s="164"/>
      <c r="IU1" s="164"/>
      <c r="IV1" s="164"/>
      <c r="IW1" s="164"/>
      <c r="IX1" s="164"/>
      <c r="IY1" s="164"/>
      <c r="IZ1" s="164"/>
      <c r="JA1" s="164"/>
      <c r="JB1" s="164"/>
      <c r="JC1" s="164"/>
      <c r="JD1" s="164"/>
      <c r="JE1" s="164"/>
      <c r="JF1" s="164"/>
      <c r="JG1" s="164"/>
      <c r="JH1" s="164"/>
      <c r="JI1" s="164"/>
      <c r="JJ1" s="164"/>
      <c r="JK1" s="164"/>
      <c r="JL1" s="164"/>
      <c r="JM1" s="164"/>
      <c r="JN1" s="164"/>
      <c r="JO1" s="164"/>
      <c r="JP1" s="164"/>
      <c r="JQ1" s="164"/>
      <c r="JR1" s="164"/>
      <c r="JS1" s="164"/>
      <c r="JT1" s="164"/>
      <c r="JU1" s="164"/>
      <c r="JV1" s="164"/>
      <c r="JW1" s="164"/>
      <c r="JX1" s="164"/>
      <c r="JY1" s="164"/>
      <c r="JZ1" s="164"/>
      <c r="KA1" s="164"/>
      <c r="KB1" s="164"/>
      <c r="KC1" s="164"/>
      <c r="KD1" s="164"/>
      <c r="KE1" s="164"/>
      <c r="KF1" s="164"/>
      <c r="KG1" s="164"/>
      <c r="KH1" s="164"/>
      <c r="KI1" s="164"/>
      <c r="KJ1" s="164"/>
      <c r="KK1" s="164"/>
      <c r="KL1" s="164"/>
    </row>
    <row r="2" spans="1:298" s="165" customFormat="1" ht="39.75" customHeight="1">
      <c r="A2" s="391"/>
      <c r="B2" s="392"/>
      <c r="C2" s="392"/>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1"/>
      <c r="AN2" s="381"/>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c r="IX2" s="164"/>
      <c r="IY2" s="164"/>
      <c r="IZ2" s="164"/>
      <c r="JA2" s="164"/>
      <c r="JB2" s="164"/>
      <c r="JC2" s="164"/>
      <c r="JD2" s="164"/>
      <c r="JE2" s="164"/>
      <c r="JF2" s="164"/>
      <c r="JG2" s="164"/>
      <c r="JH2" s="164"/>
      <c r="JI2" s="164"/>
      <c r="JJ2" s="164"/>
      <c r="JK2" s="164"/>
      <c r="JL2" s="164"/>
      <c r="JM2" s="164"/>
      <c r="JN2" s="164"/>
      <c r="JO2" s="164"/>
      <c r="JP2" s="164"/>
      <c r="JQ2" s="164"/>
      <c r="JR2" s="164"/>
      <c r="JS2" s="164"/>
      <c r="JT2" s="164"/>
      <c r="JU2" s="164"/>
      <c r="JV2" s="164"/>
      <c r="JW2" s="164"/>
      <c r="JX2" s="164"/>
      <c r="JY2" s="164"/>
      <c r="JZ2" s="164"/>
      <c r="KA2" s="164"/>
      <c r="KB2" s="164"/>
      <c r="KC2" s="164"/>
      <c r="KD2" s="164"/>
      <c r="KE2" s="164"/>
      <c r="KF2" s="164"/>
      <c r="KG2" s="164"/>
      <c r="KH2" s="164"/>
      <c r="KI2" s="164"/>
      <c r="KJ2" s="164"/>
      <c r="KK2" s="164"/>
      <c r="KL2" s="164"/>
    </row>
    <row r="3" spans="1:298" s="165" customFormat="1" ht="16.5">
      <c r="A3" s="2"/>
      <c r="B3" s="2"/>
      <c r="C3" s="3"/>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1"/>
      <c r="AM3" s="381"/>
      <c r="AN3" s="381"/>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c r="JS3" s="164"/>
      <c r="JT3" s="164"/>
      <c r="JU3" s="164"/>
      <c r="JV3" s="164"/>
      <c r="JW3" s="164"/>
      <c r="JX3" s="164"/>
      <c r="JY3" s="164"/>
      <c r="JZ3" s="164"/>
      <c r="KA3" s="164"/>
      <c r="KB3" s="164"/>
      <c r="KC3" s="164"/>
      <c r="KD3" s="164"/>
      <c r="KE3" s="164"/>
      <c r="KF3" s="164"/>
      <c r="KG3" s="164"/>
      <c r="KH3" s="164"/>
      <c r="KI3" s="164"/>
      <c r="KJ3" s="164"/>
      <c r="KK3" s="164"/>
      <c r="KL3" s="164"/>
    </row>
    <row r="4" spans="1:298" s="165" customFormat="1" ht="26.25" customHeight="1">
      <c r="A4" s="382" t="s">
        <v>0</v>
      </c>
      <c r="B4" s="383"/>
      <c r="C4" s="384"/>
      <c r="D4" s="385" t="s">
        <v>431</v>
      </c>
      <c r="E4" s="386"/>
      <c r="F4" s="386"/>
      <c r="G4" s="386"/>
      <c r="H4" s="386"/>
      <c r="I4" s="386"/>
      <c r="J4" s="386"/>
      <c r="K4" s="386"/>
      <c r="L4" s="386"/>
      <c r="M4" s="386"/>
      <c r="N4" s="387"/>
      <c r="O4" s="388"/>
      <c r="P4" s="388"/>
      <c r="Q4" s="388"/>
      <c r="R4" s="1"/>
      <c r="S4" s="1"/>
      <c r="T4" s="1"/>
      <c r="U4" s="1"/>
      <c r="V4" s="1"/>
      <c r="W4" s="1"/>
      <c r="X4" s="1"/>
      <c r="Y4" s="1"/>
      <c r="Z4" s="1"/>
      <c r="AA4" s="1"/>
      <c r="AB4" s="1"/>
      <c r="AC4" s="1"/>
      <c r="AD4" s="1"/>
      <c r="AE4" s="1"/>
      <c r="AF4" s="1"/>
      <c r="AG4" s="1"/>
      <c r="AH4" s="1"/>
      <c r="AI4" s="1"/>
      <c r="AJ4" s="1"/>
      <c r="AK4" s="1"/>
      <c r="AL4" s="1"/>
      <c r="AM4" s="1"/>
      <c r="AN4" s="1"/>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c r="JS4" s="164"/>
      <c r="JT4" s="164"/>
      <c r="JU4" s="164"/>
      <c r="JV4" s="164"/>
      <c r="JW4" s="164"/>
      <c r="JX4" s="164"/>
      <c r="JY4" s="164"/>
      <c r="JZ4" s="164"/>
      <c r="KA4" s="164"/>
      <c r="KB4" s="164"/>
      <c r="KC4" s="164"/>
      <c r="KD4" s="164"/>
      <c r="KE4" s="164"/>
      <c r="KF4" s="164"/>
      <c r="KG4" s="164"/>
      <c r="KH4" s="164"/>
      <c r="KI4" s="164"/>
      <c r="KJ4" s="164"/>
      <c r="KK4" s="164"/>
      <c r="KL4" s="164"/>
    </row>
    <row r="5" spans="1:298" s="165" customFormat="1" ht="60" customHeight="1">
      <c r="A5" s="382" t="s">
        <v>1</v>
      </c>
      <c r="B5" s="383"/>
      <c r="C5" s="384"/>
      <c r="D5" s="393" t="s">
        <v>412</v>
      </c>
      <c r="E5" s="394"/>
      <c r="F5" s="394"/>
      <c r="G5" s="394"/>
      <c r="H5" s="394"/>
      <c r="I5" s="394"/>
      <c r="J5" s="394"/>
      <c r="K5" s="394"/>
      <c r="L5" s="394"/>
      <c r="M5" s="394"/>
      <c r="N5" s="395"/>
      <c r="O5" s="1"/>
      <c r="P5" s="1"/>
      <c r="Q5" s="1"/>
      <c r="R5" s="1"/>
      <c r="S5" s="1"/>
      <c r="T5" s="1"/>
      <c r="U5" s="1"/>
      <c r="V5" s="1"/>
      <c r="W5" s="1"/>
      <c r="X5" s="1"/>
      <c r="Y5" s="1"/>
      <c r="Z5" s="1"/>
      <c r="AA5" s="1"/>
      <c r="AB5" s="1"/>
      <c r="AC5" s="1"/>
      <c r="AD5" s="1"/>
      <c r="AE5" s="1"/>
      <c r="AF5" s="1"/>
      <c r="AG5" s="1"/>
      <c r="AH5" s="1"/>
      <c r="AI5" s="1"/>
      <c r="AJ5" s="1"/>
      <c r="AK5" s="1"/>
      <c r="AL5" s="1"/>
      <c r="AM5" s="1"/>
      <c r="AN5" s="1"/>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4"/>
      <c r="JR5" s="164"/>
      <c r="JS5" s="164"/>
      <c r="JT5" s="164"/>
      <c r="JU5" s="164"/>
      <c r="JV5" s="164"/>
      <c r="JW5" s="164"/>
      <c r="JX5" s="164"/>
      <c r="JY5" s="164"/>
      <c r="JZ5" s="164"/>
      <c r="KA5" s="164"/>
      <c r="KB5" s="164"/>
      <c r="KC5" s="164"/>
      <c r="KD5" s="164"/>
      <c r="KE5" s="164"/>
      <c r="KF5" s="164"/>
      <c r="KG5" s="164"/>
      <c r="KH5" s="164"/>
      <c r="KI5" s="164"/>
      <c r="KJ5" s="164"/>
      <c r="KK5" s="164"/>
      <c r="KL5" s="164"/>
    </row>
    <row r="6" spans="1:298" s="165" customFormat="1" ht="49.5" customHeight="1">
      <c r="A6" s="382" t="s">
        <v>2</v>
      </c>
      <c r="B6" s="383"/>
      <c r="C6" s="384"/>
      <c r="D6" s="393" t="s">
        <v>378</v>
      </c>
      <c r="E6" s="394"/>
      <c r="F6" s="394"/>
      <c r="G6" s="394"/>
      <c r="H6" s="394"/>
      <c r="I6" s="394"/>
      <c r="J6" s="394"/>
      <c r="K6" s="394"/>
      <c r="L6" s="394"/>
      <c r="M6" s="394"/>
      <c r="N6" s="395"/>
      <c r="O6" s="1"/>
      <c r="P6" s="1"/>
      <c r="Q6" s="1"/>
      <c r="R6" s="1"/>
      <c r="S6" s="1"/>
      <c r="T6" s="1"/>
      <c r="U6" s="1"/>
      <c r="V6" s="1"/>
      <c r="W6" s="1"/>
      <c r="X6" s="1"/>
      <c r="Y6" s="1"/>
      <c r="Z6" s="1"/>
      <c r="AA6" s="1"/>
      <c r="AB6" s="1"/>
      <c r="AC6" s="1"/>
      <c r="AD6" s="1"/>
      <c r="AE6" s="1"/>
      <c r="AF6" s="1"/>
      <c r="AG6" s="1"/>
      <c r="AH6" s="1"/>
      <c r="AI6" s="1"/>
      <c r="AJ6" s="1"/>
      <c r="AK6" s="1"/>
      <c r="AL6" s="1"/>
      <c r="AM6" s="1"/>
      <c r="AN6" s="1"/>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164"/>
      <c r="GZ6" s="164"/>
      <c r="HA6" s="164"/>
      <c r="HB6" s="164"/>
      <c r="HC6" s="164"/>
      <c r="HD6" s="164"/>
      <c r="HE6" s="164"/>
      <c r="HF6" s="164"/>
      <c r="HG6" s="164"/>
      <c r="HH6" s="164"/>
      <c r="HI6" s="164"/>
      <c r="HJ6" s="164"/>
      <c r="HK6" s="164"/>
      <c r="HL6" s="164"/>
      <c r="HM6" s="164"/>
      <c r="HN6" s="164"/>
      <c r="HO6" s="164"/>
      <c r="HP6" s="164"/>
      <c r="HQ6" s="164"/>
      <c r="HR6" s="164"/>
      <c r="HS6" s="164"/>
      <c r="HT6" s="164"/>
      <c r="HU6" s="164"/>
      <c r="HV6" s="164"/>
      <c r="HW6" s="164"/>
      <c r="HX6" s="164"/>
      <c r="HY6" s="164"/>
      <c r="HZ6" s="164"/>
      <c r="IA6" s="164"/>
      <c r="IB6" s="164"/>
      <c r="IC6" s="164"/>
      <c r="ID6" s="164"/>
      <c r="IE6" s="164"/>
      <c r="IF6" s="164"/>
      <c r="IG6" s="164"/>
      <c r="IH6" s="164"/>
      <c r="II6" s="164"/>
      <c r="IJ6" s="164"/>
      <c r="IK6" s="164"/>
      <c r="IL6" s="164"/>
      <c r="IM6" s="164"/>
      <c r="IN6" s="164"/>
      <c r="IO6" s="164"/>
      <c r="IP6" s="164"/>
      <c r="IQ6" s="164"/>
      <c r="IR6" s="164"/>
      <c r="IS6" s="164"/>
      <c r="IT6" s="164"/>
      <c r="IU6" s="164"/>
      <c r="IV6" s="164"/>
      <c r="IW6" s="164"/>
      <c r="IX6" s="164"/>
      <c r="IY6" s="164"/>
      <c r="IZ6" s="164"/>
      <c r="JA6" s="164"/>
      <c r="JB6" s="164"/>
      <c r="JC6" s="164"/>
      <c r="JD6" s="164"/>
      <c r="JE6" s="164"/>
      <c r="JF6" s="164"/>
      <c r="JG6" s="164"/>
      <c r="JH6" s="164"/>
      <c r="JI6" s="164"/>
      <c r="JJ6" s="164"/>
      <c r="JK6" s="164"/>
      <c r="JL6" s="164"/>
      <c r="JM6" s="164"/>
      <c r="JN6" s="164"/>
      <c r="JO6" s="164"/>
      <c r="JP6" s="164"/>
      <c r="JQ6" s="164"/>
      <c r="JR6" s="164"/>
      <c r="JS6" s="164"/>
      <c r="JT6" s="164"/>
      <c r="JU6" s="164"/>
      <c r="JV6" s="164"/>
      <c r="JW6" s="164"/>
      <c r="JX6" s="164"/>
      <c r="JY6" s="164"/>
      <c r="JZ6" s="164"/>
      <c r="KA6" s="164"/>
      <c r="KB6" s="164"/>
      <c r="KC6" s="164"/>
      <c r="KD6" s="164"/>
      <c r="KE6" s="164"/>
      <c r="KF6" s="164"/>
      <c r="KG6" s="164"/>
      <c r="KH6" s="164"/>
      <c r="KI6" s="164"/>
      <c r="KJ6" s="164"/>
      <c r="KK6" s="164"/>
      <c r="KL6" s="164"/>
    </row>
    <row r="7" spans="1:298" s="165" customFormat="1" ht="16.5">
      <c r="A7" s="376" t="s">
        <v>3</v>
      </c>
      <c r="B7" s="377"/>
      <c r="C7" s="377"/>
      <c r="D7" s="377"/>
      <c r="E7" s="377"/>
      <c r="F7" s="377"/>
      <c r="G7" s="377"/>
      <c r="H7" s="378"/>
      <c r="I7" s="376" t="s">
        <v>4</v>
      </c>
      <c r="J7" s="377"/>
      <c r="K7" s="377"/>
      <c r="L7" s="377"/>
      <c r="M7" s="377"/>
      <c r="N7" s="378"/>
      <c r="O7" s="376" t="s">
        <v>5</v>
      </c>
      <c r="P7" s="377"/>
      <c r="Q7" s="377"/>
      <c r="R7" s="377"/>
      <c r="S7" s="377"/>
      <c r="T7" s="377"/>
      <c r="U7" s="377"/>
      <c r="V7" s="377"/>
      <c r="W7" s="378"/>
      <c r="X7" s="376" t="s">
        <v>6</v>
      </c>
      <c r="Y7" s="377"/>
      <c r="Z7" s="377"/>
      <c r="AA7" s="377"/>
      <c r="AB7" s="377"/>
      <c r="AC7" s="377"/>
      <c r="AD7" s="377"/>
      <c r="AE7" s="377"/>
      <c r="AF7" s="377"/>
      <c r="AG7" s="377"/>
      <c r="AH7" s="378"/>
      <c r="AI7" s="376" t="s">
        <v>7</v>
      </c>
      <c r="AJ7" s="377"/>
      <c r="AK7" s="377"/>
      <c r="AL7" s="377"/>
      <c r="AM7" s="377"/>
      <c r="AN7" s="396"/>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c r="FU7" s="164"/>
      <c r="FV7" s="164"/>
      <c r="FW7" s="164"/>
      <c r="FX7" s="164"/>
      <c r="FY7" s="164"/>
      <c r="FZ7" s="164"/>
      <c r="GA7" s="164"/>
      <c r="GB7" s="164"/>
      <c r="GC7" s="164"/>
      <c r="GD7" s="164"/>
      <c r="GE7" s="164"/>
      <c r="GF7" s="164"/>
      <c r="GG7" s="164"/>
      <c r="GH7" s="164"/>
      <c r="GI7" s="164"/>
      <c r="GJ7" s="164"/>
      <c r="GK7" s="164"/>
      <c r="GL7" s="164"/>
      <c r="GM7" s="164"/>
      <c r="GN7" s="164"/>
      <c r="GO7" s="164"/>
      <c r="GP7" s="164"/>
      <c r="GQ7" s="164"/>
      <c r="GR7" s="164"/>
      <c r="GS7" s="164"/>
      <c r="GT7" s="164"/>
      <c r="GU7" s="164"/>
      <c r="GV7" s="164"/>
      <c r="GW7" s="164"/>
      <c r="GX7" s="164"/>
      <c r="GY7" s="164"/>
      <c r="GZ7" s="164"/>
      <c r="HA7" s="164"/>
      <c r="HB7" s="164"/>
      <c r="HC7" s="164"/>
      <c r="HD7" s="164"/>
      <c r="HE7" s="164"/>
      <c r="HF7" s="164"/>
      <c r="HG7" s="164"/>
      <c r="HH7" s="164"/>
      <c r="HI7" s="164"/>
      <c r="HJ7" s="164"/>
      <c r="HK7" s="164"/>
      <c r="HL7" s="164"/>
      <c r="HM7" s="164"/>
      <c r="HN7" s="164"/>
      <c r="HO7" s="164"/>
      <c r="HP7" s="164"/>
      <c r="HQ7" s="164"/>
      <c r="HR7" s="164"/>
      <c r="HS7" s="164"/>
      <c r="HT7" s="164"/>
      <c r="HU7" s="164"/>
      <c r="HV7" s="164"/>
      <c r="HW7" s="164"/>
      <c r="HX7" s="164"/>
      <c r="HY7" s="164"/>
      <c r="HZ7" s="164"/>
      <c r="IA7" s="164"/>
      <c r="IB7" s="164"/>
      <c r="IC7" s="164"/>
      <c r="ID7" s="164"/>
      <c r="IE7" s="164"/>
      <c r="IF7" s="164"/>
      <c r="IG7" s="164"/>
      <c r="IH7" s="164"/>
      <c r="II7" s="164"/>
      <c r="IJ7" s="164"/>
      <c r="IK7" s="164"/>
      <c r="IL7" s="164"/>
      <c r="IM7" s="164"/>
      <c r="IN7" s="164"/>
      <c r="IO7" s="164"/>
      <c r="IP7" s="164"/>
      <c r="IQ7" s="164"/>
      <c r="IR7" s="164"/>
      <c r="IS7" s="164"/>
      <c r="IT7" s="164"/>
      <c r="IU7" s="164"/>
      <c r="IV7" s="164"/>
      <c r="IW7" s="164"/>
      <c r="IX7" s="164"/>
      <c r="IY7" s="164"/>
      <c r="IZ7" s="164"/>
      <c r="JA7" s="164"/>
      <c r="JB7" s="164"/>
      <c r="JC7" s="164"/>
      <c r="JD7" s="164"/>
      <c r="JE7" s="164"/>
      <c r="JF7" s="164"/>
      <c r="JG7" s="164"/>
      <c r="JH7" s="164"/>
      <c r="JI7" s="164"/>
      <c r="JJ7" s="164"/>
      <c r="JK7" s="164"/>
      <c r="JL7" s="164"/>
      <c r="JM7" s="164"/>
      <c r="JN7" s="164"/>
      <c r="JO7" s="164"/>
      <c r="JP7" s="164"/>
      <c r="JQ7" s="164"/>
      <c r="JR7" s="164"/>
      <c r="JS7" s="164"/>
      <c r="JT7" s="164"/>
      <c r="JU7" s="164"/>
      <c r="JV7" s="164"/>
      <c r="JW7" s="164"/>
      <c r="JX7" s="164"/>
      <c r="JY7" s="164"/>
      <c r="JZ7" s="164"/>
      <c r="KA7" s="164"/>
      <c r="KB7" s="164"/>
      <c r="KC7" s="164"/>
      <c r="KD7" s="164"/>
      <c r="KE7" s="164"/>
      <c r="KF7" s="164"/>
      <c r="KG7" s="164"/>
      <c r="KH7" s="164"/>
      <c r="KI7" s="164"/>
      <c r="KJ7" s="164"/>
      <c r="KK7" s="164"/>
      <c r="KL7" s="164"/>
    </row>
    <row r="8" spans="1:298" s="165" customFormat="1" ht="16.5" customHeight="1">
      <c r="A8" s="400" t="s">
        <v>37</v>
      </c>
      <c r="B8" s="403" t="s">
        <v>388</v>
      </c>
      <c r="C8" s="402" t="s">
        <v>8</v>
      </c>
      <c r="D8" s="404" t="s">
        <v>371</v>
      </c>
      <c r="E8" s="404" t="s">
        <v>10</v>
      </c>
      <c r="F8" s="405" t="s">
        <v>11</v>
      </c>
      <c r="G8" s="397" t="s">
        <v>12</v>
      </c>
      <c r="H8" s="404" t="s">
        <v>13</v>
      </c>
      <c r="I8" s="398" t="s">
        <v>14</v>
      </c>
      <c r="J8" s="399" t="s">
        <v>15</v>
      </c>
      <c r="K8" s="397" t="s">
        <v>16</v>
      </c>
      <c r="L8" s="397" t="s">
        <v>17</v>
      </c>
      <c r="M8" s="399" t="s">
        <v>15</v>
      </c>
      <c r="N8" s="404" t="s">
        <v>18</v>
      </c>
      <c r="O8" s="407" t="s">
        <v>19</v>
      </c>
      <c r="P8" s="406" t="s">
        <v>20</v>
      </c>
      <c r="Q8" s="397" t="s">
        <v>21</v>
      </c>
      <c r="R8" s="406" t="s">
        <v>22</v>
      </c>
      <c r="S8" s="406"/>
      <c r="T8" s="406"/>
      <c r="U8" s="406"/>
      <c r="V8" s="406"/>
      <c r="W8" s="406"/>
      <c r="X8" s="412" t="s">
        <v>291</v>
      </c>
      <c r="Y8" s="407" t="s">
        <v>252</v>
      </c>
      <c r="Z8" s="407" t="s">
        <v>15</v>
      </c>
      <c r="AA8" s="154"/>
      <c r="AB8" s="154"/>
      <c r="AC8" s="407" t="s">
        <v>23</v>
      </c>
      <c r="AD8" s="407" t="s">
        <v>15</v>
      </c>
      <c r="AE8" s="154"/>
      <c r="AF8" s="154"/>
      <c r="AG8" s="412" t="s">
        <v>24</v>
      </c>
      <c r="AH8" s="407" t="s">
        <v>25</v>
      </c>
      <c r="AI8" s="406" t="s">
        <v>7</v>
      </c>
      <c r="AJ8" s="406" t="s">
        <v>26</v>
      </c>
      <c r="AK8" s="406" t="s">
        <v>27</v>
      </c>
      <c r="AL8" s="406" t="s">
        <v>28</v>
      </c>
      <c r="AM8" s="410" t="s">
        <v>29</v>
      </c>
      <c r="AN8" s="410" t="s">
        <v>30</v>
      </c>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c r="EF8" s="164"/>
      <c r="EG8" s="164"/>
      <c r="EH8" s="164"/>
      <c r="EI8" s="164"/>
      <c r="EJ8" s="164"/>
      <c r="EK8" s="164"/>
      <c r="EL8" s="164"/>
      <c r="EM8" s="164"/>
      <c r="EN8" s="164"/>
      <c r="EO8" s="164"/>
      <c r="EP8" s="164"/>
      <c r="EQ8" s="164"/>
      <c r="ER8" s="164"/>
      <c r="ES8" s="164"/>
      <c r="ET8" s="164"/>
      <c r="EU8" s="164"/>
      <c r="EV8" s="164"/>
      <c r="EW8" s="164"/>
      <c r="EX8" s="164"/>
      <c r="EY8" s="164"/>
      <c r="EZ8" s="164"/>
      <c r="FA8" s="164"/>
      <c r="FB8" s="164"/>
      <c r="FC8" s="164"/>
      <c r="FD8" s="164"/>
      <c r="FE8" s="164"/>
      <c r="FF8" s="164"/>
      <c r="FG8" s="164"/>
      <c r="FH8" s="164"/>
      <c r="FI8" s="164"/>
      <c r="FJ8" s="164"/>
      <c r="FK8" s="164"/>
      <c r="FL8" s="164"/>
      <c r="FM8" s="164"/>
      <c r="FN8" s="164"/>
      <c r="FO8" s="164"/>
      <c r="FP8" s="164"/>
      <c r="FQ8" s="164"/>
      <c r="FR8" s="164"/>
      <c r="FS8" s="164"/>
      <c r="FT8" s="164"/>
      <c r="FU8" s="164"/>
      <c r="FV8" s="164"/>
      <c r="FW8" s="164"/>
      <c r="FX8" s="164"/>
      <c r="FY8" s="164"/>
      <c r="FZ8" s="164"/>
      <c r="GA8" s="164"/>
      <c r="GB8" s="164"/>
      <c r="GC8" s="164"/>
      <c r="GD8" s="164"/>
      <c r="GE8" s="164"/>
      <c r="GF8" s="164"/>
      <c r="GG8" s="164"/>
      <c r="GH8" s="164"/>
      <c r="GI8" s="164"/>
      <c r="GJ8" s="164"/>
      <c r="GK8" s="164"/>
      <c r="GL8" s="164"/>
      <c r="GM8" s="164"/>
      <c r="GN8" s="164"/>
      <c r="GO8" s="164"/>
      <c r="GP8" s="164"/>
      <c r="GQ8" s="164"/>
      <c r="GR8" s="164"/>
      <c r="GS8" s="164"/>
      <c r="GT8" s="164"/>
      <c r="GU8" s="164"/>
      <c r="GV8" s="164"/>
      <c r="GW8" s="164"/>
      <c r="GX8" s="164"/>
      <c r="GY8" s="164"/>
      <c r="GZ8" s="164"/>
      <c r="HA8" s="164"/>
      <c r="HB8" s="164"/>
      <c r="HC8" s="164"/>
      <c r="HD8" s="164"/>
      <c r="HE8" s="164"/>
      <c r="HF8" s="164"/>
      <c r="HG8" s="164"/>
      <c r="HH8" s="164"/>
      <c r="HI8" s="164"/>
      <c r="HJ8" s="164"/>
      <c r="HK8" s="164"/>
      <c r="HL8" s="164"/>
      <c r="HM8" s="164"/>
      <c r="HN8" s="164"/>
      <c r="HO8" s="164"/>
      <c r="HP8" s="164"/>
      <c r="HQ8" s="164"/>
      <c r="HR8" s="164"/>
      <c r="HS8" s="164"/>
      <c r="HT8" s="164"/>
      <c r="HU8" s="164"/>
      <c r="HV8" s="164"/>
      <c r="HW8" s="164"/>
      <c r="HX8" s="164"/>
      <c r="HY8" s="164"/>
      <c r="HZ8" s="164"/>
      <c r="IA8" s="164"/>
      <c r="IB8" s="164"/>
      <c r="IC8" s="164"/>
      <c r="ID8" s="164"/>
      <c r="IE8" s="164"/>
      <c r="IF8" s="164"/>
      <c r="IG8" s="164"/>
      <c r="IH8" s="164"/>
      <c r="II8" s="164"/>
      <c r="IJ8" s="164"/>
      <c r="IK8" s="164"/>
      <c r="IL8" s="164"/>
      <c r="IM8" s="164"/>
      <c r="IN8" s="164"/>
      <c r="IO8" s="164"/>
      <c r="IP8" s="164"/>
      <c r="IQ8" s="164"/>
      <c r="IR8" s="164"/>
      <c r="IS8" s="164"/>
      <c r="IT8" s="164"/>
      <c r="IU8" s="164"/>
      <c r="IV8" s="164"/>
      <c r="IW8" s="164"/>
      <c r="IX8" s="164"/>
      <c r="IY8" s="164"/>
      <c r="IZ8" s="164"/>
      <c r="JA8" s="164"/>
      <c r="JB8" s="164"/>
      <c r="JC8" s="164"/>
      <c r="JD8" s="164"/>
      <c r="JE8" s="164"/>
      <c r="JF8" s="164"/>
      <c r="JG8" s="164"/>
      <c r="JH8" s="164"/>
      <c r="JI8" s="164"/>
      <c r="JJ8" s="164"/>
      <c r="JK8" s="164"/>
      <c r="JL8" s="164"/>
      <c r="JM8" s="164"/>
      <c r="JN8" s="164"/>
      <c r="JO8" s="164"/>
      <c r="JP8" s="164"/>
      <c r="JQ8" s="164"/>
      <c r="JR8" s="164"/>
      <c r="JS8" s="164"/>
      <c r="JT8" s="164"/>
      <c r="JU8" s="164"/>
      <c r="JV8" s="164"/>
      <c r="JW8" s="164"/>
      <c r="JX8" s="164"/>
      <c r="JY8" s="164"/>
      <c r="JZ8" s="164"/>
      <c r="KA8" s="164"/>
      <c r="KB8" s="164"/>
      <c r="KC8" s="164"/>
      <c r="KD8" s="164"/>
      <c r="KE8" s="164"/>
      <c r="KF8" s="164"/>
      <c r="KG8" s="164"/>
      <c r="KH8" s="164"/>
      <c r="KI8" s="164"/>
      <c r="KJ8" s="164"/>
      <c r="KK8" s="164"/>
      <c r="KL8" s="164"/>
    </row>
    <row r="9" spans="1:298" s="167" customFormat="1" ht="94.5" customHeight="1" thickBot="1">
      <c r="A9" s="401"/>
      <c r="B9" s="409"/>
      <c r="C9" s="403"/>
      <c r="D9" s="397"/>
      <c r="E9" s="397"/>
      <c r="F9" s="403"/>
      <c r="G9" s="398"/>
      <c r="H9" s="397"/>
      <c r="I9" s="398"/>
      <c r="J9" s="399"/>
      <c r="K9" s="398"/>
      <c r="L9" s="398"/>
      <c r="M9" s="399"/>
      <c r="N9" s="397"/>
      <c r="O9" s="408"/>
      <c r="P9" s="397"/>
      <c r="Q9" s="398"/>
      <c r="R9" s="141" t="s">
        <v>31</v>
      </c>
      <c r="S9" s="141" t="s">
        <v>32</v>
      </c>
      <c r="T9" s="141" t="s">
        <v>33</v>
      </c>
      <c r="U9" s="141" t="s">
        <v>34</v>
      </c>
      <c r="V9" s="141" t="s">
        <v>35</v>
      </c>
      <c r="W9" s="141" t="s">
        <v>36</v>
      </c>
      <c r="X9" s="407"/>
      <c r="Y9" s="413"/>
      <c r="Z9" s="413"/>
      <c r="AA9" s="160" t="s">
        <v>280</v>
      </c>
      <c r="AB9" s="160" t="s">
        <v>15</v>
      </c>
      <c r="AC9" s="413"/>
      <c r="AD9" s="413"/>
      <c r="AE9" s="156" t="s">
        <v>23</v>
      </c>
      <c r="AF9" s="156" t="s">
        <v>15</v>
      </c>
      <c r="AG9" s="407"/>
      <c r="AH9" s="408"/>
      <c r="AI9" s="397"/>
      <c r="AJ9" s="397"/>
      <c r="AK9" s="397"/>
      <c r="AL9" s="397"/>
      <c r="AM9" s="411"/>
      <c r="AN9" s="411"/>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c r="FU9" s="166"/>
      <c r="FV9" s="166"/>
      <c r="FW9" s="166"/>
      <c r="FX9" s="166"/>
      <c r="FY9" s="166"/>
      <c r="FZ9" s="166"/>
      <c r="GA9" s="166"/>
      <c r="GB9" s="166"/>
      <c r="GC9" s="166"/>
      <c r="GD9" s="166"/>
      <c r="GE9" s="166"/>
      <c r="GF9" s="166"/>
      <c r="GG9" s="166"/>
      <c r="GH9" s="166"/>
      <c r="GI9" s="166"/>
      <c r="GJ9" s="166"/>
      <c r="GK9" s="166"/>
      <c r="GL9" s="166"/>
      <c r="GM9" s="166"/>
      <c r="GN9" s="166"/>
      <c r="GO9" s="166"/>
      <c r="GP9" s="166"/>
      <c r="GQ9" s="166"/>
      <c r="GR9" s="166"/>
      <c r="GS9" s="166"/>
      <c r="GT9" s="166"/>
      <c r="GU9" s="166"/>
      <c r="GV9" s="166"/>
      <c r="GW9" s="166"/>
      <c r="GX9" s="166"/>
      <c r="GY9" s="166"/>
      <c r="GZ9" s="166"/>
      <c r="HA9" s="166"/>
      <c r="HB9" s="166"/>
      <c r="HC9" s="166"/>
      <c r="HD9" s="166"/>
      <c r="HE9" s="166"/>
      <c r="HF9" s="166"/>
      <c r="HG9" s="166"/>
      <c r="HH9" s="166"/>
      <c r="HI9" s="166"/>
      <c r="HJ9" s="166"/>
      <c r="HK9" s="166"/>
      <c r="HL9" s="166"/>
      <c r="HM9" s="166"/>
      <c r="HN9" s="166"/>
      <c r="HO9" s="166"/>
      <c r="HP9" s="166"/>
      <c r="HQ9" s="166"/>
      <c r="HR9" s="166"/>
      <c r="HS9" s="166"/>
      <c r="HT9" s="166"/>
      <c r="HU9" s="166"/>
      <c r="HV9" s="166"/>
      <c r="HW9" s="166"/>
      <c r="HX9" s="166"/>
      <c r="HY9" s="166"/>
      <c r="HZ9" s="166"/>
      <c r="IA9" s="166"/>
      <c r="IB9" s="166"/>
      <c r="IC9" s="166"/>
      <c r="ID9" s="166"/>
      <c r="IE9" s="166"/>
      <c r="IF9" s="166"/>
      <c r="IG9" s="166"/>
      <c r="IH9" s="166"/>
      <c r="II9" s="166"/>
      <c r="IJ9" s="166"/>
      <c r="IK9" s="166"/>
      <c r="IL9" s="166"/>
      <c r="IM9" s="166"/>
      <c r="IN9" s="166"/>
      <c r="IO9" s="166"/>
      <c r="IP9" s="166"/>
      <c r="IQ9" s="166"/>
      <c r="IR9" s="166"/>
      <c r="IS9" s="166"/>
      <c r="IT9" s="166"/>
      <c r="IU9" s="166"/>
      <c r="IV9" s="166"/>
      <c r="IW9" s="166"/>
      <c r="IX9" s="166"/>
      <c r="IY9" s="166"/>
      <c r="IZ9" s="166"/>
      <c r="JA9" s="166"/>
      <c r="JB9" s="166"/>
      <c r="JC9" s="166"/>
      <c r="JD9" s="166"/>
      <c r="JE9" s="166"/>
      <c r="JF9" s="166"/>
      <c r="JG9" s="166"/>
      <c r="JH9" s="166"/>
      <c r="JI9" s="166"/>
      <c r="JJ9" s="166"/>
      <c r="JK9" s="166"/>
      <c r="JL9" s="166"/>
      <c r="JM9" s="166"/>
      <c r="JN9" s="166"/>
      <c r="JO9" s="166"/>
      <c r="JP9" s="166"/>
      <c r="JQ9" s="166"/>
      <c r="JR9" s="166"/>
      <c r="JS9" s="166"/>
      <c r="JT9" s="166"/>
      <c r="JU9" s="166"/>
      <c r="JV9" s="166"/>
      <c r="JW9" s="166"/>
      <c r="JX9" s="166"/>
      <c r="JY9" s="166"/>
      <c r="JZ9" s="166"/>
      <c r="KA9" s="166"/>
      <c r="KB9" s="166"/>
      <c r="KC9" s="166"/>
      <c r="KD9" s="166"/>
      <c r="KE9" s="166"/>
      <c r="KF9" s="166"/>
      <c r="KG9" s="166"/>
      <c r="KH9" s="166"/>
      <c r="KI9" s="166"/>
      <c r="KJ9" s="166"/>
      <c r="KK9" s="166"/>
      <c r="KL9" s="166"/>
    </row>
    <row r="10" spans="1:298" ht="73.5" customHeight="1">
      <c r="A10" s="357">
        <v>1</v>
      </c>
      <c r="B10" s="361" t="s">
        <v>443</v>
      </c>
      <c r="C10" s="357" t="s">
        <v>40</v>
      </c>
      <c r="D10" s="414" t="s">
        <v>459</v>
      </c>
      <c r="E10" s="415" t="s">
        <v>458</v>
      </c>
      <c r="F10" s="357" t="s">
        <v>461</v>
      </c>
      <c r="G10" s="357" t="s">
        <v>41</v>
      </c>
      <c r="H10" s="357">
        <v>4</v>
      </c>
      <c r="I10" s="373" t="str">
        <f>IF(H10&lt;=2,'Tabla probabilidad'!$B$5,IF(H10&lt;=24,'Tabla probabilidad'!$B$6,IF(H10&lt;=500,'Tabla probabilidad'!$B$7,IF(H10&lt;=5000,'Tabla probabilidad'!$B$8,IF(H10&gt;5000,'Tabla probabilidad'!$B$9)))))</f>
        <v>Baja</v>
      </c>
      <c r="J10" s="374">
        <f>IF(H10&lt;=2,'Tabla probabilidad'!$D$5,IF(H10&lt;=24,'Tabla probabilidad'!$D$6,IF(H10&lt;=500,'Tabla probabilidad'!$D$7,IF(H10&lt;=5000,'Tabla probabilidad'!$D$8,IF(H10&gt;5000,'Tabla probabilidad'!$D$9)))))</f>
        <v>0.4</v>
      </c>
      <c r="K10" s="357" t="s">
        <v>48</v>
      </c>
      <c r="L10" s="357"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357"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357" t="str">
        <f>VLOOKUP((I10&amp;L10),Hoja1!$B$4:$C$28,2,0)</f>
        <v>Moderado</v>
      </c>
      <c r="O10" s="142">
        <v>1</v>
      </c>
      <c r="P10" s="180" t="s">
        <v>444</v>
      </c>
      <c r="Q10" s="142" t="str">
        <f t="shared" ref="Q10:Q39" si="0">IF(R10="Preventivo","Probabilidad",IF(R10="Detectivo","Probabilidad", IF(R10="Correctivo","Impacto")))</f>
        <v>Probabilidad</v>
      </c>
      <c r="R10" s="142" t="s">
        <v>52</v>
      </c>
      <c r="S10" s="142" t="s">
        <v>57</v>
      </c>
      <c r="T10" s="143">
        <f>VLOOKUP(R10&amp;S10,Hoja1!$Q$4:$R$9,2,0)</f>
        <v>0.45</v>
      </c>
      <c r="U10" s="144" t="s">
        <v>59</v>
      </c>
      <c r="V10" s="144" t="s">
        <v>62</v>
      </c>
      <c r="W10" s="144" t="s">
        <v>65</v>
      </c>
      <c r="X10" s="155">
        <f>IF(Q10="Probabilidad",($J$10*T10),IF(Q10="Impacto"," "))</f>
        <v>0.18000000000000002</v>
      </c>
      <c r="Y10" s="155" t="str">
        <f>IF(Z10&lt;=20%,'Tabla probabilidad'!$B$5,IF(Z10&lt;=40%,'Tabla probabilidad'!$B$6,IF(Z10&lt;=60%,'Tabla probabilidad'!$B$7,IF(Z10&lt;=80%,'Tabla probabilidad'!$B$8,IF(Z10&lt;=100%,'Tabla probabilidad'!$B$9)))))</f>
        <v>Baja</v>
      </c>
      <c r="Z10" s="155">
        <f>IF(R10="Preventivo",(J10-(J10*T10)),IF(R10="Detectivo",(J10-(J10*T10)),IF(R10="Correctivo",(J10))))</f>
        <v>0.22</v>
      </c>
      <c r="AA10" s="358" t="str">
        <f>IF(AB10&lt;=20%,'Tabla probabilidad'!$B$5,IF(AB10&lt;=40%,'Tabla probabilidad'!$B$6,IF(AB10&lt;=60%,'Tabla probabilidad'!$B$7,IF(AB10&lt;=80%,'Tabla probabilidad'!$B$8,IF(AB10&lt;=100%,'Tabla probabilidad'!$B$9)))))</f>
        <v>Baja</v>
      </c>
      <c r="AB10" s="358">
        <f>AVERAGE(Z10:Z14)</f>
        <v>0.22000000000000003</v>
      </c>
      <c r="AC10" s="155" t="str">
        <f t="shared" ref="AC10:AC39" si="1">IF(AD10&lt;=20%,"Leve",IF(AD10&lt;=40%,"Menor",IF(AD10&lt;=60%,"Moderado",IF(AD10&lt;=80%,"Mayor",IF(AD10&lt;=100%,"Catastrófico")))))</f>
        <v>Menor</v>
      </c>
      <c r="AD10" s="155">
        <f>IF(Q10="Probabilidad",(($M$10-0)),IF(Q10="Impacto",($M$10-($M$10*T10))))</f>
        <v>0.4</v>
      </c>
      <c r="AE10" s="358" t="str">
        <f>IF(AF10&lt;=20%,"Leve",IF(AF10&lt;=40%,"Menor",IF(AF10&lt;=60%,"Moderado",IF(AF10&lt;=80%,"Mayor",IF(AF10&lt;=100%,"Catastrófico")))))</f>
        <v>Menor</v>
      </c>
      <c r="AF10" s="358">
        <f>AVERAGE(AD10:AD14)</f>
        <v>0.4</v>
      </c>
      <c r="AG10" s="361" t="str">
        <f>VLOOKUP(AA10&amp;AE10,Hoja1!$B$4:$C$28,2,0)</f>
        <v>Moderado</v>
      </c>
      <c r="AH10" s="361" t="s">
        <v>293</v>
      </c>
      <c r="AI10" s="416"/>
      <c r="AJ10" s="419"/>
      <c r="AK10" s="361"/>
      <c r="AL10" s="361"/>
      <c r="AM10" s="422"/>
      <c r="AN10" s="357"/>
    </row>
    <row r="11" spans="1:298" ht="57.75" customHeight="1">
      <c r="A11" s="357"/>
      <c r="B11" s="362"/>
      <c r="C11" s="357"/>
      <c r="D11" s="414"/>
      <c r="E11" s="415"/>
      <c r="F11" s="357"/>
      <c r="G11" s="357"/>
      <c r="H11" s="357"/>
      <c r="I11" s="373"/>
      <c r="J11" s="374"/>
      <c r="K11" s="357"/>
      <c r="L11" s="375"/>
      <c r="M11" s="375"/>
      <c r="N11" s="357"/>
      <c r="O11" s="142">
        <v>2</v>
      </c>
      <c r="P11" s="181" t="s">
        <v>445</v>
      </c>
      <c r="Q11" s="142" t="str">
        <f t="shared" si="0"/>
        <v>Probabilidad</v>
      </c>
      <c r="R11" s="142" t="s">
        <v>52</v>
      </c>
      <c r="S11" s="142" t="s">
        <v>57</v>
      </c>
      <c r="T11" s="143">
        <f>VLOOKUP(R11&amp;S11,Hoja1!$Q$4:$R$9,2,0)</f>
        <v>0.45</v>
      </c>
      <c r="U11" s="144" t="s">
        <v>59</v>
      </c>
      <c r="V11" s="144" t="s">
        <v>62</v>
      </c>
      <c r="W11" s="144" t="s">
        <v>65</v>
      </c>
      <c r="X11" s="155">
        <f>IF(Q11="Probabilidad",($J$10*T11),IF(Q11="Impacto"," "))</f>
        <v>0.18000000000000002</v>
      </c>
      <c r="Y11" s="155" t="str">
        <f>IF(Z11&lt;=20%,'Tabla probabilidad'!$B$5,IF(Z11&lt;=40%,'Tabla probabilidad'!$B$6,IF(Z11&lt;=60%,'Tabla probabilidad'!$B$7,IF(Z11&lt;=80%,'Tabla probabilidad'!$B$8,IF(Z11&lt;=100%,'Tabla probabilidad'!$B$9)))))</f>
        <v>Baja</v>
      </c>
      <c r="Z11" s="155">
        <f>IF(R11="Preventivo",(J10-(J10*T11)),IF(R11="Detectivo",(J10-(J10*T11)),IF(R11="Correctivo",(J10))))</f>
        <v>0.22</v>
      </c>
      <c r="AA11" s="359"/>
      <c r="AB11" s="359"/>
      <c r="AC11" s="155" t="str">
        <f t="shared" si="1"/>
        <v>Menor</v>
      </c>
      <c r="AD11" s="155">
        <f>IF(Q11="Probabilidad",(($M$10-0)),IF(Q11="Impacto",($M$10-($M$10*T11))))</f>
        <v>0.4</v>
      </c>
      <c r="AE11" s="359"/>
      <c r="AF11" s="359"/>
      <c r="AG11" s="362"/>
      <c r="AH11" s="362"/>
      <c r="AI11" s="417"/>
      <c r="AJ11" s="420"/>
      <c r="AK11" s="362"/>
      <c r="AL11" s="362"/>
      <c r="AM11" s="423"/>
      <c r="AN11" s="357"/>
    </row>
    <row r="12" spans="1:298" ht="69.75" customHeight="1">
      <c r="A12" s="357"/>
      <c r="B12" s="362"/>
      <c r="C12" s="357"/>
      <c r="D12" s="414"/>
      <c r="E12" s="415"/>
      <c r="F12" s="357"/>
      <c r="G12" s="357"/>
      <c r="H12" s="357"/>
      <c r="I12" s="373"/>
      <c r="J12" s="374"/>
      <c r="K12" s="357"/>
      <c r="L12" s="375"/>
      <c r="M12" s="375"/>
      <c r="N12" s="357"/>
      <c r="O12" s="142"/>
      <c r="P12" s="181"/>
      <c r="Q12" s="148" t="str">
        <f t="shared" si="0"/>
        <v>Probabilidad</v>
      </c>
      <c r="R12" s="148" t="s">
        <v>52</v>
      </c>
      <c r="S12" s="148" t="s">
        <v>57</v>
      </c>
      <c r="T12" s="150">
        <f>VLOOKUP(R12&amp;S12,Hoja1!$Q$4:$R$9,2,0)</f>
        <v>0.45</v>
      </c>
      <c r="U12" s="148" t="s">
        <v>59</v>
      </c>
      <c r="V12" s="148" t="s">
        <v>62</v>
      </c>
      <c r="W12" s="148" t="s">
        <v>65</v>
      </c>
      <c r="X12" s="155">
        <f t="shared" ref="X12:X14" si="2">IF(Q12="Probabilidad",($J$10*T12),IF(Q12="Impacto"," "))</f>
        <v>0.18000000000000002</v>
      </c>
      <c r="Y12" s="155" t="str">
        <f>IF(Z12&lt;=20%,'Tabla probabilidad'!$B$5,IF(Z12&lt;=40%,'Tabla probabilidad'!$B$6,IF(Z12&lt;=60%,'Tabla probabilidad'!$B$7,IF(Z12&lt;=80%,'Tabla probabilidad'!$B$8,IF(Z12&lt;=100%,'Tabla probabilidad'!$B$9)))))</f>
        <v>Baja</v>
      </c>
      <c r="Z12" s="155">
        <f>IF(R12="Preventivo",(J10-(J10*T12)),IF(R12="Detectivo",(J10-(J10*T12)),IF(R12="Correctivo",(J10))))</f>
        <v>0.22</v>
      </c>
      <c r="AA12" s="359"/>
      <c r="AB12" s="359"/>
      <c r="AC12" s="155" t="str">
        <f t="shared" si="1"/>
        <v>Menor</v>
      </c>
      <c r="AD12" s="155">
        <f>IF(Q12="Probabilidad",(($M$10-0)),IF(Q12="Impacto",($M$10-($M$10*T12))))</f>
        <v>0.4</v>
      </c>
      <c r="AE12" s="359"/>
      <c r="AF12" s="359"/>
      <c r="AG12" s="362"/>
      <c r="AH12" s="362"/>
      <c r="AI12" s="417"/>
      <c r="AJ12" s="420"/>
      <c r="AK12" s="362"/>
      <c r="AL12" s="362"/>
      <c r="AM12" s="423"/>
      <c r="AN12" s="357"/>
    </row>
    <row r="13" spans="1:298" ht="72" customHeight="1">
      <c r="A13" s="357"/>
      <c r="B13" s="362"/>
      <c r="C13" s="357"/>
      <c r="D13" s="414"/>
      <c r="E13" s="415"/>
      <c r="F13" s="357"/>
      <c r="G13" s="357"/>
      <c r="H13" s="357"/>
      <c r="I13" s="373"/>
      <c r="J13" s="374"/>
      <c r="K13" s="357"/>
      <c r="L13" s="375"/>
      <c r="M13" s="375"/>
      <c r="N13" s="357"/>
      <c r="O13" s="142"/>
      <c r="P13" s="186"/>
      <c r="Q13" s="148" t="str">
        <f t="shared" si="0"/>
        <v>Probabilidad</v>
      </c>
      <c r="R13" s="148" t="s">
        <v>52</v>
      </c>
      <c r="S13" s="148" t="s">
        <v>57</v>
      </c>
      <c r="T13" s="150">
        <f>VLOOKUP(R13&amp;S13,Hoja1!$Q$4:$R$9,2,0)</f>
        <v>0.45</v>
      </c>
      <c r="U13" s="148" t="s">
        <v>59</v>
      </c>
      <c r="V13" s="148" t="s">
        <v>62</v>
      </c>
      <c r="W13" s="148" t="s">
        <v>65</v>
      </c>
      <c r="X13" s="155">
        <f t="shared" si="2"/>
        <v>0.18000000000000002</v>
      </c>
      <c r="Y13" s="155" t="str">
        <f>IF(Z13&lt;=20%,'Tabla probabilidad'!$B$5,IF(Z13&lt;=40%,'Tabla probabilidad'!$B$6,IF(Z13&lt;=60%,'Tabla probabilidad'!$B$7,IF(Z13&lt;=80%,'Tabla probabilidad'!$B$8,IF(Z13&lt;=100%,'Tabla probabilidad'!$B$9)))))</f>
        <v>Baja</v>
      </c>
      <c r="Z13" s="155">
        <f>IF(R13="Preventivo",(J10-(J10*T13)),IF(R13="Detectivo",(J10-(J10*T13)),IF(R13="Correctivo",(J10))))</f>
        <v>0.22</v>
      </c>
      <c r="AA13" s="359"/>
      <c r="AB13" s="359"/>
      <c r="AC13" s="155" t="str">
        <f t="shared" si="1"/>
        <v>Menor</v>
      </c>
      <c r="AD13" s="155">
        <f>IF(Q13="Probabilidad",(($M$10-0)),IF(Q13="Impacto",($M$10-($M$10*T13))))</f>
        <v>0.4</v>
      </c>
      <c r="AE13" s="359"/>
      <c r="AF13" s="359"/>
      <c r="AG13" s="362"/>
      <c r="AH13" s="362"/>
      <c r="AI13" s="417"/>
      <c r="AJ13" s="420"/>
      <c r="AK13" s="362"/>
      <c r="AL13" s="362"/>
      <c r="AM13" s="423"/>
      <c r="AN13" s="357"/>
    </row>
    <row r="14" spans="1:298" ht="116.25" customHeight="1" thickBot="1">
      <c r="A14" s="357"/>
      <c r="B14" s="363"/>
      <c r="C14" s="357"/>
      <c r="D14" s="414"/>
      <c r="E14" s="415"/>
      <c r="F14" s="357"/>
      <c r="G14" s="357"/>
      <c r="H14" s="357"/>
      <c r="I14" s="373"/>
      <c r="J14" s="374"/>
      <c r="K14" s="357"/>
      <c r="L14" s="375"/>
      <c r="M14" s="375"/>
      <c r="N14" s="357"/>
      <c r="O14" s="142"/>
      <c r="P14" s="186"/>
      <c r="Q14" s="148" t="str">
        <f t="shared" si="0"/>
        <v>Probabilidad</v>
      </c>
      <c r="R14" s="148" t="s">
        <v>52</v>
      </c>
      <c r="S14" s="148" t="s">
        <v>57</v>
      </c>
      <c r="T14" s="150">
        <f>VLOOKUP(R14&amp;S14,Hoja1!$Q$4:$R$9,2,0)</f>
        <v>0.45</v>
      </c>
      <c r="U14" s="148" t="s">
        <v>59</v>
      </c>
      <c r="V14" s="148" t="s">
        <v>62</v>
      </c>
      <c r="W14" s="148" t="s">
        <v>65</v>
      </c>
      <c r="X14" s="155">
        <f t="shared" si="2"/>
        <v>0.18000000000000002</v>
      </c>
      <c r="Y14" s="155" t="str">
        <f>IF(Z14&lt;=20%,'Tabla probabilidad'!$B$5,IF(Z14&lt;=40%,'Tabla probabilidad'!$B$6,IF(Z14&lt;=60%,'Tabla probabilidad'!$B$7,IF(Z14&lt;=80%,'Tabla probabilidad'!$B$8,IF(Z14&lt;=100%,'Tabla probabilidad'!$B$9)))))</f>
        <v>Baja</v>
      </c>
      <c r="Z14" s="155">
        <f>IF(R14="Preventivo",(J10-(J10*T14)),IF(R14="Detectivo",(J10-(J10*T14)),IF(R14="Correctivo",(J10))))</f>
        <v>0.22</v>
      </c>
      <c r="AA14" s="360"/>
      <c r="AB14" s="360"/>
      <c r="AC14" s="155" t="str">
        <f t="shared" si="1"/>
        <v>Menor</v>
      </c>
      <c r="AD14" s="155">
        <f>IF(Q14="Probabilidad",(($M$10-0)),IF(Q14="Impacto",($M$10-($M$10*T14))))</f>
        <v>0.4</v>
      </c>
      <c r="AE14" s="360"/>
      <c r="AF14" s="360"/>
      <c r="AG14" s="363"/>
      <c r="AH14" s="363"/>
      <c r="AI14" s="418"/>
      <c r="AJ14" s="421"/>
      <c r="AK14" s="363"/>
      <c r="AL14" s="363"/>
      <c r="AM14" s="424"/>
      <c r="AN14" s="357"/>
    </row>
    <row r="15" spans="1:298" ht="132.75" customHeight="1">
      <c r="A15" s="357">
        <v>2</v>
      </c>
      <c r="B15" s="361" t="s">
        <v>446</v>
      </c>
      <c r="C15" s="357" t="s">
        <v>311</v>
      </c>
      <c r="D15" s="370" t="s">
        <v>447</v>
      </c>
      <c r="E15" s="361" t="s">
        <v>462</v>
      </c>
      <c r="F15" s="361" t="s">
        <v>463</v>
      </c>
      <c r="G15" s="357" t="s">
        <v>41</v>
      </c>
      <c r="H15" s="361">
        <v>145</v>
      </c>
      <c r="I15" s="373" t="str">
        <f>IF(H15&lt;=2,'Tabla probabilidad'!$B$5,IF(H15&lt;=24,'Tabla probabilidad'!$B$6,IF(H15&lt;=500,'Tabla probabilidad'!$B$7,IF(H15&lt;=5000,'Tabla probabilidad'!$B$8,IF(H15&gt;5000,'Tabla probabilidad'!$B$9)))))</f>
        <v>Media</v>
      </c>
      <c r="J15" s="374">
        <f>IF(H15&lt;=2,'Tabla probabilidad'!$D$5,IF(H15&lt;=24,'Tabla probabilidad'!$D$6,IF(H15&lt;=500,'Tabla probabilidad'!$D$7,IF(H15&lt;=5000,'Tabla probabilidad'!$D$8,IF(H15&gt;5000,'Tabla probabilidad'!$D$9)))))</f>
        <v>0.6</v>
      </c>
      <c r="K15" s="357" t="s">
        <v>299</v>
      </c>
      <c r="L15" s="357"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357"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357" t="str">
        <f>VLOOKUP((I15&amp;L15),Hoja1!$B$4:$C$28,2,0)</f>
        <v>Moderado</v>
      </c>
      <c r="O15" s="157">
        <v>1</v>
      </c>
      <c r="P15" s="180" t="s">
        <v>455</v>
      </c>
      <c r="Q15" s="157" t="str">
        <f t="shared" si="0"/>
        <v>Probabilidad</v>
      </c>
      <c r="R15" s="157" t="s">
        <v>52</v>
      </c>
      <c r="S15" s="157" t="s">
        <v>57</v>
      </c>
      <c r="T15" s="158">
        <f>VLOOKUP(R15&amp;S15,Hoja1!$Q$4:$R$9,2,0)</f>
        <v>0.45</v>
      </c>
      <c r="U15" s="157" t="s">
        <v>59</v>
      </c>
      <c r="V15" s="157" t="s">
        <v>62</v>
      </c>
      <c r="W15" s="157" t="s">
        <v>65</v>
      </c>
      <c r="X15" s="158">
        <f>IF(Q15="Probabilidad",($J$15*T15),IF(Q15="Impacto"," "))</f>
        <v>0.27</v>
      </c>
      <c r="Y15" s="158" t="str">
        <f>IF(Z15&lt;=20%,'Tabla probabilidad'!$B$5,IF(Z15&lt;=40%,'Tabla probabilidad'!$B$6,IF(Z15&lt;=60%,'Tabla probabilidad'!$B$7,IF(Z15&lt;=80%,'Tabla probabilidad'!$B$8,IF(Z15&lt;=100%,'Tabla probabilidad'!$B$9)))))</f>
        <v>Baja</v>
      </c>
      <c r="Z15" s="158">
        <f>IF(R15="Preventivo",(J15-(J15*T15)),IF(R15="Detectivo",(J15-(J15*T15)),IF(R15="Correctivo",(J15))))</f>
        <v>0.32999999999999996</v>
      </c>
      <c r="AA15" s="358" t="str">
        <f>IF(AB15&lt;=20%,'Tabla probabilidad'!$B$5,IF(AB15&lt;=40%,'Tabla probabilidad'!$B$6,IF(AB15&lt;=60%,'Tabla probabilidad'!$B$7,IF(AB15&lt;=80%,'Tabla probabilidad'!$B$8,IF(AB15&lt;=100%,'Tabla probabilidad'!$B$9)))))</f>
        <v>Baja</v>
      </c>
      <c r="AB15" s="358">
        <f>AVERAGE(Z15:Z19)</f>
        <v>0.32999999999999996</v>
      </c>
      <c r="AC15" s="158" t="str">
        <f t="shared" si="1"/>
        <v>Leve</v>
      </c>
      <c r="AD15" s="158">
        <f>IF(Q15="Probabilidad",(($M$15-0)),IF(Q15="Impacto",($M$15-($M$15*T15))))</f>
        <v>0.2</v>
      </c>
      <c r="AE15" s="358" t="str">
        <f>IF(AF15&lt;=20%,"Leve",IF(AF15&lt;=40%,"Menor",IF(AF15&lt;=60%,"Moderado",IF(AF15&lt;=80%,"Mayor",IF(AF15&lt;=100%,"Catastrófico")))))</f>
        <v>Leve</v>
      </c>
      <c r="AF15" s="358">
        <f>AVERAGE(AD15:AD19)</f>
        <v>0.2</v>
      </c>
      <c r="AG15" s="361" t="str">
        <f>VLOOKUP(AA15&amp;AE15,Hoja1!$B$4:$C$28,2,0)</f>
        <v>Bajo</v>
      </c>
      <c r="AH15" s="361" t="s">
        <v>293</v>
      </c>
      <c r="AI15" s="425"/>
      <c r="AJ15" s="361"/>
      <c r="AK15" s="367"/>
      <c r="AL15" s="367"/>
      <c r="AM15" s="422"/>
      <c r="AN15" s="357"/>
    </row>
    <row r="16" spans="1:298" ht="75" customHeight="1">
      <c r="A16" s="357"/>
      <c r="B16" s="362"/>
      <c r="C16" s="357"/>
      <c r="D16" s="371"/>
      <c r="E16" s="362"/>
      <c r="F16" s="362"/>
      <c r="G16" s="357"/>
      <c r="H16" s="362"/>
      <c r="I16" s="373"/>
      <c r="J16" s="374"/>
      <c r="K16" s="357"/>
      <c r="L16" s="375"/>
      <c r="M16" s="375"/>
      <c r="N16" s="357"/>
      <c r="O16" s="157">
        <v>2</v>
      </c>
      <c r="P16" s="181" t="s">
        <v>454</v>
      </c>
      <c r="Q16" s="157" t="str">
        <f t="shared" si="0"/>
        <v>Probabilidad</v>
      </c>
      <c r="R16" s="157" t="s">
        <v>52</v>
      </c>
      <c r="S16" s="157" t="s">
        <v>57</v>
      </c>
      <c r="T16" s="158">
        <f>VLOOKUP(R16&amp;S16,Hoja1!$Q$4:$R$9,2,0)</f>
        <v>0.45</v>
      </c>
      <c r="U16" s="157" t="s">
        <v>59</v>
      </c>
      <c r="V16" s="157" t="s">
        <v>62</v>
      </c>
      <c r="W16" s="157" t="s">
        <v>65</v>
      </c>
      <c r="X16" s="158">
        <f>IF(Q16="Probabilidad",($J$15*T16),IF(Q16="Impacto"," "))</f>
        <v>0.27</v>
      </c>
      <c r="Y16" s="158" t="str">
        <f>IF(Z16&lt;=20%,'Tabla probabilidad'!$B$5,IF(Z16&lt;=40%,'Tabla probabilidad'!$B$6,IF(Z16&lt;=60%,'Tabla probabilidad'!$B$7,IF(Z16&lt;=80%,'Tabla probabilidad'!$B$8,IF(Z16&lt;=100%,'Tabla probabilidad'!$B$9)))))</f>
        <v>Baja</v>
      </c>
      <c r="Z16" s="158">
        <f>IF(R16="Preventivo",(J15-(J15*T16)),IF(R16="Detectivo",(J15-(J15*T16)),IF(R16="Correctivo",(J15))))</f>
        <v>0.32999999999999996</v>
      </c>
      <c r="AA16" s="359"/>
      <c r="AB16" s="359"/>
      <c r="AC16" s="158" t="str">
        <f t="shared" si="1"/>
        <v>Leve</v>
      </c>
      <c r="AD16" s="158">
        <f t="shared" ref="AD16:AD19" si="3">IF(Q16="Probabilidad",(($M$15-0)),IF(Q16="Impacto",($M$15-($M$15*T16))))</f>
        <v>0.2</v>
      </c>
      <c r="AE16" s="359"/>
      <c r="AF16" s="359"/>
      <c r="AG16" s="362"/>
      <c r="AH16" s="362"/>
      <c r="AI16" s="426"/>
      <c r="AJ16" s="362"/>
      <c r="AK16" s="362"/>
      <c r="AL16" s="362"/>
      <c r="AM16" s="423"/>
      <c r="AN16" s="357"/>
    </row>
    <row r="17" spans="1:40" ht="92.25" customHeight="1">
      <c r="A17" s="357"/>
      <c r="B17" s="362"/>
      <c r="C17" s="357"/>
      <c r="D17" s="371"/>
      <c r="E17" s="362"/>
      <c r="F17" s="362"/>
      <c r="G17" s="357"/>
      <c r="H17" s="362"/>
      <c r="I17" s="373"/>
      <c r="J17" s="374"/>
      <c r="K17" s="357"/>
      <c r="L17" s="375"/>
      <c r="M17" s="375"/>
      <c r="N17" s="357"/>
      <c r="O17" s="157">
        <v>3</v>
      </c>
      <c r="P17" s="181" t="s">
        <v>453</v>
      </c>
      <c r="Q17" s="157" t="str">
        <f t="shared" si="0"/>
        <v>Probabilidad</v>
      </c>
      <c r="R17" s="157" t="s">
        <v>52</v>
      </c>
      <c r="S17" s="157" t="s">
        <v>57</v>
      </c>
      <c r="T17" s="158">
        <f>VLOOKUP(R17&amp;S17,Hoja1!$Q$4:$R$9,2,0)</f>
        <v>0.45</v>
      </c>
      <c r="U17" s="157" t="s">
        <v>59</v>
      </c>
      <c r="V17" s="157" t="s">
        <v>62</v>
      </c>
      <c r="W17" s="157" t="s">
        <v>65</v>
      </c>
      <c r="X17" s="171">
        <f t="shared" ref="X17:X19" si="4">IF(Q17="Probabilidad",($J$15*T17),IF(Q17="Impacto"," "))</f>
        <v>0.27</v>
      </c>
      <c r="Y17" s="158" t="str">
        <f>IF(Z17&lt;=20%,'Tabla probabilidad'!$B$5,IF(Z17&lt;=40%,'Tabla probabilidad'!$B$6,IF(Z17&lt;=60%,'Tabla probabilidad'!$B$7,IF(Z17&lt;=80%,'Tabla probabilidad'!$B$8,IF(Z17&lt;=100%,'Tabla probabilidad'!$B$9)))))</f>
        <v>Baja</v>
      </c>
      <c r="Z17" s="158">
        <f>IF(R17="Preventivo",(J15-(J15*T17)),IF(R17="Detectivo",(J15-(J15*T17)),IF(R17="Correctivo",(J15))))</f>
        <v>0.32999999999999996</v>
      </c>
      <c r="AA17" s="359"/>
      <c r="AB17" s="359"/>
      <c r="AC17" s="158" t="str">
        <f t="shared" si="1"/>
        <v>Leve</v>
      </c>
      <c r="AD17" s="158">
        <f t="shared" si="3"/>
        <v>0.2</v>
      </c>
      <c r="AE17" s="359"/>
      <c r="AF17" s="359"/>
      <c r="AG17" s="362"/>
      <c r="AH17" s="362"/>
      <c r="AI17" s="426"/>
      <c r="AJ17" s="362"/>
      <c r="AK17" s="362"/>
      <c r="AL17" s="362"/>
      <c r="AM17" s="423"/>
      <c r="AN17" s="357"/>
    </row>
    <row r="18" spans="1:40" ht="94.5" customHeight="1">
      <c r="A18" s="357"/>
      <c r="B18" s="362"/>
      <c r="C18" s="357"/>
      <c r="D18" s="371"/>
      <c r="E18" s="362"/>
      <c r="F18" s="362"/>
      <c r="G18" s="357"/>
      <c r="H18" s="362"/>
      <c r="I18" s="373"/>
      <c r="J18" s="374"/>
      <c r="K18" s="357"/>
      <c r="L18" s="375"/>
      <c r="M18" s="375"/>
      <c r="N18" s="357"/>
      <c r="O18" s="157">
        <v>4</v>
      </c>
      <c r="P18" s="181" t="s">
        <v>452</v>
      </c>
      <c r="Q18" s="157" t="str">
        <f t="shared" si="0"/>
        <v>Probabilidad</v>
      </c>
      <c r="R18" s="157" t="s">
        <v>52</v>
      </c>
      <c r="S18" s="157" t="s">
        <v>57</v>
      </c>
      <c r="T18" s="158">
        <f>VLOOKUP(R18&amp;S18,Hoja1!$Q$4:$R$9,2,0)</f>
        <v>0.45</v>
      </c>
      <c r="U18" s="157" t="s">
        <v>59</v>
      </c>
      <c r="V18" s="157" t="s">
        <v>62</v>
      </c>
      <c r="W18" s="157" t="s">
        <v>65</v>
      </c>
      <c r="X18" s="171">
        <f t="shared" si="4"/>
        <v>0.27</v>
      </c>
      <c r="Y18" s="158" t="str">
        <f>IF(Z18&lt;=20%,'Tabla probabilidad'!$B$5,IF(Z18&lt;=40%,'Tabla probabilidad'!$B$6,IF(Z18&lt;=60%,'Tabla probabilidad'!$B$7,IF(Z18&lt;=80%,'Tabla probabilidad'!$B$8,IF(Z18&lt;=100%,'Tabla probabilidad'!$B$9)))))</f>
        <v>Baja</v>
      </c>
      <c r="Z18" s="158">
        <f>IF(R18="Preventivo",(J15-(J15*T18)),IF(R18="Detectivo",(J15-(J15*T18)),IF(R18="Correctivo",(J15))))</f>
        <v>0.32999999999999996</v>
      </c>
      <c r="AA18" s="359"/>
      <c r="AB18" s="359"/>
      <c r="AC18" s="158" t="str">
        <f t="shared" si="1"/>
        <v>Leve</v>
      </c>
      <c r="AD18" s="158">
        <f t="shared" si="3"/>
        <v>0.2</v>
      </c>
      <c r="AE18" s="359"/>
      <c r="AF18" s="359"/>
      <c r="AG18" s="362"/>
      <c r="AH18" s="362"/>
      <c r="AI18" s="426"/>
      <c r="AJ18" s="362"/>
      <c r="AK18" s="362"/>
      <c r="AL18" s="362"/>
      <c r="AM18" s="423"/>
      <c r="AN18" s="357"/>
    </row>
    <row r="19" spans="1:40" ht="58.5" customHeight="1" thickBot="1">
      <c r="A19" s="357"/>
      <c r="B19" s="363"/>
      <c r="C19" s="357"/>
      <c r="D19" s="372"/>
      <c r="E19" s="363"/>
      <c r="F19" s="363"/>
      <c r="G19" s="357"/>
      <c r="H19" s="363"/>
      <c r="I19" s="373"/>
      <c r="J19" s="374"/>
      <c r="K19" s="357"/>
      <c r="L19" s="375"/>
      <c r="M19" s="375"/>
      <c r="N19" s="357"/>
      <c r="O19" s="157">
        <v>5</v>
      </c>
      <c r="P19" s="172"/>
      <c r="Q19" s="157" t="str">
        <f t="shared" si="0"/>
        <v>Probabilidad</v>
      </c>
      <c r="R19" s="157" t="s">
        <v>52</v>
      </c>
      <c r="S19" s="157" t="s">
        <v>57</v>
      </c>
      <c r="T19" s="158">
        <f>VLOOKUP(R19&amp;S19,Hoja1!$Q$4:$R$9,2,0)</f>
        <v>0.45</v>
      </c>
      <c r="U19" s="157" t="s">
        <v>59</v>
      </c>
      <c r="V19" s="157" t="s">
        <v>62</v>
      </c>
      <c r="W19" s="157" t="s">
        <v>65</v>
      </c>
      <c r="X19" s="171">
        <f t="shared" si="4"/>
        <v>0.27</v>
      </c>
      <c r="Y19" s="158" t="str">
        <f>IF(Z19&lt;=20%,'Tabla probabilidad'!$B$5,IF(Z19&lt;=40%,'Tabla probabilidad'!$B$6,IF(Z19&lt;=60%,'Tabla probabilidad'!$B$7,IF(Z19&lt;=80%,'Tabla probabilidad'!$B$8,IF(Z19&lt;=100%,'Tabla probabilidad'!$B$9)))))</f>
        <v>Baja</v>
      </c>
      <c r="Z19" s="158">
        <f>IF(R19="Preventivo",(J15-(J15*T19)),IF(R19="Detectivo",(J15-(J15*T19)),IF(R19="Correctivo",(J15))))</f>
        <v>0.32999999999999996</v>
      </c>
      <c r="AA19" s="360"/>
      <c r="AB19" s="360"/>
      <c r="AC19" s="158" t="str">
        <f t="shared" si="1"/>
        <v>Leve</v>
      </c>
      <c r="AD19" s="158">
        <f t="shared" si="3"/>
        <v>0.2</v>
      </c>
      <c r="AE19" s="360"/>
      <c r="AF19" s="360"/>
      <c r="AG19" s="363"/>
      <c r="AH19" s="363"/>
      <c r="AI19" s="427"/>
      <c r="AJ19" s="363"/>
      <c r="AK19" s="363"/>
      <c r="AL19" s="363"/>
      <c r="AM19" s="424"/>
      <c r="AN19" s="357"/>
    </row>
    <row r="20" spans="1:40" ht="66.75" customHeight="1">
      <c r="A20" s="357">
        <v>3</v>
      </c>
      <c r="B20" s="361" t="s">
        <v>448</v>
      </c>
      <c r="C20" s="357" t="s">
        <v>311</v>
      </c>
      <c r="D20" s="370" t="s">
        <v>449</v>
      </c>
      <c r="E20" s="357" t="s">
        <v>465</v>
      </c>
      <c r="F20" s="357" t="s">
        <v>464</v>
      </c>
      <c r="G20" s="357" t="s">
        <v>41</v>
      </c>
      <c r="H20" s="357">
        <v>145</v>
      </c>
      <c r="I20" s="373" t="str">
        <f>IF(H20&lt;=2,'Tabla probabilidad'!$B$5,IF(H20&lt;=24,'Tabla probabilidad'!$B$6,IF(H20&lt;=500,'Tabla probabilidad'!$B$7,IF(H20&lt;=5000,'Tabla probabilidad'!$B$8,IF(H20&gt;5000,'Tabla probabilidad'!$B$9)))))</f>
        <v>Media</v>
      </c>
      <c r="J20" s="374">
        <f>IF(H20&lt;=2,'Tabla probabilidad'!$D$5,IF(H20&lt;=24,'Tabla probabilidad'!$D$6,IF(H20&lt;=500,'Tabla probabilidad'!$D$7,IF(H20&lt;=5000,'Tabla probabilidad'!$D$8,IF(H20&gt;5000,'Tabla probabilidad'!$D$9)))))</f>
        <v>0.6</v>
      </c>
      <c r="K20" s="357" t="s">
        <v>299</v>
      </c>
      <c r="L20" s="357"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357"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357" t="str">
        <f>VLOOKUP((I20&amp;L20),Hoja1!$B$4:$C$28,2,0)</f>
        <v>Moderado</v>
      </c>
      <c r="O20" s="157">
        <v>1</v>
      </c>
      <c r="P20" s="180" t="s">
        <v>466</v>
      </c>
      <c r="Q20" s="157" t="str">
        <f>IF(R20="Preventivo","Probabilidad",IF(R20="Detectivo","Probabilidad", IF(R20="Correctivo","Impacto")))</f>
        <v>Probabilidad</v>
      </c>
      <c r="R20" s="157" t="s">
        <v>52</v>
      </c>
      <c r="S20" s="157" t="s">
        <v>57</v>
      </c>
      <c r="T20" s="158">
        <f>VLOOKUP(R20&amp;S20,Hoja1!$Q$4:$R$9,2,0)</f>
        <v>0.45</v>
      </c>
      <c r="U20" s="157" t="s">
        <v>60</v>
      </c>
      <c r="V20" s="157" t="s">
        <v>62</v>
      </c>
      <c r="W20" s="157" t="s">
        <v>66</v>
      </c>
      <c r="X20" s="158">
        <f>IF(Q20="Probabilidad",($J$20*T20),IF(Q20="Impacto"," "))</f>
        <v>0.27</v>
      </c>
      <c r="Y20" s="158" t="str">
        <f>IF(Z20&lt;=20%,'Tabla probabilidad'!$B$5,IF(Z20&lt;=40%,'Tabla probabilidad'!$B$6,IF(Z20&lt;=60%,'Tabla probabilidad'!$B$7,IF(Z20&lt;=80%,'Tabla probabilidad'!$B$8,IF(Z20&lt;=100%,'Tabla probabilidad'!$B$9)))))</f>
        <v>Baja</v>
      </c>
      <c r="Z20" s="158">
        <f>IF(R20="Preventivo",(J20-(J20*T20)),IF(R20="Detectivo",(J20-(J20*T20)),IF(R20="Correctivo",(J20))))</f>
        <v>0.32999999999999996</v>
      </c>
      <c r="AA20" s="358" t="str">
        <f>IF(AB20&lt;=20%,'Tabla probabilidad'!$B$5,IF(AB20&lt;=40%,'Tabla probabilidad'!$B$6,IF(AB20&lt;=60%,'Tabla probabilidad'!$B$7,IF(AB20&lt;=80%,'Tabla probabilidad'!$B$8,IF(AB20&lt;=100%,'Tabla probabilidad'!$B$9)))))</f>
        <v>Baja</v>
      </c>
      <c r="AB20" s="358">
        <f>AVERAGE(Z20:Z24)</f>
        <v>0.32999999999999996</v>
      </c>
      <c r="AC20" s="158" t="str">
        <f t="shared" si="1"/>
        <v>Leve</v>
      </c>
      <c r="AD20" s="158">
        <f>IF(Q20="Probabilidad",(($M$20-0)),IF(Q20="Impacto",($M$20-($M$20*T20))))</f>
        <v>0.2</v>
      </c>
      <c r="AE20" s="358" t="str">
        <f>IF(AF20&lt;=20%,"Leve",IF(AF20&lt;=40%,"Menor",IF(AF20&lt;=60%,"Moderado",IF(AF20&lt;=80%,"Mayor",IF(AF20&lt;=100%,"Catastrófico")))))</f>
        <v>Leve</v>
      </c>
      <c r="AF20" s="358">
        <f>AVERAGE(AD20:AD24)</f>
        <v>0.2</v>
      </c>
      <c r="AG20" s="361" t="str">
        <f>VLOOKUP(AA20&amp;AE20,Hoja1!$B$4:$C$28,2,0)</f>
        <v>Bajo</v>
      </c>
      <c r="AH20" s="361" t="s">
        <v>294</v>
      </c>
      <c r="AI20" s="416"/>
      <c r="AJ20" s="361"/>
      <c r="AK20" s="367"/>
      <c r="AL20" s="367"/>
      <c r="AM20" s="422"/>
      <c r="AN20" s="357"/>
    </row>
    <row r="21" spans="1:40" ht="69.75" customHeight="1">
      <c r="A21" s="357"/>
      <c r="B21" s="362"/>
      <c r="C21" s="357"/>
      <c r="D21" s="371"/>
      <c r="E21" s="357"/>
      <c r="F21" s="357"/>
      <c r="G21" s="357"/>
      <c r="H21" s="357"/>
      <c r="I21" s="373"/>
      <c r="J21" s="374"/>
      <c r="K21" s="357"/>
      <c r="L21" s="375"/>
      <c r="M21" s="375"/>
      <c r="N21" s="357"/>
      <c r="O21" s="157">
        <v>2</v>
      </c>
      <c r="P21" s="181" t="s">
        <v>467</v>
      </c>
      <c r="Q21" s="157" t="str">
        <f t="shared" si="0"/>
        <v>Probabilidad</v>
      </c>
      <c r="R21" s="157" t="s">
        <v>52</v>
      </c>
      <c r="S21" s="157" t="s">
        <v>57</v>
      </c>
      <c r="T21" s="158">
        <f>VLOOKUP(R21&amp;S21,Hoja1!$Q$4:$R$9,2,0)</f>
        <v>0.45</v>
      </c>
      <c r="U21" s="157" t="s">
        <v>60</v>
      </c>
      <c r="V21" s="157" t="s">
        <v>62</v>
      </c>
      <c r="W21" s="157" t="s">
        <v>66</v>
      </c>
      <c r="X21" s="171">
        <f t="shared" ref="X21:X24" si="5">IF(Q21="Probabilidad",($J$20*T21),IF(Q21="Impacto"," "))</f>
        <v>0.27</v>
      </c>
      <c r="Y21" s="158" t="str">
        <f>IF(Z21&lt;=20%,'Tabla probabilidad'!$B$5,IF(Z21&lt;=40%,'Tabla probabilidad'!$B$6,IF(Z21&lt;=60%,'Tabla probabilidad'!$B$7,IF(Z21&lt;=80%,'Tabla probabilidad'!$B$8,IF(Z21&lt;=100%,'Tabla probabilidad'!$B$9)))))</f>
        <v>Baja</v>
      </c>
      <c r="Z21" s="158">
        <f>IF(R21="Preventivo",(J20-(J20*T21)),IF(R21="Detectivo",(J20-(J20*T21)),IF(R21="Correctivo",(J20))))</f>
        <v>0.32999999999999996</v>
      </c>
      <c r="AA21" s="359"/>
      <c r="AB21" s="359"/>
      <c r="AC21" s="158" t="str">
        <f t="shared" si="1"/>
        <v>Leve</v>
      </c>
      <c r="AD21" s="158">
        <f t="shared" ref="AD21:AD24" si="6">IF(Q21="Probabilidad",(($M$20-0)),IF(Q21="Impacto",($M$20-($M$20*T21))))</f>
        <v>0.2</v>
      </c>
      <c r="AE21" s="359"/>
      <c r="AF21" s="359"/>
      <c r="AG21" s="362"/>
      <c r="AH21" s="362"/>
      <c r="AI21" s="417"/>
      <c r="AJ21" s="362"/>
      <c r="AK21" s="362"/>
      <c r="AL21" s="362"/>
      <c r="AM21" s="423"/>
      <c r="AN21" s="357"/>
    </row>
    <row r="22" spans="1:40" ht="69" customHeight="1">
      <c r="A22" s="357"/>
      <c r="B22" s="362"/>
      <c r="C22" s="357"/>
      <c r="D22" s="371"/>
      <c r="E22" s="357"/>
      <c r="F22" s="357"/>
      <c r="G22" s="357"/>
      <c r="H22" s="357"/>
      <c r="I22" s="373"/>
      <c r="J22" s="374"/>
      <c r="K22" s="357"/>
      <c r="L22" s="375"/>
      <c r="M22" s="375"/>
      <c r="N22" s="357"/>
      <c r="O22" s="157">
        <v>3</v>
      </c>
      <c r="P22" s="181" t="s">
        <v>468</v>
      </c>
      <c r="Q22" s="157" t="str">
        <f t="shared" si="0"/>
        <v>Probabilidad</v>
      </c>
      <c r="R22" s="157" t="s">
        <v>52</v>
      </c>
      <c r="S22" s="157" t="s">
        <v>57</v>
      </c>
      <c r="T22" s="158">
        <f>VLOOKUP(R22&amp;S22,Hoja1!$Q$4:$R$9,2,0)</f>
        <v>0.45</v>
      </c>
      <c r="U22" s="157" t="s">
        <v>60</v>
      </c>
      <c r="V22" s="157" t="s">
        <v>62</v>
      </c>
      <c r="W22" s="157" t="s">
        <v>66</v>
      </c>
      <c r="X22" s="171">
        <f t="shared" si="5"/>
        <v>0.27</v>
      </c>
      <c r="Y22" s="158" t="str">
        <f>IF(Z22&lt;=20%,'Tabla probabilidad'!$B$5,IF(Z22&lt;=40%,'Tabla probabilidad'!$B$6,IF(Z22&lt;=60%,'Tabla probabilidad'!$B$7,IF(Z22&lt;=80%,'Tabla probabilidad'!$B$8,IF(Z22&lt;=100%,'Tabla probabilidad'!$B$9)))))</f>
        <v>Baja</v>
      </c>
      <c r="Z22" s="158">
        <f>IF(R22="Preventivo",(J20-(J20*T22)),IF(R22="Detectivo",(J20-(J20*T22)),IF(R22="Correctivo",(J20))))</f>
        <v>0.32999999999999996</v>
      </c>
      <c r="AA22" s="359"/>
      <c r="AB22" s="359"/>
      <c r="AC22" s="158" t="str">
        <f t="shared" si="1"/>
        <v>Leve</v>
      </c>
      <c r="AD22" s="158">
        <f t="shared" si="6"/>
        <v>0.2</v>
      </c>
      <c r="AE22" s="359"/>
      <c r="AF22" s="359"/>
      <c r="AG22" s="362"/>
      <c r="AH22" s="362"/>
      <c r="AI22" s="417"/>
      <c r="AJ22" s="362"/>
      <c r="AK22" s="362"/>
      <c r="AL22" s="362"/>
      <c r="AM22" s="423"/>
      <c r="AN22" s="357"/>
    </row>
    <row r="23" spans="1:40" ht="75.75" customHeight="1">
      <c r="A23" s="357"/>
      <c r="B23" s="362"/>
      <c r="C23" s="357"/>
      <c r="D23" s="371"/>
      <c r="E23" s="357"/>
      <c r="F23" s="357"/>
      <c r="G23" s="357"/>
      <c r="H23" s="357"/>
      <c r="I23" s="373"/>
      <c r="J23" s="374"/>
      <c r="K23" s="357"/>
      <c r="L23" s="375"/>
      <c r="M23" s="375"/>
      <c r="N23" s="357"/>
      <c r="O23" s="157">
        <v>4</v>
      </c>
      <c r="P23" s="181"/>
      <c r="Q23" s="157" t="str">
        <f t="shared" si="0"/>
        <v>Probabilidad</v>
      </c>
      <c r="R23" s="157" t="s">
        <v>52</v>
      </c>
      <c r="S23" s="157" t="s">
        <v>57</v>
      </c>
      <c r="T23" s="158">
        <f>VLOOKUP(R23&amp;S23,Hoja1!$Q$4:$R$9,2,0)</f>
        <v>0.45</v>
      </c>
      <c r="U23" s="157" t="s">
        <v>59</v>
      </c>
      <c r="V23" s="157" t="s">
        <v>62</v>
      </c>
      <c r="W23" s="157" t="s">
        <v>65</v>
      </c>
      <c r="X23" s="171">
        <f t="shared" si="5"/>
        <v>0.27</v>
      </c>
      <c r="Y23" s="158" t="str">
        <f>IF(Z23&lt;=20%,'Tabla probabilidad'!$B$5,IF(Z23&lt;=40%,'Tabla probabilidad'!$B$6,IF(Z23&lt;=60%,'Tabla probabilidad'!$B$7,IF(Z23&lt;=80%,'Tabla probabilidad'!$B$8,IF(Z23&lt;=100%,'Tabla probabilidad'!$B$9)))))</f>
        <v>Baja</v>
      </c>
      <c r="Z23" s="158">
        <f>IF(R23="Preventivo",(J20-(J20*T23)),IF(R23="Detectivo",(J20-(J20*T23)),IF(R23="Correctivo",(J20))))</f>
        <v>0.32999999999999996</v>
      </c>
      <c r="AA23" s="359"/>
      <c r="AB23" s="359"/>
      <c r="AC23" s="158" t="str">
        <f t="shared" si="1"/>
        <v>Leve</v>
      </c>
      <c r="AD23" s="158">
        <f t="shared" si="6"/>
        <v>0.2</v>
      </c>
      <c r="AE23" s="359"/>
      <c r="AF23" s="359"/>
      <c r="AG23" s="362"/>
      <c r="AH23" s="362"/>
      <c r="AI23" s="417"/>
      <c r="AJ23" s="362"/>
      <c r="AK23" s="362"/>
      <c r="AL23" s="362"/>
      <c r="AM23" s="423"/>
      <c r="AN23" s="357"/>
    </row>
    <row r="24" spans="1:40" ht="64.5" customHeight="1" thickBot="1">
      <c r="A24" s="357"/>
      <c r="B24" s="363"/>
      <c r="C24" s="357"/>
      <c r="D24" s="372"/>
      <c r="E24" s="357"/>
      <c r="F24" s="357"/>
      <c r="G24" s="357"/>
      <c r="H24" s="357"/>
      <c r="I24" s="373"/>
      <c r="J24" s="374"/>
      <c r="K24" s="357"/>
      <c r="L24" s="375"/>
      <c r="M24" s="375"/>
      <c r="N24" s="357"/>
      <c r="O24" s="157">
        <v>5</v>
      </c>
      <c r="P24" s="176"/>
      <c r="Q24" s="157" t="str">
        <f t="shared" si="0"/>
        <v>Probabilidad</v>
      </c>
      <c r="R24" s="157" t="s">
        <v>52</v>
      </c>
      <c r="S24" s="157" t="s">
        <v>57</v>
      </c>
      <c r="T24" s="158">
        <f>VLOOKUP(R24&amp;S24,Hoja1!$Q$4:$R$9,2,0)</f>
        <v>0.45</v>
      </c>
      <c r="U24" s="157" t="s">
        <v>59</v>
      </c>
      <c r="V24" s="157" t="s">
        <v>62</v>
      </c>
      <c r="W24" s="157" t="s">
        <v>65</v>
      </c>
      <c r="X24" s="171">
        <f t="shared" si="5"/>
        <v>0.27</v>
      </c>
      <c r="Y24" s="158" t="str">
        <f>IF(Z24&lt;=20%,'Tabla probabilidad'!$B$5,IF(Z24&lt;=40%,'Tabla probabilidad'!$B$6,IF(Z24&lt;=60%,'Tabla probabilidad'!$B$7,IF(Z24&lt;=80%,'Tabla probabilidad'!$B$8,IF(Z24&lt;=100%,'Tabla probabilidad'!$B$9)))))</f>
        <v>Baja</v>
      </c>
      <c r="Z24" s="158">
        <f>IF(R24="Preventivo",(J20-(J20*T24)),IF(R24="Detectivo",(J20-(J20*T24)),IF(R24="Correctivo",(J20))))</f>
        <v>0.32999999999999996</v>
      </c>
      <c r="AA24" s="360"/>
      <c r="AB24" s="360"/>
      <c r="AC24" s="158" t="str">
        <f t="shared" si="1"/>
        <v>Leve</v>
      </c>
      <c r="AD24" s="158">
        <f t="shared" si="6"/>
        <v>0.2</v>
      </c>
      <c r="AE24" s="360"/>
      <c r="AF24" s="360"/>
      <c r="AG24" s="363"/>
      <c r="AH24" s="363"/>
      <c r="AI24" s="418"/>
      <c r="AJ24" s="363"/>
      <c r="AK24" s="363"/>
      <c r="AL24" s="363"/>
      <c r="AM24" s="424"/>
      <c r="AN24" s="357"/>
    </row>
    <row r="25" spans="1:40" ht="57" customHeight="1">
      <c r="A25" s="357">
        <v>4</v>
      </c>
      <c r="B25" s="361" t="s">
        <v>450</v>
      </c>
      <c r="C25" s="357" t="s">
        <v>311</v>
      </c>
      <c r="D25" s="370" t="s">
        <v>456</v>
      </c>
      <c r="E25" s="357" t="s">
        <v>469</v>
      </c>
      <c r="F25" s="357" t="s">
        <v>470</v>
      </c>
      <c r="G25" s="357" t="s">
        <v>41</v>
      </c>
      <c r="H25" s="357">
        <v>145</v>
      </c>
      <c r="I25" s="373" t="str">
        <f>IF(H25&lt;=2,'Tabla probabilidad'!$B$5,IF(H25&lt;=24,'Tabla probabilidad'!$B$6,IF(H25&lt;=500,'Tabla probabilidad'!$B$7,IF(H25&lt;=5000,'Tabla probabilidad'!$B$8,IF(H25&gt;5000,'Tabla probabilidad'!$B$9)))))</f>
        <v>Media</v>
      </c>
      <c r="J25" s="374">
        <f>IF(H25&lt;=2,'Tabla probabilidad'!$D$5,IF(H25&lt;=24,'Tabla probabilidad'!$D$6,IF(H25&lt;=500,'Tabla probabilidad'!$D$7,IF(H25&lt;=5000,'Tabla probabilidad'!$D$8,IF(H25&gt;5000,'Tabla probabilidad'!$D$9)))))</f>
        <v>0.6</v>
      </c>
      <c r="K25" s="357" t="s">
        <v>299</v>
      </c>
      <c r="L25" s="357"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357"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357" t="str">
        <f>VLOOKUP((I25&amp;L25),Hoja1!$B$4:$C$28,2,0)</f>
        <v>Moderado</v>
      </c>
      <c r="O25" s="170">
        <v>1</v>
      </c>
      <c r="P25" s="181" t="s">
        <v>471</v>
      </c>
      <c r="Q25" s="170" t="str">
        <f t="shared" si="0"/>
        <v>Probabilidad</v>
      </c>
      <c r="R25" s="170" t="s">
        <v>52</v>
      </c>
      <c r="S25" s="170" t="s">
        <v>57</v>
      </c>
      <c r="T25" s="171">
        <f>VLOOKUP(R25&amp;S25,Hoja1!$Q$4:$R$9,2,0)</f>
        <v>0.45</v>
      </c>
      <c r="U25" s="170" t="s">
        <v>59</v>
      </c>
      <c r="V25" s="170" t="s">
        <v>62</v>
      </c>
      <c r="W25" s="170" t="s">
        <v>65</v>
      </c>
      <c r="X25" s="171">
        <f>IF(Q25="Probabilidad",($J$25*T25),IF(Q25="Impacto"," "))</f>
        <v>0.27</v>
      </c>
      <c r="Y25" s="171" t="str">
        <f>IF(Z25&lt;=20%,'Tabla probabilidad'!$B$5,IF(Z25&lt;=40%,'Tabla probabilidad'!$B$6,IF(Z25&lt;=60%,'Tabla probabilidad'!$B$7,IF(Z25&lt;=80%,'Tabla probabilidad'!$B$8,IF(Z25&lt;=100%,'Tabla probabilidad'!$B$9)))))</f>
        <v>Baja</v>
      </c>
      <c r="Z25" s="171">
        <f>IF(R25="Preventivo",(J25-(J25*T25)),IF(R25="Detectivo",(J25-(J25*T25)),IF(R25="Correctivo",(J25))))</f>
        <v>0.32999999999999996</v>
      </c>
      <c r="AA25" s="358" t="str">
        <f>IF(AB25&lt;=20%,'Tabla probabilidad'!$B$5,IF(AB25&lt;=40%,'Tabla probabilidad'!$B$6,IF(AB25&lt;=60%,'Tabla probabilidad'!$B$7,IF(AB25&lt;=80%,'Tabla probabilidad'!$B$8,IF(AB25&lt;=100%,'Tabla probabilidad'!$B$9)))))</f>
        <v>Baja</v>
      </c>
      <c r="AB25" s="358">
        <f>AVERAGE(Z25:Z29)</f>
        <v>0.39600000000000002</v>
      </c>
      <c r="AC25" s="171" t="str">
        <f t="shared" si="1"/>
        <v>Leve</v>
      </c>
      <c r="AD25" s="171">
        <f>IF(Q25="Probabilidad",(($M$25-0)),IF(Q25="Impacto",($M$25-($M$25*T25))))</f>
        <v>0.2</v>
      </c>
      <c r="AE25" s="358" t="str">
        <f>IF(AF25&lt;=20%,"Leve",IF(AF25&lt;=40%,"Menor",IF(AF25&lt;=60%,"Moderado",IF(AF25&lt;=80%,"Mayor",IF(AF25&lt;=100%,"Catastrófico")))))</f>
        <v>Leve</v>
      </c>
      <c r="AF25" s="358">
        <f>AVERAGE(AD25:AD29)</f>
        <v>0.188</v>
      </c>
      <c r="AG25" s="361" t="str">
        <f>VLOOKUP(AA25&amp;AE25,Hoja1!$B$4:$C$28,2,0)</f>
        <v>Bajo</v>
      </c>
      <c r="AH25" s="361" t="s">
        <v>293</v>
      </c>
      <c r="AI25" s="429"/>
      <c r="AJ25" s="361"/>
      <c r="AK25" s="367"/>
      <c r="AL25" s="367"/>
      <c r="AM25" s="422"/>
      <c r="AN25" s="357"/>
    </row>
    <row r="26" spans="1:40" ht="73.5" customHeight="1">
      <c r="A26" s="357"/>
      <c r="B26" s="362"/>
      <c r="C26" s="357"/>
      <c r="D26" s="371"/>
      <c r="E26" s="357"/>
      <c r="F26" s="357"/>
      <c r="G26" s="357"/>
      <c r="H26" s="357"/>
      <c r="I26" s="373"/>
      <c r="J26" s="374"/>
      <c r="K26" s="357"/>
      <c r="L26" s="375"/>
      <c r="M26" s="375"/>
      <c r="N26" s="357"/>
      <c r="O26" s="170">
        <v>2</v>
      </c>
      <c r="P26" s="181" t="s">
        <v>472</v>
      </c>
      <c r="Q26" s="170" t="str">
        <f t="shared" si="0"/>
        <v>Impacto</v>
      </c>
      <c r="R26" s="170" t="s">
        <v>54</v>
      </c>
      <c r="S26" s="170" t="s">
        <v>57</v>
      </c>
      <c r="T26" s="171">
        <f>VLOOKUP(R26&amp;S26,Hoja1!$Q$4:$R$9,2,0)</f>
        <v>0.3</v>
      </c>
      <c r="U26" s="170" t="s">
        <v>59</v>
      </c>
      <c r="V26" s="170" t="s">
        <v>62</v>
      </c>
      <c r="W26" s="170" t="s">
        <v>65</v>
      </c>
      <c r="X26" s="171" t="str">
        <f t="shared" ref="X26:X29" si="7">IF(Q26="Probabilidad",($J$25*T26),IF(Q26="Impacto"," "))</f>
        <v xml:space="preserve"> </v>
      </c>
      <c r="Y26" s="171" t="str">
        <f>IF(Z26&lt;=20%,'Tabla probabilidad'!$B$5,IF(Z26&lt;=40%,'Tabla probabilidad'!$B$6,IF(Z26&lt;=60%,'Tabla probabilidad'!$B$7,IF(Z26&lt;=80%,'Tabla probabilidad'!$B$8,IF(Z26&lt;=100%,'Tabla probabilidad'!$B$9)))))</f>
        <v>Media</v>
      </c>
      <c r="Z26" s="171">
        <f>IF(R26="Preventivo",(J25-(J25*T26)),IF(R26="Detectivo",(J25-(J25*T26)),IF(R26="Correctivo",(J25))))</f>
        <v>0.6</v>
      </c>
      <c r="AA26" s="359"/>
      <c r="AB26" s="359"/>
      <c r="AC26" s="171" t="str">
        <f t="shared" si="1"/>
        <v>Leve</v>
      </c>
      <c r="AD26" s="171">
        <f t="shared" ref="AD26:AD29" si="8">IF(Q26="Probabilidad",(($M$25-0)),IF(Q26="Impacto",($M$25-($M$25*T26))))</f>
        <v>0.14000000000000001</v>
      </c>
      <c r="AE26" s="359"/>
      <c r="AF26" s="359"/>
      <c r="AG26" s="362"/>
      <c r="AH26" s="362"/>
      <c r="AI26" s="430"/>
      <c r="AJ26" s="362"/>
      <c r="AK26" s="362"/>
      <c r="AL26" s="362"/>
      <c r="AM26" s="423"/>
      <c r="AN26" s="357"/>
    </row>
    <row r="27" spans="1:40" ht="75.75" customHeight="1">
      <c r="A27" s="357"/>
      <c r="B27" s="362"/>
      <c r="C27" s="357"/>
      <c r="D27" s="371"/>
      <c r="E27" s="357"/>
      <c r="F27" s="357"/>
      <c r="G27" s="357"/>
      <c r="H27" s="357"/>
      <c r="I27" s="373"/>
      <c r="J27" s="374"/>
      <c r="K27" s="357"/>
      <c r="L27" s="375"/>
      <c r="M27" s="375"/>
      <c r="N27" s="357"/>
      <c r="O27" s="170">
        <v>3</v>
      </c>
      <c r="P27" s="181" t="s">
        <v>473</v>
      </c>
      <c r="Q27" s="170" t="str">
        <f t="shared" si="0"/>
        <v>Probabilidad</v>
      </c>
      <c r="R27" s="170" t="s">
        <v>52</v>
      </c>
      <c r="S27" s="170" t="s">
        <v>57</v>
      </c>
      <c r="T27" s="171">
        <f>VLOOKUP(R27&amp;S27,Hoja1!$Q$4:$R$9,2,0)</f>
        <v>0.45</v>
      </c>
      <c r="U27" s="170" t="s">
        <v>59</v>
      </c>
      <c r="V27" s="170" t="s">
        <v>62</v>
      </c>
      <c r="W27" s="170" t="s">
        <v>65</v>
      </c>
      <c r="X27" s="171">
        <f t="shared" si="7"/>
        <v>0.27</v>
      </c>
      <c r="Y27" s="171" t="str">
        <f>IF(Z27&lt;=20%,'Tabla probabilidad'!$B$5,IF(Z27&lt;=40%,'Tabla probabilidad'!$B$6,IF(Z27&lt;=60%,'Tabla probabilidad'!$B$7,IF(Z27&lt;=80%,'Tabla probabilidad'!$B$8,IF(Z27&lt;=100%,'Tabla probabilidad'!$B$9)))))</f>
        <v>Baja</v>
      </c>
      <c r="Z27" s="171">
        <f>IF(R27="Preventivo",(J25-(J25*T27)),IF(R27="Detectivo",(J25-(J25*T27)),IF(R27="Correctivo",(J25))))</f>
        <v>0.32999999999999996</v>
      </c>
      <c r="AA27" s="359"/>
      <c r="AB27" s="359"/>
      <c r="AC27" s="171" t="str">
        <f t="shared" si="1"/>
        <v>Leve</v>
      </c>
      <c r="AD27" s="171">
        <f t="shared" si="8"/>
        <v>0.2</v>
      </c>
      <c r="AE27" s="359"/>
      <c r="AF27" s="359"/>
      <c r="AG27" s="362"/>
      <c r="AH27" s="362"/>
      <c r="AI27" s="430"/>
      <c r="AJ27" s="362"/>
      <c r="AK27" s="362"/>
      <c r="AL27" s="362"/>
      <c r="AM27" s="423"/>
      <c r="AN27" s="357"/>
    </row>
    <row r="28" spans="1:40" ht="72" customHeight="1" thickBot="1">
      <c r="A28" s="357"/>
      <c r="B28" s="362"/>
      <c r="C28" s="357"/>
      <c r="D28" s="371"/>
      <c r="E28" s="357"/>
      <c r="F28" s="357"/>
      <c r="G28" s="357"/>
      <c r="H28" s="357"/>
      <c r="I28" s="373"/>
      <c r="J28" s="374"/>
      <c r="K28" s="357"/>
      <c r="L28" s="375"/>
      <c r="M28" s="375"/>
      <c r="N28" s="357"/>
      <c r="O28" s="170">
        <v>4</v>
      </c>
      <c r="P28" s="182" t="s">
        <v>474</v>
      </c>
      <c r="Q28" s="170" t="str">
        <f t="shared" si="0"/>
        <v>Probabilidad</v>
      </c>
      <c r="R28" s="170" t="s">
        <v>52</v>
      </c>
      <c r="S28" s="170" t="s">
        <v>57</v>
      </c>
      <c r="T28" s="171">
        <f>VLOOKUP(R28&amp;S28,Hoja1!$Q$4:$R$9,2,0)</f>
        <v>0.45</v>
      </c>
      <c r="U28" s="170" t="s">
        <v>59</v>
      </c>
      <c r="V28" s="170" t="s">
        <v>62</v>
      </c>
      <c r="W28" s="170" t="s">
        <v>65</v>
      </c>
      <c r="X28" s="171">
        <f t="shared" si="7"/>
        <v>0.27</v>
      </c>
      <c r="Y28" s="171" t="str">
        <f>IF(Z28&lt;=20%,'Tabla probabilidad'!$B$5,IF(Z28&lt;=40%,'Tabla probabilidad'!$B$6,IF(Z28&lt;=60%,'Tabla probabilidad'!$B$7,IF(Z28&lt;=80%,'Tabla probabilidad'!$B$8,IF(Z28&lt;=100%,'Tabla probabilidad'!$B$9)))))</f>
        <v>Baja</v>
      </c>
      <c r="Z28" s="171">
        <f>IF(R28="Preventivo",(J25-(J25*T28)),IF(R28="Detectivo",(J25-(J25*T28)),IF(R28="Correctivo",(J25))))</f>
        <v>0.32999999999999996</v>
      </c>
      <c r="AA28" s="359"/>
      <c r="AB28" s="359"/>
      <c r="AC28" s="171" t="str">
        <f t="shared" si="1"/>
        <v>Leve</v>
      </c>
      <c r="AD28" s="171">
        <f t="shared" si="8"/>
        <v>0.2</v>
      </c>
      <c r="AE28" s="359"/>
      <c r="AF28" s="359"/>
      <c r="AG28" s="362"/>
      <c r="AH28" s="362"/>
      <c r="AI28" s="430"/>
      <c r="AJ28" s="362"/>
      <c r="AK28" s="362"/>
      <c r="AL28" s="362"/>
      <c r="AM28" s="423"/>
      <c r="AN28" s="357"/>
    </row>
    <row r="29" spans="1:40" ht="74.25" customHeight="1" thickBot="1">
      <c r="A29" s="357"/>
      <c r="B29" s="363"/>
      <c r="C29" s="357"/>
      <c r="D29" s="372"/>
      <c r="E29" s="357"/>
      <c r="F29" s="357"/>
      <c r="G29" s="357"/>
      <c r="H29" s="357"/>
      <c r="I29" s="373"/>
      <c r="J29" s="374"/>
      <c r="K29" s="357"/>
      <c r="L29" s="375"/>
      <c r="M29" s="375"/>
      <c r="N29" s="357"/>
      <c r="O29" s="170">
        <v>5</v>
      </c>
      <c r="P29" s="176"/>
      <c r="Q29" s="170" t="str">
        <f t="shared" si="0"/>
        <v>Probabilidad</v>
      </c>
      <c r="R29" s="170" t="s">
        <v>53</v>
      </c>
      <c r="S29" s="170" t="s">
        <v>57</v>
      </c>
      <c r="T29" s="171">
        <f>VLOOKUP(R29&amp;S29,Hoja1!$Q$4:$R$9,2,0)</f>
        <v>0.35</v>
      </c>
      <c r="U29" s="170" t="s">
        <v>59</v>
      </c>
      <c r="V29" s="170" t="s">
        <v>62</v>
      </c>
      <c r="W29" s="170" t="s">
        <v>65</v>
      </c>
      <c r="X29" s="171">
        <f t="shared" si="7"/>
        <v>0.21</v>
      </c>
      <c r="Y29" s="171" t="str">
        <f>IF(Z29&lt;=20%,'Tabla probabilidad'!$B$5,IF(Z29&lt;=40%,'Tabla probabilidad'!$B$6,IF(Z29&lt;=60%,'Tabla probabilidad'!$B$7,IF(Z29&lt;=80%,'Tabla probabilidad'!$B$8,IF(Z29&lt;=100%,'Tabla probabilidad'!$B$9)))))</f>
        <v>Baja</v>
      </c>
      <c r="Z29" s="171">
        <f>IF(R29="Preventivo",(J25-(J25*T29)),IF(R29="Detectivo",(J25-(J25*T29)),IF(R29="Correctivo",(J25))))</f>
        <v>0.39</v>
      </c>
      <c r="AA29" s="360"/>
      <c r="AB29" s="360"/>
      <c r="AC29" s="171" t="str">
        <f t="shared" si="1"/>
        <v>Leve</v>
      </c>
      <c r="AD29" s="171">
        <f t="shared" si="8"/>
        <v>0.2</v>
      </c>
      <c r="AE29" s="360"/>
      <c r="AF29" s="360"/>
      <c r="AG29" s="363"/>
      <c r="AH29" s="363"/>
      <c r="AI29" s="431"/>
      <c r="AJ29" s="363"/>
      <c r="AK29" s="363"/>
      <c r="AL29" s="363"/>
      <c r="AM29" s="424"/>
      <c r="AN29" s="357"/>
    </row>
    <row r="30" spans="1:40" ht="72" customHeight="1">
      <c r="A30" s="357">
        <v>5</v>
      </c>
      <c r="B30" s="361" t="s">
        <v>451</v>
      </c>
      <c r="C30" s="357" t="s">
        <v>393</v>
      </c>
      <c r="D30" s="370" t="s">
        <v>457</v>
      </c>
      <c r="E30" s="357" t="s">
        <v>460</v>
      </c>
      <c r="F30" s="357" t="s">
        <v>475</v>
      </c>
      <c r="G30" s="357" t="s">
        <v>43</v>
      </c>
      <c r="H30" s="357">
        <v>145</v>
      </c>
      <c r="I30" s="373" t="str">
        <f>IF(H30&lt;=2,'Tabla probabilidad'!$B$5,IF(H30&lt;=24,'Tabla probabilidad'!$B$6,IF(H30&lt;=500,'Tabla probabilidad'!$B$7,IF(H30&lt;=5000,'Tabla probabilidad'!$B$8,IF(H30&gt;5000,'Tabla probabilidad'!$B$9)))))</f>
        <v>Media</v>
      </c>
      <c r="J30" s="374">
        <f>IF(H30&lt;=2,'Tabla probabilidad'!$D$5,IF(H30&lt;=24,'Tabla probabilidad'!$D$6,IF(H30&lt;=500,'Tabla probabilidad'!$D$7,IF(H30&lt;=5000,'Tabla probabilidad'!$D$8,IF(H30&gt;5000,'Tabla probabilidad'!$D$9)))))</f>
        <v>0.6</v>
      </c>
      <c r="K30" s="357" t="s">
        <v>331</v>
      </c>
      <c r="L30" s="357"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Mayor</v>
      </c>
      <c r="M30" s="357"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80%</v>
      </c>
      <c r="N30" s="357" t="str">
        <f>VLOOKUP((I30&amp;L30),Hoja1!$B$4:$C$28,2,0)</f>
        <v xml:space="preserve">Alto </v>
      </c>
      <c r="O30" s="170">
        <v>1</v>
      </c>
      <c r="P30" s="181" t="s">
        <v>476</v>
      </c>
      <c r="Q30" s="170" t="str">
        <f t="shared" si="0"/>
        <v>Probabilidad</v>
      </c>
      <c r="R30" s="170" t="s">
        <v>52</v>
      </c>
      <c r="S30" s="170" t="s">
        <v>57</v>
      </c>
      <c r="T30" s="171">
        <f>VLOOKUP(R30&amp;S30,Hoja1!$Q$4:$R$9,2,0)</f>
        <v>0.45</v>
      </c>
      <c r="U30" s="170" t="s">
        <v>59</v>
      </c>
      <c r="V30" s="170" t="s">
        <v>62</v>
      </c>
      <c r="W30" s="170" t="s">
        <v>65</v>
      </c>
      <c r="X30" s="171">
        <f>IF(Q30="Probabilidad",($J$30*T30),IF(Q30="Impacto"," "))</f>
        <v>0.27</v>
      </c>
      <c r="Y30" s="171" t="str">
        <f>IF(Z30&lt;=20%,'Tabla probabilidad'!$B$5,IF(Z30&lt;=40%,'Tabla probabilidad'!$B$6,IF(Z30&lt;=60%,'Tabla probabilidad'!$B$7,IF(Z30&lt;=80%,'Tabla probabilidad'!$B$8,IF(Z30&lt;=100%,'Tabla probabilidad'!$B$9)))))</f>
        <v>Baja</v>
      </c>
      <c r="Z30" s="171">
        <f>IF(R30="Preventivo",(J30-(J30*T30)),IF(R30="Detectivo",(J30-(J30*T30)),IF(R30="Correctivo",(J30))))</f>
        <v>0.32999999999999996</v>
      </c>
      <c r="AA30" s="358" t="str">
        <f>IF(AB30&lt;=20%,'Tabla probabilidad'!$B$5,IF(AB30&lt;=40%,'Tabla probabilidad'!$B$6,IF(AB30&lt;=60%,'Tabla probabilidad'!$B$7,IF(AB30&lt;=80%,'Tabla probabilidad'!$B$8,IF(AB30&lt;=100%,'Tabla probabilidad'!$B$9)))))</f>
        <v>Baja</v>
      </c>
      <c r="AB30" s="358">
        <f>AVERAGE(Z30:Z34)</f>
        <v>0.32999999999999996</v>
      </c>
      <c r="AC30" s="171" t="str">
        <f t="shared" si="1"/>
        <v>Mayor</v>
      </c>
      <c r="AD30" s="171">
        <f>IF(Q30="Probabilidad",(($M$30-0)),IF(Q30="Impacto",($M$30-($M$30*T30))))</f>
        <v>0.8</v>
      </c>
      <c r="AE30" s="358" t="str">
        <f>IF(AF30&lt;=20%,"Leve",IF(AF30&lt;=40%,"Menor",IF(AF30&lt;=60%,"Moderado",IF(AF30&lt;=80%,"Mayor",IF(AF30&lt;=100%,"Catastrófico")))))</f>
        <v>Mayor</v>
      </c>
      <c r="AF30" s="358">
        <f>AVERAGE(AD30:AD34)</f>
        <v>0.8</v>
      </c>
      <c r="AG30" s="361" t="str">
        <f>VLOOKUP(AA30&amp;AE30,Hoja1!$B$4:$C$28,2,0)</f>
        <v xml:space="preserve">Alto </v>
      </c>
      <c r="AH30" s="361" t="s">
        <v>296</v>
      </c>
      <c r="AI30" s="364" t="s">
        <v>554</v>
      </c>
      <c r="AJ30" s="361" t="s">
        <v>555</v>
      </c>
      <c r="AK30" s="367" t="s">
        <v>488</v>
      </c>
      <c r="AL30" s="367" t="s">
        <v>489</v>
      </c>
      <c r="AM30" s="361"/>
      <c r="AN30" s="361" t="s">
        <v>177</v>
      </c>
    </row>
    <row r="31" spans="1:40" ht="55.5" customHeight="1">
      <c r="A31" s="357"/>
      <c r="B31" s="362"/>
      <c r="C31" s="357"/>
      <c r="D31" s="371"/>
      <c r="E31" s="357"/>
      <c r="F31" s="357"/>
      <c r="G31" s="357"/>
      <c r="H31" s="357"/>
      <c r="I31" s="373"/>
      <c r="J31" s="374"/>
      <c r="K31" s="357"/>
      <c r="L31" s="375"/>
      <c r="M31" s="375"/>
      <c r="N31" s="357"/>
      <c r="O31" s="170">
        <v>2</v>
      </c>
      <c r="P31" s="181"/>
      <c r="Q31" s="170" t="str">
        <f t="shared" si="0"/>
        <v>Probabilidad</v>
      </c>
      <c r="R31" s="170" t="s">
        <v>52</v>
      </c>
      <c r="S31" s="170" t="s">
        <v>57</v>
      </c>
      <c r="T31" s="171">
        <f>VLOOKUP(R31&amp;S31,Hoja1!$Q$4:$R$9,2,0)</f>
        <v>0.45</v>
      </c>
      <c r="U31" s="170" t="s">
        <v>59</v>
      </c>
      <c r="V31" s="170" t="s">
        <v>62</v>
      </c>
      <c r="W31" s="170" t="s">
        <v>65</v>
      </c>
      <c r="X31" s="171">
        <f t="shared" ref="X31:X34" si="9">IF(Q31="Probabilidad",($J$30*T31),IF(Q31="Impacto"," "))</f>
        <v>0.27</v>
      </c>
      <c r="Y31" s="171" t="str">
        <f>IF(Z31&lt;=20%,'Tabla probabilidad'!$B$5,IF(Z31&lt;=40%,'Tabla probabilidad'!$B$6,IF(Z31&lt;=60%,'Tabla probabilidad'!$B$7,IF(Z31&lt;=80%,'Tabla probabilidad'!$B$8,IF(Z31&lt;=100%,'Tabla probabilidad'!$B$9)))))</f>
        <v>Baja</v>
      </c>
      <c r="Z31" s="171">
        <f>IF(R31="Preventivo",(J30-(J30*T31)),IF(R31="Detectivo",(J30-(J30*T31)),IF(R31="Correctivo",(J30))))</f>
        <v>0.32999999999999996</v>
      </c>
      <c r="AA31" s="359"/>
      <c r="AB31" s="359"/>
      <c r="AC31" s="171" t="str">
        <f t="shared" si="1"/>
        <v>Mayor</v>
      </c>
      <c r="AD31" s="171">
        <f t="shared" ref="AD31:AD34" si="10">IF(Q31="Probabilidad",(($M$30-0)),IF(Q31="Impacto",($M$30-($M$30*T31))))</f>
        <v>0.8</v>
      </c>
      <c r="AE31" s="359"/>
      <c r="AF31" s="359"/>
      <c r="AG31" s="362"/>
      <c r="AH31" s="362"/>
      <c r="AI31" s="365"/>
      <c r="AJ31" s="362"/>
      <c r="AK31" s="368"/>
      <c r="AL31" s="368"/>
      <c r="AM31" s="362"/>
      <c r="AN31" s="362"/>
    </row>
    <row r="32" spans="1:40" ht="42" customHeight="1">
      <c r="A32" s="357"/>
      <c r="B32" s="362"/>
      <c r="C32" s="357"/>
      <c r="D32" s="371"/>
      <c r="E32" s="357"/>
      <c r="F32" s="357"/>
      <c r="G32" s="357"/>
      <c r="H32" s="357"/>
      <c r="I32" s="373"/>
      <c r="J32" s="374"/>
      <c r="K32" s="357"/>
      <c r="L32" s="375"/>
      <c r="M32" s="375"/>
      <c r="N32" s="357"/>
      <c r="O32" s="170">
        <v>3</v>
      </c>
      <c r="P32" s="181"/>
      <c r="Q32" s="170" t="str">
        <f t="shared" si="0"/>
        <v>Probabilidad</v>
      </c>
      <c r="R32" s="170" t="s">
        <v>52</v>
      </c>
      <c r="S32" s="170" t="s">
        <v>57</v>
      </c>
      <c r="T32" s="171">
        <f>VLOOKUP(R32&amp;S32,Hoja1!$Q$4:$R$9,2,0)</f>
        <v>0.45</v>
      </c>
      <c r="U32" s="170" t="s">
        <v>59</v>
      </c>
      <c r="V32" s="170" t="s">
        <v>62</v>
      </c>
      <c r="W32" s="170" t="s">
        <v>65</v>
      </c>
      <c r="X32" s="171">
        <f t="shared" si="9"/>
        <v>0.27</v>
      </c>
      <c r="Y32" s="171" t="str">
        <f>IF(Z32&lt;=20%,'Tabla probabilidad'!$B$5,IF(Z32&lt;=40%,'Tabla probabilidad'!$B$6,IF(Z32&lt;=60%,'Tabla probabilidad'!$B$7,IF(Z32&lt;=80%,'Tabla probabilidad'!$B$8,IF(Z32&lt;=100%,'Tabla probabilidad'!$B$9)))))</f>
        <v>Baja</v>
      </c>
      <c r="Z32" s="171">
        <f>IF(R32="Preventivo",(J30-(J30*T32)),IF(R32="Detectivo",(J30-(J30*T32)),IF(R32="Correctivo",(J30))))</f>
        <v>0.32999999999999996</v>
      </c>
      <c r="AA32" s="359"/>
      <c r="AB32" s="359"/>
      <c r="AC32" s="171" t="str">
        <f t="shared" si="1"/>
        <v>Mayor</v>
      </c>
      <c r="AD32" s="171">
        <f t="shared" si="10"/>
        <v>0.8</v>
      </c>
      <c r="AE32" s="359"/>
      <c r="AF32" s="359"/>
      <c r="AG32" s="362"/>
      <c r="AH32" s="362"/>
      <c r="AI32" s="365"/>
      <c r="AJ32" s="362"/>
      <c r="AK32" s="368"/>
      <c r="AL32" s="368"/>
      <c r="AM32" s="362"/>
      <c r="AN32" s="362"/>
    </row>
    <row r="33" spans="1:40" ht="96.75" customHeight="1" thickBot="1">
      <c r="A33" s="357"/>
      <c r="B33" s="362"/>
      <c r="C33" s="357"/>
      <c r="D33" s="371"/>
      <c r="E33" s="357"/>
      <c r="F33" s="357"/>
      <c r="G33" s="357"/>
      <c r="H33" s="357"/>
      <c r="I33" s="373"/>
      <c r="J33" s="374"/>
      <c r="K33" s="357"/>
      <c r="L33" s="375"/>
      <c r="M33" s="375"/>
      <c r="N33" s="357"/>
      <c r="O33" s="170">
        <v>4</v>
      </c>
      <c r="P33" s="182"/>
      <c r="Q33" s="170" t="str">
        <f t="shared" si="0"/>
        <v>Probabilidad</v>
      </c>
      <c r="R33" s="170" t="s">
        <v>52</v>
      </c>
      <c r="S33" s="170" t="s">
        <v>57</v>
      </c>
      <c r="T33" s="171">
        <f>VLOOKUP(R33&amp;S33,Hoja1!$Q$4:$R$9,2,0)</f>
        <v>0.45</v>
      </c>
      <c r="U33" s="170" t="s">
        <v>59</v>
      </c>
      <c r="V33" s="170" t="s">
        <v>62</v>
      </c>
      <c r="W33" s="170" t="s">
        <v>65</v>
      </c>
      <c r="X33" s="171">
        <f t="shared" si="9"/>
        <v>0.27</v>
      </c>
      <c r="Y33" s="171" t="str">
        <f>IF(Z33&lt;=20%,'Tabla probabilidad'!$B$5,IF(Z33&lt;=40%,'Tabla probabilidad'!$B$6,IF(Z33&lt;=60%,'Tabla probabilidad'!$B$7,IF(Z33&lt;=80%,'Tabla probabilidad'!$B$8,IF(Z33&lt;=100%,'Tabla probabilidad'!$B$9)))))</f>
        <v>Baja</v>
      </c>
      <c r="Z33" s="171">
        <f>IF(R33="Preventivo",(J30-(J30*T33)),IF(R33="Detectivo",(J30-(J30*T33)),IF(R33="Correctivo",(J30))))</f>
        <v>0.32999999999999996</v>
      </c>
      <c r="AA33" s="359"/>
      <c r="AB33" s="359"/>
      <c r="AC33" s="171" t="str">
        <f t="shared" si="1"/>
        <v>Mayor</v>
      </c>
      <c r="AD33" s="171">
        <f t="shared" si="10"/>
        <v>0.8</v>
      </c>
      <c r="AE33" s="359"/>
      <c r="AF33" s="359"/>
      <c r="AG33" s="362"/>
      <c r="AH33" s="362"/>
      <c r="AI33" s="365"/>
      <c r="AJ33" s="362"/>
      <c r="AK33" s="368"/>
      <c r="AL33" s="368"/>
      <c r="AM33" s="362"/>
      <c r="AN33" s="362"/>
    </row>
    <row r="34" spans="1:40" ht="104.25" customHeight="1">
      <c r="A34" s="361"/>
      <c r="B34" s="363"/>
      <c r="C34" s="357"/>
      <c r="D34" s="371"/>
      <c r="E34" s="361"/>
      <c r="F34" s="361"/>
      <c r="G34" s="357"/>
      <c r="H34" s="361"/>
      <c r="I34" s="428"/>
      <c r="J34" s="358"/>
      <c r="K34" s="357"/>
      <c r="L34" s="375"/>
      <c r="M34" s="375"/>
      <c r="N34" s="361"/>
      <c r="O34" s="178">
        <v>5</v>
      </c>
      <c r="P34" s="183"/>
      <c r="Q34" s="178" t="str">
        <f t="shared" si="0"/>
        <v>Probabilidad</v>
      </c>
      <c r="R34" s="178" t="s">
        <v>52</v>
      </c>
      <c r="S34" s="178" t="s">
        <v>57</v>
      </c>
      <c r="T34" s="179">
        <f>VLOOKUP(R34&amp;S34,Hoja1!$Q$4:$R$9,2,0)</f>
        <v>0.45</v>
      </c>
      <c r="U34" s="178" t="s">
        <v>59</v>
      </c>
      <c r="V34" s="178" t="s">
        <v>62</v>
      </c>
      <c r="W34" s="178" t="s">
        <v>65</v>
      </c>
      <c r="X34" s="179">
        <f t="shared" si="9"/>
        <v>0.27</v>
      </c>
      <c r="Y34" s="179" t="str">
        <f>IF(Z34&lt;=20%,'Tabla probabilidad'!$B$5,IF(Z34&lt;=40%,'Tabla probabilidad'!$B$6,IF(Z34&lt;=60%,'Tabla probabilidad'!$B$7,IF(Z34&lt;=80%,'Tabla probabilidad'!$B$8,IF(Z34&lt;=100%,'Tabla probabilidad'!$B$9)))))</f>
        <v>Baja</v>
      </c>
      <c r="Z34" s="179">
        <f>IF(R34="Preventivo",(J30-(J30*T34)),IF(R34="Detectivo",(J30-(J30*T34)),IF(R34="Correctivo",(J30))))</f>
        <v>0.32999999999999996</v>
      </c>
      <c r="AA34" s="360"/>
      <c r="AB34" s="359"/>
      <c r="AC34" s="179" t="str">
        <f t="shared" si="1"/>
        <v>Mayor</v>
      </c>
      <c r="AD34" s="179">
        <f t="shared" si="10"/>
        <v>0.8</v>
      </c>
      <c r="AE34" s="359"/>
      <c r="AF34" s="359"/>
      <c r="AG34" s="362"/>
      <c r="AH34" s="362"/>
      <c r="AI34" s="366"/>
      <c r="AJ34" s="363"/>
      <c r="AK34" s="369"/>
      <c r="AL34" s="369"/>
      <c r="AM34" s="363"/>
      <c r="AN34" s="363"/>
    </row>
    <row r="35" spans="1:40" ht="105">
      <c r="A35" s="357">
        <v>6</v>
      </c>
      <c r="B35" s="361" t="s">
        <v>477</v>
      </c>
      <c r="C35" s="357" t="s">
        <v>394</v>
      </c>
      <c r="D35" s="432" t="s">
        <v>485</v>
      </c>
      <c r="E35" s="357" t="s">
        <v>478</v>
      </c>
      <c r="F35" s="357" t="s">
        <v>479</v>
      </c>
      <c r="G35" s="357" t="s">
        <v>355</v>
      </c>
      <c r="H35" s="357">
        <v>120</v>
      </c>
      <c r="I35" s="373" t="str">
        <f>IF(H35&lt;=2,'[4]Tabla probabilidad'!$B$5,IF(H35&lt;=24,'[4]Tabla probabilidad'!$B$6,IF(H35&lt;=500,'[4]Tabla probabilidad'!$B$7,IF(H35&lt;=5000,'[4]Tabla probabilidad'!$B$8,IF(H35&gt;5000,'[4]Tabla probabilidad'!$B$9)))))</f>
        <v>Media</v>
      </c>
      <c r="J35" s="374">
        <f>IF(H35&lt;=2,'[4]Tabla probabilidad'!$D$5,IF(H35&lt;=24,'[4]Tabla probabilidad'!$D$6,IF(H35&lt;=500,'[4]Tabla probabilidad'!$D$7,IF(H35&lt;=5000,'[4]Tabla probabilidad'!$D$8,IF(H35&gt;5000,'[4]Tabla probabilidad'!$D$9)))))</f>
        <v>0.6</v>
      </c>
      <c r="K35" s="357" t="s">
        <v>334</v>
      </c>
      <c r="L35" s="357"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57"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57" t="str">
        <f>VLOOKUP((I35&amp;L35),[4]Hoja1!$B$4:$C$28,2,0)</f>
        <v>Moderado</v>
      </c>
      <c r="O35" s="232">
        <v>1</v>
      </c>
      <c r="P35" s="169" t="s">
        <v>480</v>
      </c>
      <c r="Q35" s="232" t="str">
        <f t="shared" si="0"/>
        <v>Probabilidad</v>
      </c>
      <c r="R35" s="232" t="s">
        <v>52</v>
      </c>
      <c r="S35" s="232" t="s">
        <v>57</v>
      </c>
      <c r="T35" s="233">
        <f>VLOOKUP(R35&amp;S35,[4]Hoja1!$Q$4:$R$9,2,0)</f>
        <v>0.45</v>
      </c>
      <c r="U35" s="232" t="s">
        <v>59</v>
      </c>
      <c r="V35" s="232" t="s">
        <v>62</v>
      </c>
      <c r="W35" s="232" t="s">
        <v>65</v>
      </c>
      <c r="X35" s="233">
        <f>IF(Q35="Probabilidad",($J$35*T35),IF(Q35="Impacto"," "))</f>
        <v>0.27</v>
      </c>
      <c r="Y35" s="233" t="str">
        <f>IF(Z35&lt;=20%,'[4]Tabla probabilidad'!$B$5,IF(Z35&lt;=40%,'[4]Tabla probabilidad'!$B$6,IF(Z35&lt;=60%,'[4]Tabla probabilidad'!$B$7,IF(Z35&lt;=80%,'[4]Tabla probabilidad'!$B$8,IF(Z35&lt;=100%,'[4]Tabla probabilidad'!$B$9)))))</f>
        <v>Baja</v>
      </c>
      <c r="Z35" s="233">
        <f>IF(R35="Preventivo",(J35-(J35*T35)),IF(R35="Detectivo",(J35-(J35*T35)),IF(R35="Correctivo",(J35))))</f>
        <v>0.32999999999999996</v>
      </c>
      <c r="AA35" s="358" t="str">
        <f>IF(AB35&lt;=20%,'[4]Tabla probabilidad'!$B$5,IF(AB35&lt;=40%,'[4]Tabla probabilidad'!$B$6,IF(AB35&lt;=60%,'[4]Tabla probabilidad'!$B$7,IF(AB35&lt;=80%,'[4]Tabla probabilidad'!$B$8,IF(AB35&lt;=100%,'[4]Tabla probabilidad'!$B$9)))))</f>
        <v>Baja</v>
      </c>
      <c r="AB35" s="358">
        <f>AVERAGE(Z35:Z39)</f>
        <v>0.34199999999999997</v>
      </c>
      <c r="AC35" s="233" t="str">
        <f t="shared" si="1"/>
        <v>Moderado</v>
      </c>
      <c r="AD35" s="233">
        <f>IF(Q35="Probabilidad",(($M$35-0)),IF(Q35="Impacto",($M$35-($M$35*T35))))</f>
        <v>0.6</v>
      </c>
      <c r="AE35" s="358" t="str">
        <f>IF(AF35&lt;=20%,"Leve",IF(AF35&lt;=40%,"Menor",IF(AF35&lt;=60%,"Moderado",IF(AF35&lt;=80%,"Mayor",IF(AF35&lt;=100%,"Catastrófico")))))</f>
        <v>Moderado</v>
      </c>
      <c r="AF35" s="358">
        <f>AVERAGE(AD35:AD39)</f>
        <v>0.6</v>
      </c>
      <c r="AG35" s="361" t="str">
        <f>VLOOKUP(AA35&amp;AE35,[4]Hoja1!$B$4:$C$28,2,0)</f>
        <v>Moderado</v>
      </c>
      <c r="AH35" s="361" t="s">
        <v>296</v>
      </c>
      <c r="AI35" s="364"/>
      <c r="AJ35" s="361"/>
      <c r="AK35" s="367"/>
      <c r="AL35" s="367"/>
      <c r="AM35" s="361"/>
      <c r="AN35" s="357"/>
    </row>
    <row r="36" spans="1:40" ht="60">
      <c r="A36" s="357"/>
      <c r="B36" s="362"/>
      <c r="C36" s="357"/>
      <c r="D36" s="432"/>
      <c r="E36" s="357"/>
      <c r="F36" s="357"/>
      <c r="G36" s="357"/>
      <c r="H36" s="357"/>
      <c r="I36" s="373"/>
      <c r="J36" s="374"/>
      <c r="K36" s="357"/>
      <c r="L36" s="375"/>
      <c r="M36" s="375"/>
      <c r="N36" s="357"/>
      <c r="O36" s="232">
        <v>2</v>
      </c>
      <c r="P36" s="169" t="s">
        <v>481</v>
      </c>
      <c r="Q36" s="232" t="str">
        <f t="shared" si="0"/>
        <v>Probabilidad</v>
      </c>
      <c r="R36" s="232" t="s">
        <v>52</v>
      </c>
      <c r="S36" s="232" t="s">
        <v>57</v>
      </c>
      <c r="T36" s="233">
        <f>VLOOKUP(R36&amp;S36,[4]Hoja1!$Q$4:$R$9,2,0)</f>
        <v>0.45</v>
      </c>
      <c r="U36" s="232" t="s">
        <v>59</v>
      </c>
      <c r="V36" s="232" t="s">
        <v>62</v>
      </c>
      <c r="W36" s="232" t="s">
        <v>65</v>
      </c>
      <c r="X36" s="233">
        <f t="shared" ref="X36:X39" si="11">IF(Q36="Probabilidad",($J$35*T36),IF(Q36="Impacto"," "))</f>
        <v>0.27</v>
      </c>
      <c r="Y36" s="233" t="str">
        <f>IF(Z36&lt;=20%,'[4]Tabla probabilidad'!$B$5,IF(Z36&lt;=40%,'[4]Tabla probabilidad'!$B$6,IF(Z36&lt;=60%,'[4]Tabla probabilidad'!$B$7,IF(Z36&lt;=80%,'[4]Tabla probabilidad'!$B$8,IF(Z36&lt;=100%,'[4]Tabla probabilidad'!$B$9)))))</f>
        <v>Baja</v>
      </c>
      <c r="Z36" s="233">
        <f>IF(R36="Preventivo",(J35-(J35*T36)),IF(R36="Detectivo",(J35-(J35*T36)),IF(R36="Correctivo",(J35))))</f>
        <v>0.32999999999999996</v>
      </c>
      <c r="AA36" s="359"/>
      <c r="AB36" s="359"/>
      <c r="AC36" s="233" t="str">
        <f t="shared" si="1"/>
        <v>Moderado</v>
      </c>
      <c r="AD36" s="233">
        <f t="shared" ref="AD36:AD39" si="12">IF(Q36="Probabilidad",(($M$35-0)),IF(Q36="Impacto",($M$35-($M$35*T36))))</f>
        <v>0.6</v>
      </c>
      <c r="AE36" s="359"/>
      <c r="AF36" s="359"/>
      <c r="AG36" s="362"/>
      <c r="AH36" s="362"/>
      <c r="AI36" s="365"/>
      <c r="AJ36" s="362"/>
      <c r="AK36" s="362"/>
      <c r="AL36" s="362"/>
      <c r="AM36" s="362"/>
      <c r="AN36" s="357"/>
    </row>
    <row r="37" spans="1:40" ht="45">
      <c r="A37" s="357"/>
      <c r="B37" s="362"/>
      <c r="C37" s="357"/>
      <c r="D37" s="432"/>
      <c r="E37" s="357"/>
      <c r="F37" s="357"/>
      <c r="G37" s="357"/>
      <c r="H37" s="357"/>
      <c r="I37" s="373"/>
      <c r="J37" s="374"/>
      <c r="K37" s="357"/>
      <c r="L37" s="375"/>
      <c r="M37" s="375"/>
      <c r="N37" s="357"/>
      <c r="O37" s="232">
        <v>3</v>
      </c>
      <c r="P37" s="169" t="s">
        <v>482</v>
      </c>
      <c r="Q37" s="232" t="str">
        <f t="shared" si="0"/>
        <v>Probabilidad</v>
      </c>
      <c r="R37" s="232" t="s">
        <v>53</v>
      </c>
      <c r="S37" s="232" t="s">
        <v>57</v>
      </c>
      <c r="T37" s="233">
        <f>VLOOKUP(R37&amp;S37,[4]Hoja1!$Q$4:$R$9,2,0)</f>
        <v>0.35</v>
      </c>
      <c r="U37" s="232" t="s">
        <v>59</v>
      </c>
      <c r="V37" s="232" t="s">
        <v>62</v>
      </c>
      <c r="W37" s="232" t="s">
        <v>65</v>
      </c>
      <c r="X37" s="233">
        <f t="shared" si="11"/>
        <v>0.21</v>
      </c>
      <c r="Y37" s="233" t="str">
        <f>IF(Z37&lt;=20%,'[4]Tabla probabilidad'!$B$5,IF(Z37&lt;=40%,'[4]Tabla probabilidad'!$B$6,IF(Z37&lt;=60%,'[4]Tabla probabilidad'!$B$7,IF(Z37&lt;=80%,'[4]Tabla probabilidad'!$B$8,IF(Z37&lt;=100%,'[4]Tabla probabilidad'!$B$9)))))</f>
        <v>Baja</v>
      </c>
      <c r="Z37" s="233">
        <f>IF(R37="Preventivo",(J35-(J35*T37)),IF(R37="Detectivo",(J35-(J35*T37)),IF(R37="Correctivo",(J35))))</f>
        <v>0.39</v>
      </c>
      <c r="AA37" s="359"/>
      <c r="AB37" s="359"/>
      <c r="AC37" s="233" t="str">
        <f t="shared" si="1"/>
        <v>Moderado</v>
      </c>
      <c r="AD37" s="233">
        <f t="shared" si="12"/>
        <v>0.6</v>
      </c>
      <c r="AE37" s="359"/>
      <c r="AF37" s="359"/>
      <c r="AG37" s="362"/>
      <c r="AH37" s="362"/>
      <c r="AI37" s="365"/>
      <c r="AJ37" s="362"/>
      <c r="AK37" s="362"/>
      <c r="AL37" s="362"/>
      <c r="AM37" s="362"/>
      <c r="AN37" s="357"/>
    </row>
    <row r="38" spans="1:40" ht="90">
      <c r="A38" s="357"/>
      <c r="B38" s="362"/>
      <c r="C38" s="357"/>
      <c r="D38" s="432"/>
      <c r="E38" s="357"/>
      <c r="F38" s="357"/>
      <c r="G38" s="357"/>
      <c r="H38" s="357"/>
      <c r="I38" s="373"/>
      <c r="J38" s="374"/>
      <c r="K38" s="357"/>
      <c r="L38" s="375"/>
      <c r="M38" s="375"/>
      <c r="N38" s="357"/>
      <c r="O38" s="232">
        <v>4</v>
      </c>
      <c r="P38" s="169" t="s">
        <v>483</v>
      </c>
      <c r="Q38" s="232" t="str">
        <f t="shared" si="0"/>
        <v>Probabilidad</v>
      </c>
      <c r="R38" s="232" t="s">
        <v>52</v>
      </c>
      <c r="S38" s="232" t="s">
        <v>57</v>
      </c>
      <c r="T38" s="233">
        <f>VLOOKUP(R38&amp;S38,[4]Hoja1!$Q$4:$R$9,2,0)</f>
        <v>0.45</v>
      </c>
      <c r="U38" s="232" t="s">
        <v>59</v>
      </c>
      <c r="V38" s="232" t="s">
        <v>62</v>
      </c>
      <c r="W38" s="232" t="s">
        <v>65</v>
      </c>
      <c r="X38" s="233">
        <f t="shared" si="11"/>
        <v>0.27</v>
      </c>
      <c r="Y38" s="233" t="str">
        <f>IF(Z38&lt;=20%,'[4]Tabla probabilidad'!$B$5,IF(Z38&lt;=40%,'[4]Tabla probabilidad'!$B$6,IF(Z38&lt;=60%,'[4]Tabla probabilidad'!$B$7,IF(Z38&lt;=80%,'[4]Tabla probabilidad'!$B$8,IF(Z38&lt;=100%,'[4]Tabla probabilidad'!$B$9)))))</f>
        <v>Baja</v>
      </c>
      <c r="Z38" s="233">
        <f>IF(R38="Preventivo",(J35-(J35*T38)),IF(R38="Detectivo",(J35-(J35*T38)),IF(R38="Correctivo",(J35))))</f>
        <v>0.32999999999999996</v>
      </c>
      <c r="AA38" s="359"/>
      <c r="AB38" s="359"/>
      <c r="AC38" s="233" t="str">
        <f t="shared" si="1"/>
        <v>Moderado</v>
      </c>
      <c r="AD38" s="233">
        <f t="shared" si="12"/>
        <v>0.6</v>
      </c>
      <c r="AE38" s="359"/>
      <c r="AF38" s="359"/>
      <c r="AG38" s="362"/>
      <c r="AH38" s="362"/>
      <c r="AI38" s="365"/>
      <c r="AJ38" s="362"/>
      <c r="AK38" s="362"/>
      <c r="AL38" s="362"/>
      <c r="AM38" s="362"/>
      <c r="AN38" s="357"/>
    </row>
    <row r="39" spans="1:40" ht="135">
      <c r="A39" s="357"/>
      <c r="B39" s="363"/>
      <c r="C39" s="357"/>
      <c r="D39" s="432"/>
      <c r="E39" s="357"/>
      <c r="F39" s="357"/>
      <c r="G39" s="357"/>
      <c r="H39" s="357"/>
      <c r="I39" s="373"/>
      <c r="J39" s="374"/>
      <c r="K39" s="357"/>
      <c r="L39" s="375"/>
      <c r="M39" s="375"/>
      <c r="N39" s="357"/>
      <c r="O39" s="232">
        <v>5</v>
      </c>
      <c r="P39" s="172" t="s">
        <v>484</v>
      </c>
      <c r="Q39" s="232" t="str">
        <f t="shared" si="0"/>
        <v>Probabilidad</v>
      </c>
      <c r="R39" s="232" t="s">
        <v>52</v>
      </c>
      <c r="S39" s="232" t="s">
        <v>57</v>
      </c>
      <c r="T39" s="233">
        <f>VLOOKUP(R39&amp;S39,[4]Hoja1!$Q$4:$R$9,2,0)</f>
        <v>0.45</v>
      </c>
      <c r="U39" s="232" t="s">
        <v>59</v>
      </c>
      <c r="V39" s="232" t="s">
        <v>62</v>
      </c>
      <c r="W39" s="232" t="s">
        <v>65</v>
      </c>
      <c r="X39" s="233">
        <f t="shared" si="11"/>
        <v>0.27</v>
      </c>
      <c r="Y39" s="233" t="str">
        <f>IF(Z39&lt;=20%,'[4]Tabla probabilidad'!$B$5,IF(Z39&lt;=40%,'[4]Tabla probabilidad'!$B$6,IF(Z39&lt;=60%,'[4]Tabla probabilidad'!$B$7,IF(Z39&lt;=80%,'[4]Tabla probabilidad'!$B$8,IF(Z39&lt;=100%,'[4]Tabla probabilidad'!$B$9)))))</f>
        <v>Baja</v>
      </c>
      <c r="Z39" s="233">
        <f>IF(R39="Preventivo",(J35-(J35*T39)),IF(R39="Detectivo",(J35-(J35*T39)),IF(R39="Correctivo",(J35))))</f>
        <v>0.32999999999999996</v>
      </c>
      <c r="AA39" s="360"/>
      <c r="AB39" s="360"/>
      <c r="AC39" s="233" t="str">
        <f t="shared" si="1"/>
        <v>Moderado</v>
      </c>
      <c r="AD39" s="233">
        <f t="shared" si="12"/>
        <v>0.6</v>
      </c>
      <c r="AE39" s="360"/>
      <c r="AF39" s="360"/>
      <c r="AG39" s="363"/>
      <c r="AH39" s="363"/>
      <c r="AI39" s="366"/>
      <c r="AJ39" s="363"/>
      <c r="AK39" s="363"/>
      <c r="AL39" s="363"/>
      <c r="AM39" s="363"/>
      <c r="AN39" s="357"/>
    </row>
  </sheetData>
  <mergeCells count="202">
    <mergeCell ref="A35:A39"/>
    <mergeCell ref="D35:D39"/>
    <mergeCell ref="E35:E39"/>
    <mergeCell ref="F35:F39"/>
    <mergeCell ref="C30:C34"/>
    <mergeCell ref="B20:B24"/>
    <mergeCell ref="B25:B29"/>
    <mergeCell ref="B30:B34"/>
    <mergeCell ref="B35:B39"/>
    <mergeCell ref="K25:K29"/>
    <mergeCell ref="L25:L29"/>
    <mergeCell ref="M25:M29"/>
    <mergeCell ref="N25:N29"/>
    <mergeCell ref="AA25:AA29"/>
    <mergeCell ref="AB25:AB29"/>
    <mergeCell ref="AE25:AE29"/>
    <mergeCell ref="AF25:AF29"/>
    <mergeCell ref="AN35:AN39"/>
    <mergeCell ref="AN30:AN34"/>
    <mergeCell ref="AH25:AH29"/>
    <mergeCell ref="AI25:AI29"/>
    <mergeCell ref="AJ25:AJ29"/>
    <mergeCell ref="AK25:AK29"/>
    <mergeCell ref="AL25:AL29"/>
    <mergeCell ref="AM25:AM29"/>
    <mergeCell ref="AN25:AN29"/>
    <mergeCell ref="AG25:AG29"/>
    <mergeCell ref="G35:G39"/>
    <mergeCell ref="H35:H39"/>
    <mergeCell ref="I35:I39"/>
    <mergeCell ref="AG30:AG34"/>
    <mergeCell ref="C35:C39"/>
    <mergeCell ref="D30:D34"/>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H20:H24"/>
    <mergeCell ref="I20:I24"/>
    <mergeCell ref="J20:J24"/>
    <mergeCell ref="A20:A24"/>
    <mergeCell ref="C20:C24"/>
    <mergeCell ref="D20:D24"/>
    <mergeCell ref="E20:E24"/>
    <mergeCell ref="N30:N34"/>
    <mergeCell ref="AA30:AA34"/>
    <mergeCell ref="A30:A34"/>
    <mergeCell ref="A25:A29"/>
    <mergeCell ref="C25:C29"/>
    <mergeCell ref="D25:D29"/>
    <mergeCell ref="E25:E29"/>
    <mergeCell ref="F25:F29"/>
    <mergeCell ref="G25:G29"/>
    <mergeCell ref="H25:H29"/>
    <mergeCell ref="I25:I29"/>
    <mergeCell ref="J25:J29"/>
    <mergeCell ref="F20:F24"/>
    <mergeCell ref="K20:K24"/>
    <mergeCell ref="G20:G24"/>
    <mergeCell ref="L20:L24"/>
    <mergeCell ref="M20:M2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N20:N24"/>
    <mergeCell ref="AA20:AA24"/>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N35:N39"/>
    <mergeCell ref="AA35:AA39"/>
    <mergeCell ref="AB35:AB39"/>
    <mergeCell ref="AE35:AE39"/>
    <mergeCell ref="AF35:AF39"/>
    <mergeCell ref="AG35:AG39"/>
  </mergeCells>
  <conditionalFormatting sqref="I10">
    <cfRule type="containsText" dxfId="2195" priority="767" operator="containsText" text="Muy Baja">
      <formula>NOT(ISERROR(SEARCH("Muy Baja",I10)))</formula>
    </cfRule>
    <cfRule type="containsText" dxfId="2194" priority="768" operator="containsText" text="Baja">
      <formula>NOT(ISERROR(SEARCH("Baja",I10)))</formula>
    </cfRule>
    <cfRule type="containsText" dxfId="2193" priority="892" operator="containsText" text="Muy Alta">
      <formula>NOT(ISERROR(SEARCH("Muy Alta",I10)))</formula>
    </cfRule>
    <cfRule type="containsText" dxfId="2192" priority="893" operator="containsText" text="Alta">
      <formula>NOT(ISERROR(SEARCH("Alta",I10)))</formula>
    </cfRule>
    <cfRule type="containsText" dxfId="2191" priority="894" operator="containsText" text="Media">
      <formula>NOT(ISERROR(SEARCH("Media",I10)))</formula>
    </cfRule>
    <cfRule type="containsText" dxfId="2190" priority="895" operator="containsText" text="Media">
      <formula>NOT(ISERROR(SEARCH("Media",I10)))</formula>
    </cfRule>
    <cfRule type="containsText" dxfId="2189" priority="896" operator="containsText" text="Media">
      <formula>NOT(ISERROR(SEARCH("Media",I10)))</formula>
    </cfRule>
    <cfRule type="containsText" dxfId="2188" priority="899" operator="containsText" text="Muy Baja">
      <formula>NOT(ISERROR(SEARCH("Muy Baja",I10)))</formula>
    </cfRule>
    <cfRule type="containsText" dxfId="2187" priority="900" operator="containsText" text="Baja">
      <formula>NOT(ISERROR(SEARCH("Baja",I10)))</formula>
    </cfRule>
    <cfRule type="containsText" dxfId="2186" priority="901" operator="containsText" text="Muy Baja">
      <formula>NOT(ISERROR(SEARCH("Muy Baja",I10)))</formula>
    </cfRule>
    <cfRule type="containsText" dxfId="2185" priority="902" operator="containsText" text="Muy Baja">
      <formula>NOT(ISERROR(SEARCH("Muy Baja",I10)))</formula>
    </cfRule>
    <cfRule type="containsText" dxfId="2184" priority="903" operator="containsText" text="Muy Baja">
      <formula>NOT(ISERROR(SEARCH("Muy Baja",I10)))</formula>
    </cfRule>
    <cfRule type="containsText" dxfId="2183" priority="904" operator="containsText" text="Muy Baja'Tabla probabilidad'!">
      <formula>NOT(ISERROR(SEARCH("Muy Baja'Tabla probabilidad'!",I10)))</formula>
    </cfRule>
    <cfRule type="containsText" dxfId="2182" priority="905" operator="containsText" text="Muy bajo">
      <formula>NOT(ISERROR(SEARCH("Muy bajo",I10)))</formula>
    </cfRule>
    <cfRule type="containsText" dxfId="2181" priority="914" operator="containsText" text="Alta">
      <formula>NOT(ISERROR(SEARCH("Alta",I10)))</formula>
    </cfRule>
    <cfRule type="containsText" dxfId="2180" priority="915" operator="containsText" text="Media">
      <formula>NOT(ISERROR(SEARCH("Media",I10)))</formula>
    </cfRule>
    <cfRule type="containsText" dxfId="2179" priority="916" operator="containsText" text="Baja">
      <formula>NOT(ISERROR(SEARCH("Baja",I10)))</formula>
    </cfRule>
    <cfRule type="containsText" dxfId="2178" priority="917" operator="containsText" text="Muy baja">
      <formula>NOT(ISERROR(SEARCH("Muy baja",I10)))</formula>
    </cfRule>
    <cfRule type="cellIs" dxfId="2177" priority="920" operator="between">
      <formula>1</formula>
      <formula>2</formula>
    </cfRule>
    <cfRule type="cellIs" dxfId="2176" priority="921" operator="between">
      <formula>0</formula>
      <formula>2</formula>
    </cfRule>
  </conditionalFormatting>
  <conditionalFormatting sqref="I10">
    <cfRule type="containsText" dxfId="2175" priority="770" operator="containsText" text="Muy Alta">
      <formula>NOT(ISERROR(SEARCH("Muy Alta",I10)))</formula>
    </cfRule>
  </conditionalFormatting>
  <conditionalFormatting sqref="L10 L15 L20 L25 L30">
    <cfRule type="containsText" dxfId="2174" priority="761" operator="containsText" text="Catastrófico">
      <formula>NOT(ISERROR(SEARCH("Catastrófico",L10)))</formula>
    </cfRule>
    <cfRule type="containsText" dxfId="2173" priority="762" operator="containsText" text="Mayor">
      <formula>NOT(ISERROR(SEARCH("Mayor",L10)))</formula>
    </cfRule>
    <cfRule type="containsText" dxfId="2172" priority="763" operator="containsText" text="Alta">
      <formula>NOT(ISERROR(SEARCH("Alta",L10)))</formula>
    </cfRule>
    <cfRule type="containsText" dxfId="2171" priority="764" operator="containsText" text="Moderado">
      <formula>NOT(ISERROR(SEARCH("Moderado",L10)))</formula>
    </cfRule>
    <cfRule type="containsText" dxfId="2170" priority="765" operator="containsText" text="Menor">
      <formula>NOT(ISERROR(SEARCH("Menor",L10)))</formula>
    </cfRule>
    <cfRule type="containsText" dxfId="2169" priority="766" operator="containsText" text="Leve">
      <formula>NOT(ISERROR(SEARCH("Leve",L10)))</formula>
    </cfRule>
  </conditionalFormatting>
  <conditionalFormatting sqref="N10 N15 N20 N25">
    <cfRule type="containsText" dxfId="2168" priority="756" operator="containsText" text="Extremo">
      <formula>NOT(ISERROR(SEARCH("Extremo",N10)))</formula>
    </cfRule>
    <cfRule type="containsText" dxfId="2167" priority="757" operator="containsText" text="Alto">
      <formula>NOT(ISERROR(SEARCH("Alto",N10)))</formula>
    </cfRule>
    <cfRule type="containsText" dxfId="2166" priority="758" operator="containsText" text="Bajo">
      <formula>NOT(ISERROR(SEARCH("Bajo",N10)))</formula>
    </cfRule>
    <cfRule type="containsText" dxfId="2165" priority="759" operator="containsText" text="Moderado">
      <formula>NOT(ISERROR(SEARCH("Moderado",N10)))</formula>
    </cfRule>
    <cfRule type="containsText" dxfId="2164" priority="760" operator="containsText" text="Extremo">
      <formula>NOT(ISERROR(SEARCH("Extremo",N10)))</formula>
    </cfRule>
  </conditionalFormatting>
  <conditionalFormatting sqref="M10 M15 M20 M25 M30">
    <cfRule type="containsText" dxfId="2163" priority="750" operator="containsText" text="Catastrófico">
      <formula>NOT(ISERROR(SEARCH("Catastrófico",M10)))</formula>
    </cfRule>
    <cfRule type="containsText" dxfId="2162" priority="751" operator="containsText" text="Mayor">
      <formula>NOT(ISERROR(SEARCH("Mayor",M10)))</formula>
    </cfRule>
    <cfRule type="containsText" dxfId="2161" priority="752" operator="containsText" text="Alta">
      <formula>NOT(ISERROR(SEARCH("Alta",M10)))</formula>
    </cfRule>
    <cfRule type="containsText" dxfId="2160" priority="753" operator="containsText" text="Moderado">
      <formula>NOT(ISERROR(SEARCH("Moderado",M10)))</formula>
    </cfRule>
    <cfRule type="containsText" dxfId="2159" priority="754" operator="containsText" text="Menor">
      <formula>NOT(ISERROR(SEARCH("Menor",M10)))</formula>
    </cfRule>
    <cfRule type="containsText" dxfId="2158" priority="755" operator="containsText" text="Leve">
      <formula>NOT(ISERROR(SEARCH("Leve",M10)))</formula>
    </cfRule>
  </conditionalFormatting>
  <conditionalFormatting sqref="Y10:Y14">
    <cfRule type="containsText" dxfId="2157" priority="684" operator="containsText" text="Muy Alta">
      <formula>NOT(ISERROR(SEARCH("Muy Alta",Y10)))</formula>
    </cfRule>
    <cfRule type="containsText" dxfId="2156" priority="685" operator="containsText" text="Alta">
      <formula>NOT(ISERROR(SEARCH("Alta",Y10)))</formula>
    </cfRule>
    <cfRule type="containsText" dxfId="2155" priority="686" operator="containsText" text="Media">
      <formula>NOT(ISERROR(SEARCH("Media",Y10)))</formula>
    </cfRule>
    <cfRule type="containsText" dxfId="2154" priority="687" operator="containsText" text="Muy Baja">
      <formula>NOT(ISERROR(SEARCH("Muy Baja",Y10)))</formula>
    </cfRule>
    <cfRule type="containsText" dxfId="2153" priority="688" operator="containsText" text="Baja">
      <formula>NOT(ISERROR(SEARCH("Baja",Y10)))</formula>
    </cfRule>
    <cfRule type="containsText" dxfId="2152" priority="689" operator="containsText" text="Muy Baja">
      <formula>NOT(ISERROR(SEARCH("Muy Baja",Y10)))</formula>
    </cfRule>
  </conditionalFormatting>
  <conditionalFormatting sqref="AC10:AC14">
    <cfRule type="containsText" dxfId="2151" priority="679" operator="containsText" text="Catastrófico">
      <formula>NOT(ISERROR(SEARCH("Catastrófico",AC10)))</formula>
    </cfRule>
    <cfRule type="containsText" dxfId="2150" priority="680" operator="containsText" text="Mayor">
      <formula>NOT(ISERROR(SEARCH("Mayor",AC10)))</formula>
    </cfRule>
    <cfRule type="containsText" dxfId="2149" priority="681" operator="containsText" text="Moderado">
      <formula>NOT(ISERROR(SEARCH("Moderado",AC10)))</formula>
    </cfRule>
    <cfRule type="containsText" dxfId="2148" priority="682" operator="containsText" text="Menor">
      <formula>NOT(ISERROR(SEARCH("Menor",AC10)))</formula>
    </cfRule>
    <cfRule type="containsText" dxfId="2147" priority="683" operator="containsText" text="Leve">
      <formula>NOT(ISERROR(SEARCH("Leve",AC10)))</formula>
    </cfRule>
  </conditionalFormatting>
  <conditionalFormatting sqref="AG10">
    <cfRule type="containsText" dxfId="2146" priority="670" operator="containsText" text="Extremo">
      <formula>NOT(ISERROR(SEARCH("Extremo",AG10)))</formula>
    </cfRule>
    <cfRule type="containsText" dxfId="2145" priority="671" operator="containsText" text="Alto">
      <formula>NOT(ISERROR(SEARCH("Alto",AG10)))</formula>
    </cfRule>
    <cfRule type="containsText" dxfId="2144" priority="672" operator="containsText" text="Moderado">
      <formula>NOT(ISERROR(SEARCH("Moderado",AG10)))</formula>
    </cfRule>
    <cfRule type="containsText" dxfId="2143" priority="673" operator="containsText" text="Menor">
      <formula>NOT(ISERROR(SEARCH("Menor",AG10)))</formula>
    </cfRule>
    <cfRule type="containsText" dxfId="2142" priority="674" operator="containsText" text="Bajo">
      <formula>NOT(ISERROR(SEARCH("Bajo",AG10)))</formula>
    </cfRule>
    <cfRule type="containsText" dxfId="2141" priority="675" operator="containsText" text="Moderado">
      <formula>NOT(ISERROR(SEARCH("Moderado",AG10)))</formula>
    </cfRule>
    <cfRule type="containsText" dxfId="2140" priority="676" operator="containsText" text="Extremo">
      <formula>NOT(ISERROR(SEARCH("Extremo",AG10)))</formula>
    </cfRule>
    <cfRule type="containsText" dxfId="2139" priority="677" operator="containsText" text="Baja">
      <formula>NOT(ISERROR(SEARCH("Baja",AG10)))</formula>
    </cfRule>
    <cfRule type="containsText" dxfId="2138" priority="678" operator="containsText" text="Alto">
      <formula>NOT(ISERROR(SEARCH("Alto",AG10)))</formula>
    </cfRule>
  </conditionalFormatting>
  <conditionalFormatting sqref="AA10:AA34">
    <cfRule type="containsText" dxfId="2137" priority="70" operator="containsText" text="Muy Baja">
      <formula>NOT(ISERROR(SEARCH("Muy Baja",AA10)))</formula>
    </cfRule>
    <cfRule type="containsText" dxfId="2136" priority="659" operator="containsText" text="Muy Alta">
      <formula>NOT(ISERROR(SEARCH("Muy Alta",AA10)))</formula>
    </cfRule>
    <cfRule type="containsText" dxfId="2135" priority="660" operator="containsText" text="Alta">
      <formula>NOT(ISERROR(SEARCH("Alta",AA10)))</formula>
    </cfRule>
    <cfRule type="containsText" dxfId="2134" priority="661" operator="containsText" text="Media">
      <formula>NOT(ISERROR(SEARCH("Media",AA10)))</formula>
    </cfRule>
    <cfRule type="containsText" dxfId="2133" priority="662" operator="containsText" text="Baja">
      <formula>NOT(ISERROR(SEARCH("Baja",AA10)))</formula>
    </cfRule>
    <cfRule type="containsText" dxfId="2132" priority="663" operator="containsText" text="Muy Baja">
      <formula>NOT(ISERROR(SEARCH("Muy Baja",AA10)))</formula>
    </cfRule>
  </conditionalFormatting>
  <conditionalFormatting sqref="AE10:AE14">
    <cfRule type="containsText" dxfId="2131" priority="654" operator="containsText" text="Catastrófico">
      <formula>NOT(ISERROR(SEARCH("Catastrófico",AE10)))</formula>
    </cfRule>
    <cfRule type="containsText" dxfId="2130" priority="655" operator="containsText" text="Moderado">
      <formula>NOT(ISERROR(SEARCH("Moderado",AE10)))</formula>
    </cfRule>
    <cfRule type="containsText" dxfId="2129" priority="656" operator="containsText" text="Menor">
      <formula>NOT(ISERROR(SEARCH("Menor",AE10)))</formula>
    </cfRule>
    <cfRule type="containsText" dxfId="2128" priority="657" operator="containsText" text="Leve">
      <formula>NOT(ISERROR(SEARCH("Leve",AE10)))</formula>
    </cfRule>
    <cfRule type="containsText" dxfId="2127" priority="658" operator="containsText" text="Mayor">
      <formula>NOT(ISERROR(SEARCH("Mayor",AE10)))</formula>
    </cfRule>
  </conditionalFormatting>
  <conditionalFormatting sqref="I15 I20 I25">
    <cfRule type="containsText" dxfId="2126" priority="631" operator="containsText" text="Muy Baja">
      <formula>NOT(ISERROR(SEARCH("Muy Baja",I15)))</formula>
    </cfRule>
    <cfRule type="containsText" dxfId="2125" priority="632" operator="containsText" text="Baja">
      <formula>NOT(ISERROR(SEARCH("Baja",I15)))</formula>
    </cfRule>
    <cfRule type="containsText" dxfId="2124" priority="634" operator="containsText" text="Muy Alta">
      <formula>NOT(ISERROR(SEARCH("Muy Alta",I15)))</formula>
    </cfRule>
    <cfRule type="containsText" dxfId="2123" priority="635" operator="containsText" text="Alta">
      <formula>NOT(ISERROR(SEARCH("Alta",I15)))</formula>
    </cfRule>
    <cfRule type="containsText" dxfId="2122" priority="636" operator="containsText" text="Media">
      <formula>NOT(ISERROR(SEARCH("Media",I15)))</formula>
    </cfRule>
    <cfRule type="containsText" dxfId="2121" priority="637" operator="containsText" text="Media">
      <formula>NOT(ISERROR(SEARCH("Media",I15)))</formula>
    </cfRule>
    <cfRule type="containsText" dxfId="2120" priority="638" operator="containsText" text="Media">
      <formula>NOT(ISERROR(SEARCH("Media",I15)))</formula>
    </cfRule>
    <cfRule type="containsText" dxfId="2119" priority="639" operator="containsText" text="Muy Baja">
      <formula>NOT(ISERROR(SEARCH("Muy Baja",I15)))</formula>
    </cfRule>
    <cfRule type="containsText" dxfId="2118" priority="640" operator="containsText" text="Baja">
      <formula>NOT(ISERROR(SEARCH("Baja",I15)))</formula>
    </cfRule>
    <cfRule type="containsText" dxfId="2117" priority="641" operator="containsText" text="Muy Baja">
      <formula>NOT(ISERROR(SEARCH("Muy Baja",I15)))</formula>
    </cfRule>
    <cfRule type="containsText" dxfId="2116" priority="642" operator="containsText" text="Muy Baja">
      <formula>NOT(ISERROR(SEARCH("Muy Baja",I15)))</formula>
    </cfRule>
    <cfRule type="containsText" dxfId="2115" priority="643" operator="containsText" text="Muy Baja">
      <formula>NOT(ISERROR(SEARCH("Muy Baja",I15)))</formula>
    </cfRule>
    <cfRule type="containsText" dxfId="2114" priority="644" operator="containsText" text="Muy Baja'Tabla probabilidad'!">
      <formula>NOT(ISERROR(SEARCH("Muy Baja'Tabla probabilidad'!",I15)))</formula>
    </cfRule>
    <cfRule type="containsText" dxfId="2113" priority="645" operator="containsText" text="Muy bajo">
      <formula>NOT(ISERROR(SEARCH("Muy bajo",I15)))</formula>
    </cfRule>
    <cfRule type="containsText" dxfId="2112" priority="646" operator="containsText" text="Alta">
      <formula>NOT(ISERROR(SEARCH("Alta",I15)))</formula>
    </cfRule>
    <cfRule type="containsText" dxfId="2111" priority="647" operator="containsText" text="Media">
      <formula>NOT(ISERROR(SEARCH("Media",I15)))</formula>
    </cfRule>
    <cfRule type="containsText" dxfId="2110" priority="648" operator="containsText" text="Baja">
      <formula>NOT(ISERROR(SEARCH("Baja",I15)))</formula>
    </cfRule>
    <cfRule type="containsText" dxfId="2109" priority="649" operator="containsText" text="Muy baja">
      <formula>NOT(ISERROR(SEARCH("Muy baja",I15)))</formula>
    </cfRule>
    <cfRule type="cellIs" dxfId="2108" priority="652" operator="between">
      <formula>1</formula>
      <formula>2</formula>
    </cfRule>
    <cfRule type="cellIs" dxfId="2107" priority="653" operator="between">
      <formula>0</formula>
      <formula>2</formula>
    </cfRule>
  </conditionalFormatting>
  <conditionalFormatting sqref="I15 I20 I25">
    <cfRule type="containsText" dxfId="2106" priority="633" operator="containsText" text="Muy Alta">
      <formula>NOT(ISERROR(SEARCH("Muy Alta",I15)))</formula>
    </cfRule>
  </conditionalFormatting>
  <conditionalFormatting sqref="Y15:Y19">
    <cfRule type="containsText" dxfId="2105" priority="625" operator="containsText" text="Muy Alta">
      <formula>NOT(ISERROR(SEARCH("Muy Alta",Y15)))</formula>
    </cfRule>
    <cfRule type="containsText" dxfId="2104" priority="626" operator="containsText" text="Alta">
      <formula>NOT(ISERROR(SEARCH("Alta",Y15)))</formula>
    </cfRule>
    <cfRule type="containsText" dxfId="2103" priority="627" operator="containsText" text="Media">
      <formula>NOT(ISERROR(SEARCH("Media",Y15)))</formula>
    </cfRule>
    <cfRule type="containsText" dxfId="2102" priority="628" operator="containsText" text="Muy Baja">
      <formula>NOT(ISERROR(SEARCH("Muy Baja",Y15)))</formula>
    </cfRule>
    <cfRule type="containsText" dxfId="2101" priority="629" operator="containsText" text="Baja">
      <formula>NOT(ISERROR(SEARCH("Baja",Y15)))</formula>
    </cfRule>
    <cfRule type="containsText" dxfId="2100" priority="630" operator="containsText" text="Muy Baja">
      <formula>NOT(ISERROR(SEARCH("Muy Baja",Y15)))</formula>
    </cfRule>
  </conditionalFormatting>
  <conditionalFormatting sqref="AC15:AC19">
    <cfRule type="containsText" dxfId="2099" priority="620" operator="containsText" text="Catastrófico">
      <formula>NOT(ISERROR(SEARCH("Catastrófico",AC15)))</formula>
    </cfRule>
    <cfRule type="containsText" dxfId="2098" priority="621" operator="containsText" text="Mayor">
      <formula>NOT(ISERROR(SEARCH("Mayor",AC15)))</formula>
    </cfRule>
    <cfRule type="containsText" dxfId="2097" priority="622" operator="containsText" text="Moderado">
      <formula>NOT(ISERROR(SEARCH("Moderado",AC15)))</formula>
    </cfRule>
    <cfRule type="containsText" dxfId="2096" priority="623" operator="containsText" text="Menor">
      <formula>NOT(ISERROR(SEARCH("Menor",AC15)))</formula>
    </cfRule>
    <cfRule type="containsText" dxfId="2095" priority="624" operator="containsText" text="Leve">
      <formula>NOT(ISERROR(SEARCH("Leve",AC15)))</formula>
    </cfRule>
  </conditionalFormatting>
  <conditionalFormatting sqref="AG15">
    <cfRule type="containsText" dxfId="2094" priority="611" operator="containsText" text="Extremo">
      <formula>NOT(ISERROR(SEARCH("Extremo",AG15)))</formula>
    </cfRule>
    <cfRule type="containsText" dxfId="2093" priority="612" operator="containsText" text="Alto">
      <formula>NOT(ISERROR(SEARCH("Alto",AG15)))</formula>
    </cfRule>
    <cfRule type="containsText" dxfId="2092" priority="613" operator="containsText" text="Moderado">
      <formula>NOT(ISERROR(SEARCH("Moderado",AG15)))</formula>
    </cfRule>
    <cfRule type="containsText" dxfId="2091" priority="614" operator="containsText" text="Menor">
      <formula>NOT(ISERROR(SEARCH("Menor",AG15)))</formula>
    </cfRule>
    <cfRule type="containsText" dxfId="2090" priority="615" operator="containsText" text="Bajo">
      <formula>NOT(ISERROR(SEARCH("Bajo",AG15)))</formula>
    </cfRule>
    <cfRule type="containsText" dxfId="2089" priority="616" operator="containsText" text="Moderado">
      <formula>NOT(ISERROR(SEARCH("Moderado",AG15)))</formula>
    </cfRule>
    <cfRule type="containsText" dxfId="2088" priority="617" operator="containsText" text="Extremo">
      <formula>NOT(ISERROR(SEARCH("Extremo",AG15)))</formula>
    </cfRule>
    <cfRule type="containsText" dxfId="2087" priority="618" operator="containsText" text="Baja">
      <formula>NOT(ISERROR(SEARCH("Baja",AG15)))</formula>
    </cfRule>
    <cfRule type="containsText" dxfId="2086" priority="619" operator="containsText" text="Alto">
      <formula>NOT(ISERROR(SEARCH("Alto",AG15)))</formula>
    </cfRule>
  </conditionalFormatting>
  <conditionalFormatting sqref="AE15:AE19">
    <cfRule type="containsText" dxfId="2085" priority="601" operator="containsText" text="Catastrófico">
      <formula>NOT(ISERROR(SEARCH("Catastrófico",AE15)))</formula>
    </cfRule>
    <cfRule type="containsText" dxfId="2084" priority="602" operator="containsText" text="Moderado">
      <formula>NOT(ISERROR(SEARCH("Moderado",AE15)))</formula>
    </cfRule>
    <cfRule type="containsText" dxfId="2083" priority="603" operator="containsText" text="Menor">
      <formula>NOT(ISERROR(SEARCH("Menor",AE15)))</formula>
    </cfRule>
    <cfRule type="containsText" dxfId="2082" priority="604" operator="containsText" text="Leve">
      <formula>NOT(ISERROR(SEARCH("Leve",AE15)))</formula>
    </cfRule>
    <cfRule type="containsText" dxfId="2081" priority="605" operator="containsText" text="Mayor">
      <formula>NOT(ISERROR(SEARCH("Mayor",AE15)))</formula>
    </cfRule>
  </conditionalFormatting>
  <conditionalFormatting sqref="Y20:Y24">
    <cfRule type="containsText" dxfId="2080" priority="595" operator="containsText" text="Muy Alta">
      <formula>NOT(ISERROR(SEARCH("Muy Alta",Y20)))</formula>
    </cfRule>
    <cfRule type="containsText" dxfId="2079" priority="596" operator="containsText" text="Alta">
      <formula>NOT(ISERROR(SEARCH("Alta",Y20)))</formula>
    </cfRule>
    <cfRule type="containsText" dxfId="2078" priority="597" operator="containsText" text="Media">
      <formula>NOT(ISERROR(SEARCH("Media",Y20)))</formula>
    </cfRule>
    <cfRule type="containsText" dxfId="2077" priority="598" operator="containsText" text="Muy Baja">
      <formula>NOT(ISERROR(SEARCH("Muy Baja",Y20)))</formula>
    </cfRule>
    <cfRule type="containsText" dxfId="2076" priority="599" operator="containsText" text="Baja">
      <formula>NOT(ISERROR(SEARCH("Baja",Y20)))</formula>
    </cfRule>
    <cfRule type="containsText" dxfId="2075" priority="600" operator="containsText" text="Muy Baja">
      <formula>NOT(ISERROR(SEARCH("Muy Baja",Y20)))</formula>
    </cfRule>
  </conditionalFormatting>
  <conditionalFormatting sqref="AC20:AC24">
    <cfRule type="containsText" dxfId="2074" priority="590" operator="containsText" text="Catastrófico">
      <formula>NOT(ISERROR(SEARCH("Catastrófico",AC20)))</formula>
    </cfRule>
    <cfRule type="containsText" dxfId="2073" priority="591" operator="containsText" text="Mayor">
      <formula>NOT(ISERROR(SEARCH("Mayor",AC20)))</formula>
    </cfRule>
    <cfRule type="containsText" dxfId="2072" priority="592" operator="containsText" text="Moderado">
      <formula>NOT(ISERROR(SEARCH("Moderado",AC20)))</formula>
    </cfRule>
    <cfRule type="containsText" dxfId="2071" priority="593" operator="containsText" text="Menor">
      <formula>NOT(ISERROR(SEARCH("Menor",AC20)))</formula>
    </cfRule>
    <cfRule type="containsText" dxfId="2070" priority="594" operator="containsText" text="Leve">
      <formula>NOT(ISERROR(SEARCH("Leve",AC20)))</formula>
    </cfRule>
  </conditionalFormatting>
  <conditionalFormatting sqref="AG20">
    <cfRule type="containsText" dxfId="2069" priority="581" operator="containsText" text="Extremo">
      <formula>NOT(ISERROR(SEARCH("Extremo",AG20)))</formula>
    </cfRule>
    <cfRule type="containsText" dxfId="2068" priority="582" operator="containsText" text="Alto">
      <formula>NOT(ISERROR(SEARCH("Alto",AG20)))</formula>
    </cfRule>
    <cfRule type="containsText" dxfId="2067" priority="583" operator="containsText" text="Moderado">
      <formula>NOT(ISERROR(SEARCH("Moderado",AG20)))</formula>
    </cfRule>
    <cfRule type="containsText" dxfId="2066" priority="584" operator="containsText" text="Menor">
      <formula>NOT(ISERROR(SEARCH("Menor",AG20)))</formula>
    </cfRule>
    <cfRule type="containsText" dxfId="2065" priority="585" operator="containsText" text="Bajo">
      <formula>NOT(ISERROR(SEARCH("Bajo",AG20)))</formula>
    </cfRule>
    <cfRule type="containsText" dxfId="2064" priority="586" operator="containsText" text="Moderado">
      <formula>NOT(ISERROR(SEARCH("Moderado",AG20)))</formula>
    </cfRule>
    <cfRule type="containsText" dxfId="2063" priority="587" operator="containsText" text="Extremo">
      <formula>NOT(ISERROR(SEARCH("Extremo",AG20)))</formula>
    </cfRule>
    <cfRule type="containsText" dxfId="2062" priority="588" operator="containsText" text="Baja">
      <formula>NOT(ISERROR(SEARCH("Baja",AG20)))</formula>
    </cfRule>
    <cfRule type="containsText" dxfId="2061" priority="589" operator="containsText" text="Alto">
      <formula>NOT(ISERROR(SEARCH("Alto",AG20)))</formula>
    </cfRule>
  </conditionalFormatting>
  <conditionalFormatting sqref="AE20:AE24">
    <cfRule type="containsText" dxfId="2060" priority="571" operator="containsText" text="Catastrófico">
      <formula>NOT(ISERROR(SEARCH("Catastrófico",AE20)))</formula>
    </cfRule>
    <cfRule type="containsText" dxfId="2059" priority="572" operator="containsText" text="Moderado">
      <formula>NOT(ISERROR(SEARCH("Moderado",AE20)))</formula>
    </cfRule>
    <cfRule type="containsText" dxfId="2058" priority="573" operator="containsText" text="Menor">
      <formula>NOT(ISERROR(SEARCH("Menor",AE20)))</formula>
    </cfRule>
    <cfRule type="containsText" dxfId="2057" priority="574" operator="containsText" text="Leve">
      <formula>NOT(ISERROR(SEARCH("Leve",AE20)))</formula>
    </cfRule>
    <cfRule type="containsText" dxfId="2056" priority="575" operator="containsText" text="Mayor">
      <formula>NOT(ISERROR(SEARCH("Mayor",AE20)))</formula>
    </cfRule>
  </conditionalFormatting>
  <conditionalFormatting sqref="Y25:Y29">
    <cfRule type="containsText" dxfId="2055" priority="535" operator="containsText" text="Muy Alta">
      <formula>NOT(ISERROR(SEARCH("Muy Alta",Y25)))</formula>
    </cfRule>
    <cfRule type="containsText" dxfId="2054" priority="536" operator="containsText" text="Alta">
      <formula>NOT(ISERROR(SEARCH("Alta",Y25)))</formula>
    </cfRule>
    <cfRule type="containsText" dxfId="2053" priority="537" operator="containsText" text="Media">
      <formula>NOT(ISERROR(SEARCH("Media",Y25)))</formula>
    </cfRule>
    <cfRule type="containsText" dxfId="2052" priority="538" operator="containsText" text="Muy Baja">
      <formula>NOT(ISERROR(SEARCH("Muy Baja",Y25)))</formula>
    </cfRule>
    <cfRule type="containsText" dxfId="2051" priority="539" operator="containsText" text="Baja">
      <formula>NOT(ISERROR(SEARCH("Baja",Y25)))</formula>
    </cfRule>
    <cfRule type="containsText" dxfId="2050" priority="540" operator="containsText" text="Muy Baja">
      <formula>NOT(ISERROR(SEARCH("Muy Baja",Y25)))</formula>
    </cfRule>
  </conditionalFormatting>
  <conditionalFormatting sqref="AC25:AC29">
    <cfRule type="containsText" dxfId="2049" priority="530" operator="containsText" text="Catastrófico">
      <formula>NOT(ISERROR(SEARCH("Catastrófico",AC25)))</formula>
    </cfRule>
    <cfRule type="containsText" dxfId="2048" priority="531" operator="containsText" text="Mayor">
      <formula>NOT(ISERROR(SEARCH("Mayor",AC25)))</formula>
    </cfRule>
    <cfRule type="containsText" dxfId="2047" priority="532" operator="containsText" text="Moderado">
      <formula>NOT(ISERROR(SEARCH("Moderado",AC25)))</formula>
    </cfRule>
    <cfRule type="containsText" dxfId="2046" priority="533" operator="containsText" text="Menor">
      <formula>NOT(ISERROR(SEARCH("Menor",AC25)))</formula>
    </cfRule>
    <cfRule type="containsText" dxfId="2045" priority="534" operator="containsText" text="Leve">
      <formula>NOT(ISERROR(SEARCH("Leve",AC25)))</formula>
    </cfRule>
  </conditionalFormatting>
  <conditionalFormatting sqref="AG25">
    <cfRule type="containsText" dxfId="2044" priority="521" operator="containsText" text="Extremo">
      <formula>NOT(ISERROR(SEARCH("Extremo",AG25)))</formula>
    </cfRule>
    <cfRule type="containsText" dxfId="2043" priority="522" operator="containsText" text="Alto">
      <formula>NOT(ISERROR(SEARCH("Alto",AG25)))</formula>
    </cfRule>
    <cfRule type="containsText" dxfId="2042" priority="523" operator="containsText" text="Moderado">
      <formula>NOT(ISERROR(SEARCH("Moderado",AG25)))</formula>
    </cfRule>
    <cfRule type="containsText" dxfId="2041" priority="524" operator="containsText" text="Menor">
      <formula>NOT(ISERROR(SEARCH("Menor",AG25)))</formula>
    </cfRule>
    <cfRule type="containsText" dxfId="2040" priority="525" operator="containsText" text="Bajo">
      <formula>NOT(ISERROR(SEARCH("Bajo",AG25)))</formula>
    </cfRule>
    <cfRule type="containsText" dxfId="2039" priority="526" operator="containsText" text="Moderado">
      <formula>NOT(ISERROR(SEARCH("Moderado",AG25)))</formula>
    </cfRule>
    <cfRule type="containsText" dxfId="2038" priority="527" operator="containsText" text="Extremo">
      <formula>NOT(ISERROR(SEARCH("Extremo",AG25)))</formula>
    </cfRule>
    <cfRule type="containsText" dxfId="2037" priority="528" operator="containsText" text="Baja">
      <formula>NOT(ISERROR(SEARCH("Baja",AG25)))</formula>
    </cfRule>
    <cfRule type="containsText" dxfId="2036" priority="529" operator="containsText" text="Alto">
      <formula>NOT(ISERROR(SEARCH("Alto",AG25)))</formula>
    </cfRule>
  </conditionalFormatting>
  <conditionalFormatting sqref="AE25:AE29">
    <cfRule type="containsText" dxfId="2035" priority="511" operator="containsText" text="Catastrófico">
      <formula>NOT(ISERROR(SEARCH("Catastrófico",AE25)))</formula>
    </cfRule>
    <cfRule type="containsText" dxfId="2034" priority="512" operator="containsText" text="Moderado">
      <formula>NOT(ISERROR(SEARCH("Moderado",AE25)))</formula>
    </cfRule>
    <cfRule type="containsText" dxfId="2033" priority="513" operator="containsText" text="Menor">
      <formula>NOT(ISERROR(SEARCH("Menor",AE25)))</formula>
    </cfRule>
    <cfRule type="containsText" dxfId="2032" priority="514" operator="containsText" text="Leve">
      <formula>NOT(ISERROR(SEARCH("Leve",AE25)))</formula>
    </cfRule>
    <cfRule type="containsText" dxfId="2031" priority="515" operator="containsText" text="Mayor">
      <formula>NOT(ISERROR(SEARCH("Mayor",AE25)))</formula>
    </cfRule>
  </conditionalFormatting>
  <conditionalFormatting sqref="N30">
    <cfRule type="containsText" dxfId="2030" priority="500" operator="containsText" text="Extremo">
      <formula>NOT(ISERROR(SEARCH("Extremo",N30)))</formula>
    </cfRule>
    <cfRule type="containsText" dxfId="2029" priority="501" operator="containsText" text="Alto">
      <formula>NOT(ISERROR(SEARCH("Alto",N30)))</formula>
    </cfRule>
    <cfRule type="containsText" dxfId="2028" priority="502" operator="containsText" text="Bajo">
      <formula>NOT(ISERROR(SEARCH("Bajo",N30)))</formula>
    </cfRule>
    <cfRule type="containsText" dxfId="2027" priority="503" operator="containsText" text="Moderado">
      <formula>NOT(ISERROR(SEARCH("Moderado",N30)))</formula>
    </cfRule>
    <cfRule type="containsText" dxfId="2026" priority="504" operator="containsText" text="Extremo">
      <formula>NOT(ISERROR(SEARCH("Extremo",N30)))</formula>
    </cfRule>
  </conditionalFormatting>
  <conditionalFormatting sqref="I30">
    <cfRule type="containsText" dxfId="2025" priority="471" operator="containsText" text="Muy Baja">
      <formula>NOT(ISERROR(SEARCH("Muy Baja",I30)))</formula>
    </cfRule>
    <cfRule type="containsText" dxfId="2024" priority="472" operator="containsText" text="Baja">
      <formula>NOT(ISERROR(SEARCH("Baja",I30)))</formula>
    </cfRule>
    <cfRule type="containsText" dxfId="2023" priority="474" operator="containsText" text="Muy Alta">
      <formula>NOT(ISERROR(SEARCH("Muy Alta",I30)))</formula>
    </cfRule>
    <cfRule type="containsText" dxfId="2022" priority="475" operator="containsText" text="Alta">
      <formula>NOT(ISERROR(SEARCH("Alta",I30)))</formula>
    </cfRule>
    <cfRule type="containsText" dxfId="2021" priority="476" operator="containsText" text="Media">
      <formula>NOT(ISERROR(SEARCH("Media",I30)))</formula>
    </cfRule>
    <cfRule type="containsText" dxfId="2020" priority="477" operator="containsText" text="Media">
      <formula>NOT(ISERROR(SEARCH("Media",I30)))</formula>
    </cfRule>
    <cfRule type="containsText" dxfId="2019" priority="478" operator="containsText" text="Media">
      <formula>NOT(ISERROR(SEARCH("Media",I30)))</formula>
    </cfRule>
    <cfRule type="containsText" dxfId="2018" priority="479" operator="containsText" text="Muy Baja">
      <formula>NOT(ISERROR(SEARCH("Muy Baja",I30)))</formula>
    </cfRule>
    <cfRule type="containsText" dxfId="2017" priority="480" operator="containsText" text="Baja">
      <formula>NOT(ISERROR(SEARCH("Baja",I30)))</formula>
    </cfRule>
    <cfRule type="containsText" dxfId="2016" priority="481" operator="containsText" text="Muy Baja">
      <formula>NOT(ISERROR(SEARCH("Muy Baja",I30)))</formula>
    </cfRule>
    <cfRule type="containsText" dxfId="2015" priority="482" operator="containsText" text="Muy Baja">
      <formula>NOT(ISERROR(SEARCH("Muy Baja",I30)))</formula>
    </cfRule>
    <cfRule type="containsText" dxfId="2014" priority="483" operator="containsText" text="Muy Baja">
      <formula>NOT(ISERROR(SEARCH("Muy Baja",I30)))</formula>
    </cfRule>
    <cfRule type="containsText" dxfId="2013" priority="484" operator="containsText" text="Muy Baja'Tabla probabilidad'!">
      <formula>NOT(ISERROR(SEARCH("Muy Baja'Tabla probabilidad'!",I30)))</formula>
    </cfRule>
    <cfRule type="containsText" dxfId="2012" priority="485" operator="containsText" text="Muy bajo">
      <formula>NOT(ISERROR(SEARCH("Muy bajo",I30)))</formula>
    </cfRule>
    <cfRule type="containsText" dxfId="2011" priority="486" operator="containsText" text="Alta">
      <formula>NOT(ISERROR(SEARCH("Alta",I30)))</formula>
    </cfRule>
    <cfRule type="containsText" dxfId="2010" priority="487" operator="containsText" text="Media">
      <formula>NOT(ISERROR(SEARCH("Media",I30)))</formula>
    </cfRule>
    <cfRule type="containsText" dxfId="2009" priority="488" operator="containsText" text="Baja">
      <formula>NOT(ISERROR(SEARCH("Baja",I30)))</formula>
    </cfRule>
    <cfRule type="containsText" dxfId="2008" priority="489" operator="containsText" text="Muy baja">
      <formula>NOT(ISERROR(SEARCH("Muy baja",I30)))</formula>
    </cfRule>
    <cfRule type="cellIs" dxfId="2007" priority="492" operator="between">
      <formula>1</formula>
      <formula>2</formula>
    </cfRule>
    <cfRule type="cellIs" dxfId="2006" priority="493" operator="between">
      <formula>0</formula>
      <formula>2</formula>
    </cfRule>
  </conditionalFormatting>
  <conditionalFormatting sqref="I30">
    <cfRule type="containsText" dxfId="2005" priority="473" operator="containsText" text="Muy Alta">
      <formula>NOT(ISERROR(SEARCH("Muy Alta",I30)))</formula>
    </cfRule>
  </conditionalFormatting>
  <conditionalFormatting sqref="Y30:Y34">
    <cfRule type="containsText" dxfId="2004" priority="465" operator="containsText" text="Muy Alta">
      <formula>NOT(ISERROR(SEARCH("Muy Alta",Y30)))</formula>
    </cfRule>
    <cfRule type="containsText" dxfId="2003" priority="466" operator="containsText" text="Alta">
      <formula>NOT(ISERROR(SEARCH("Alta",Y30)))</formula>
    </cfRule>
    <cfRule type="containsText" dxfId="2002" priority="467" operator="containsText" text="Media">
      <formula>NOT(ISERROR(SEARCH("Media",Y30)))</formula>
    </cfRule>
    <cfRule type="containsText" dxfId="2001" priority="468" operator="containsText" text="Muy Baja">
      <formula>NOT(ISERROR(SEARCH("Muy Baja",Y30)))</formula>
    </cfRule>
    <cfRule type="containsText" dxfId="2000" priority="469" operator="containsText" text="Baja">
      <formula>NOT(ISERROR(SEARCH("Baja",Y30)))</formula>
    </cfRule>
    <cfRule type="containsText" dxfId="1999" priority="470" operator="containsText" text="Muy Baja">
      <formula>NOT(ISERROR(SEARCH("Muy Baja",Y30)))</formula>
    </cfRule>
  </conditionalFormatting>
  <conditionalFormatting sqref="AC30:AC34">
    <cfRule type="containsText" dxfId="1998" priority="460" operator="containsText" text="Catastrófico">
      <formula>NOT(ISERROR(SEARCH("Catastrófico",AC30)))</formula>
    </cfRule>
    <cfRule type="containsText" dxfId="1997" priority="461" operator="containsText" text="Mayor">
      <formula>NOT(ISERROR(SEARCH("Mayor",AC30)))</formula>
    </cfRule>
    <cfRule type="containsText" dxfId="1996" priority="462" operator="containsText" text="Moderado">
      <formula>NOT(ISERROR(SEARCH("Moderado",AC30)))</formula>
    </cfRule>
    <cfRule type="containsText" dxfId="1995" priority="463" operator="containsText" text="Menor">
      <formula>NOT(ISERROR(SEARCH("Menor",AC30)))</formula>
    </cfRule>
    <cfRule type="containsText" dxfId="1994" priority="464" operator="containsText" text="Leve">
      <formula>NOT(ISERROR(SEARCH("Leve",AC30)))</formula>
    </cfRule>
  </conditionalFormatting>
  <conditionalFormatting sqref="AG30">
    <cfRule type="containsText" dxfId="1993" priority="451" operator="containsText" text="Extremo">
      <formula>NOT(ISERROR(SEARCH("Extremo",AG30)))</formula>
    </cfRule>
    <cfRule type="containsText" dxfId="1992" priority="452" operator="containsText" text="Alto">
      <formula>NOT(ISERROR(SEARCH("Alto",AG30)))</formula>
    </cfRule>
    <cfRule type="containsText" dxfId="1991" priority="453" operator="containsText" text="Moderado">
      <formula>NOT(ISERROR(SEARCH("Moderado",AG30)))</formula>
    </cfRule>
    <cfRule type="containsText" dxfId="1990" priority="454" operator="containsText" text="Menor">
      <formula>NOT(ISERROR(SEARCH("Menor",AG30)))</formula>
    </cfRule>
    <cfRule type="containsText" dxfId="1989" priority="455" operator="containsText" text="Bajo">
      <formula>NOT(ISERROR(SEARCH("Bajo",AG30)))</formula>
    </cfRule>
    <cfRule type="containsText" dxfId="1988" priority="456" operator="containsText" text="Moderado">
      <formula>NOT(ISERROR(SEARCH("Moderado",AG30)))</formula>
    </cfRule>
    <cfRule type="containsText" dxfId="1987" priority="457" operator="containsText" text="Extremo">
      <formula>NOT(ISERROR(SEARCH("Extremo",AG30)))</formula>
    </cfRule>
    <cfRule type="containsText" dxfId="1986" priority="458" operator="containsText" text="Baja">
      <formula>NOT(ISERROR(SEARCH("Baja",AG30)))</formula>
    </cfRule>
    <cfRule type="containsText" dxfId="1985" priority="459" operator="containsText" text="Alto">
      <formula>NOT(ISERROR(SEARCH("Alto",AG30)))</formula>
    </cfRule>
  </conditionalFormatting>
  <conditionalFormatting sqref="AE30:AE34">
    <cfRule type="containsText" dxfId="1984" priority="441" operator="containsText" text="Catastrófico">
      <formula>NOT(ISERROR(SEARCH("Catastrófico",AE30)))</formula>
    </cfRule>
    <cfRule type="containsText" dxfId="1983" priority="442" operator="containsText" text="Moderado">
      <formula>NOT(ISERROR(SEARCH("Moderado",AE30)))</formula>
    </cfRule>
    <cfRule type="containsText" dxfId="1982" priority="443" operator="containsText" text="Menor">
      <formula>NOT(ISERROR(SEARCH("Menor",AE30)))</formula>
    </cfRule>
    <cfRule type="containsText" dxfId="1981" priority="444" operator="containsText" text="Leve">
      <formula>NOT(ISERROR(SEARCH("Leve",AE30)))</formula>
    </cfRule>
    <cfRule type="containsText" dxfId="1980" priority="445" operator="containsText" text="Mayor">
      <formula>NOT(ISERROR(SEARCH("Mayor",AE30)))</formula>
    </cfRule>
  </conditionalFormatting>
  <conditionalFormatting sqref="L35">
    <cfRule type="containsText" dxfId="1979" priority="64" operator="containsText" text="Catastrófico">
      <formula>NOT(ISERROR(SEARCH("Catastrófico",L35)))</formula>
    </cfRule>
    <cfRule type="containsText" dxfId="1978" priority="65" operator="containsText" text="Mayor">
      <formula>NOT(ISERROR(SEARCH("Mayor",L35)))</formula>
    </cfRule>
    <cfRule type="containsText" dxfId="1977" priority="66" operator="containsText" text="Alta">
      <formula>NOT(ISERROR(SEARCH("Alta",L35)))</formula>
    </cfRule>
    <cfRule type="containsText" dxfId="1976" priority="67" operator="containsText" text="Moderado">
      <formula>NOT(ISERROR(SEARCH("Moderado",L35)))</formula>
    </cfRule>
    <cfRule type="containsText" dxfId="1975" priority="68" operator="containsText" text="Menor">
      <formula>NOT(ISERROR(SEARCH("Menor",L35)))</formula>
    </cfRule>
    <cfRule type="containsText" dxfId="1974" priority="69" operator="containsText" text="Leve">
      <formula>NOT(ISERROR(SEARCH("Leve",L35)))</formula>
    </cfRule>
  </conditionalFormatting>
  <conditionalFormatting sqref="M35">
    <cfRule type="containsText" dxfId="1973" priority="58" operator="containsText" text="Catastrófico">
      <formula>NOT(ISERROR(SEARCH("Catastrófico",M35)))</formula>
    </cfRule>
    <cfRule type="containsText" dxfId="1972" priority="59" operator="containsText" text="Mayor">
      <formula>NOT(ISERROR(SEARCH("Mayor",M35)))</formula>
    </cfRule>
    <cfRule type="containsText" dxfId="1971" priority="60" operator="containsText" text="Alta">
      <formula>NOT(ISERROR(SEARCH("Alta",M35)))</formula>
    </cfRule>
    <cfRule type="containsText" dxfId="1970" priority="61" operator="containsText" text="Moderado">
      <formula>NOT(ISERROR(SEARCH("Moderado",M35)))</formula>
    </cfRule>
    <cfRule type="containsText" dxfId="1969" priority="62" operator="containsText" text="Menor">
      <formula>NOT(ISERROR(SEARCH("Menor",M35)))</formula>
    </cfRule>
    <cfRule type="containsText" dxfId="1968" priority="63" operator="containsText" text="Leve">
      <formula>NOT(ISERROR(SEARCH("Leve",M35)))</formula>
    </cfRule>
  </conditionalFormatting>
  <conditionalFormatting sqref="AA35:AA39">
    <cfRule type="containsText" dxfId="1967" priority="1" operator="containsText" text="Muy Baja">
      <formula>NOT(ISERROR(SEARCH("Muy Baja",AA35)))</formula>
    </cfRule>
    <cfRule type="containsText" dxfId="1966" priority="53" operator="containsText" text="Muy Alta">
      <formula>NOT(ISERROR(SEARCH("Muy Alta",AA35)))</formula>
    </cfRule>
    <cfRule type="containsText" dxfId="1965" priority="54" operator="containsText" text="Alta">
      <formula>NOT(ISERROR(SEARCH("Alta",AA35)))</formula>
    </cfRule>
    <cfRule type="containsText" dxfId="1964" priority="55" operator="containsText" text="Media">
      <formula>NOT(ISERROR(SEARCH("Media",AA35)))</formula>
    </cfRule>
    <cfRule type="containsText" dxfId="1963" priority="56" operator="containsText" text="Baja">
      <formula>NOT(ISERROR(SEARCH("Baja",AA35)))</formula>
    </cfRule>
    <cfRule type="containsText" dxfId="1962" priority="57" operator="containsText" text="Muy Baja">
      <formula>NOT(ISERROR(SEARCH("Muy Baja",AA35)))</formula>
    </cfRule>
  </conditionalFormatting>
  <conditionalFormatting sqref="N35">
    <cfRule type="containsText" dxfId="1961" priority="48" operator="containsText" text="Extremo">
      <formula>NOT(ISERROR(SEARCH("Extremo",N35)))</formula>
    </cfRule>
    <cfRule type="containsText" dxfId="1960" priority="49" operator="containsText" text="Alto">
      <formula>NOT(ISERROR(SEARCH("Alto",N35)))</formula>
    </cfRule>
    <cfRule type="containsText" dxfId="1959" priority="50" operator="containsText" text="Bajo">
      <formula>NOT(ISERROR(SEARCH("Bajo",N35)))</formula>
    </cfRule>
    <cfRule type="containsText" dxfId="1958" priority="51" operator="containsText" text="Moderado">
      <formula>NOT(ISERROR(SEARCH("Moderado",N35)))</formula>
    </cfRule>
    <cfRule type="containsText" dxfId="1957" priority="52" operator="containsText" text="Extremo">
      <formula>NOT(ISERROR(SEARCH("Extremo",N35)))</formula>
    </cfRule>
  </conditionalFormatting>
  <conditionalFormatting sqref="I35">
    <cfRule type="containsText" dxfId="1956" priority="27" operator="containsText" text="Muy Baja">
      <formula>NOT(ISERROR(SEARCH("Muy Baja",I35)))</formula>
    </cfRule>
    <cfRule type="containsText" dxfId="1955" priority="28" operator="containsText" text="Baja">
      <formula>NOT(ISERROR(SEARCH("Baja",I35)))</formula>
    </cfRule>
    <cfRule type="containsText" dxfId="1954" priority="30" operator="containsText" text="Muy Alta">
      <formula>NOT(ISERROR(SEARCH("Muy Alta",I35)))</formula>
    </cfRule>
    <cfRule type="containsText" dxfId="1953" priority="31" operator="containsText" text="Alta">
      <formula>NOT(ISERROR(SEARCH("Alta",I35)))</formula>
    </cfRule>
    <cfRule type="containsText" dxfId="1952" priority="32" operator="containsText" text="Media">
      <formula>NOT(ISERROR(SEARCH("Media",I35)))</formula>
    </cfRule>
    <cfRule type="containsText" dxfId="1951" priority="33" operator="containsText" text="Media">
      <formula>NOT(ISERROR(SEARCH("Media",I35)))</formula>
    </cfRule>
    <cfRule type="containsText" dxfId="1950" priority="34" operator="containsText" text="Media">
      <formula>NOT(ISERROR(SEARCH("Media",I35)))</formula>
    </cfRule>
    <cfRule type="containsText" dxfId="1949" priority="35" operator="containsText" text="Muy Baja">
      <formula>NOT(ISERROR(SEARCH("Muy Baja",I35)))</formula>
    </cfRule>
    <cfRule type="containsText" dxfId="1948" priority="36" operator="containsText" text="Baja">
      <formula>NOT(ISERROR(SEARCH("Baja",I35)))</formula>
    </cfRule>
    <cfRule type="containsText" dxfId="1947" priority="37" operator="containsText" text="Muy Baja">
      <formula>NOT(ISERROR(SEARCH("Muy Baja",I35)))</formula>
    </cfRule>
    <cfRule type="containsText" dxfId="1946" priority="38" operator="containsText" text="Muy Baja">
      <formula>NOT(ISERROR(SEARCH("Muy Baja",I35)))</formula>
    </cfRule>
    <cfRule type="containsText" dxfId="1945" priority="39" operator="containsText" text="Muy Baja">
      <formula>NOT(ISERROR(SEARCH("Muy Baja",I35)))</formula>
    </cfRule>
    <cfRule type="containsText" dxfId="1944" priority="40" operator="containsText" text="Muy Baja'Tabla probabilidad'!">
      <formula>NOT(ISERROR(SEARCH("Muy Baja'Tabla probabilidad'!",I35)))</formula>
    </cfRule>
    <cfRule type="containsText" dxfId="1943" priority="41" operator="containsText" text="Muy bajo">
      <formula>NOT(ISERROR(SEARCH("Muy bajo",I35)))</formula>
    </cfRule>
    <cfRule type="containsText" dxfId="1942" priority="42" operator="containsText" text="Alta">
      <formula>NOT(ISERROR(SEARCH("Alta",I35)))</formula>
    </cfRule>
    <cfRule type="containsText" dxfId="1941" priority="43" operator="containsText" text="Media">
      <formula>NOT(ISERROR(SEARCH("Media",I35)))</formula>
    </cfRule>
    <cfRule type="containsText" dxfId="1940" priority="44" operator="containsText" text="Baja">
      <formula>NOT(ISERROR(SEARCH("Baja",I35)))</formula>
    </cfRule>
    <cfRule type="containsText" dxfId="1939" priority="45" operator="containsText" text="Muy baja">
      <formula>NOT(ISERROR(SEARCH("Muy baja",I35)))</formula>
    </cfRule>
    <cfRule type="cellIs" dxfId="1938" priority="46" operator="between">
      <formula>1</formula>
      <formula>2</formula>
    </cfRule>
    <cfRule type="cellIs" dxfId="1937" priority="47" operator="between">
      <formula>0</formula>
      <formula>2</formula>
    </cfRule>
  </conditionalFormatting>
  <conditionalFormatting sqref="I35">
    <cfRule type="containsText" dxfId="1936" priority="29" operator="containsText" text="Muy Alta">
      <formula>NOT(ISERROR(SEARCH("Muy Alta",I35)))</formula>
    </cfRule>
  </conditionalFormatting>
  <conditionalFormatting sqref="Y35:Y39">
    <cfRule type="containsText" dxfId="1935" priority="21" operator="containsText" text="Muy Alta">
      <formula>NOT(ISERROR(SEARCH("Muy Alta",Y35)))</formula>
    </cfRule>
    <cfRule type="containsText" dxfId="1934" priority="22" operator="containsText" text="Alta">
      <formula>NOT(ISERROR(SEARCH("Alta",Y35)))</formula>
    </cfRule>
    <cfRule type="containsText" dxfId="1933" priority="23" operator="containsText" text="Media">
      <formula>NOT(ISERROR(SEARCH("Media",Y35)))</formula>
    </cfRule>
    <cfRule type="containsText" dxfId="1932" priority="24" operator="containsText" text="Muy Baja">
      <formula>NOT(ISERROR(SEARCH("Muy Baja",Y35)))</formula>
    </cfRule>
    <cfRule type="containsText" dxfId="1931" priority="25" operator="containsText" text="Baja">
      <formula>NOT(ISERROR(SEARCH("Baja",Y35)))</formula>
    </cfRule>
    <cfRule type="containsText" dxfId="1930" priority="26" operator="containsText" text="Muy Baja">
      <formula>NOT(ISERROR(SEARCH("Muy Baja",Y35)))</formula>
    </cfRule>
  </conditionalFormatting>
  <conditionalFormatting sqref="AC35:AC39">
    <cfRule type="containsText" dxfId="1929" priority="16" operator="containsText" text="Catastrófico">
      <formula>NOT(ISERROR(SEARCH("Catastrófico",AC35)))</formula>
    </cfRule>
    <cfRule type="containsText" dxfId="1928" priority="17" operator="containsText" text="Mayor">
      <formula>NOT(ISERROR(SEARCH("Mayor",AC35)))</formula>
    </cfRule>
    <cfRule type="containsText" dxfId="1927" priority="18" operator="containsText" text="Moderado">
      <formula>NOT(ISERROR(SEARCH("Moderado",AC35)))</formula>
    </cfRule>
    <cfRule type="containsText" dxfId="1926" priority="19" operator="containsText" text="Menor">
      <formula>NOT(ISERROR(SEARCH("Menor",AC35)))</formula>
    </cfRule>
    <cfRule type="containsText" dxfId="1925" priority="20" operator="containsText" text="Leve">
      <formula>NOT(ISERROR(SEARCH("Leve",AC35)))</formula>
    </cfRule>
  </conditionalFormatting>
  <conditionalFormatting sqref="AG35">
    <cfRule type="containsText" dxfId="1924" priority="7" operator="containsText" text="Extremo">
      <formula>NOT(ISERROR(SEARCH("Extremo",AG35)))</formula>
    </cfRule>
    <cfRule type="containsText" dxfId="1923" priority="8" operator="containsText" text="Alto">
      <formula>NOT(ISERROR(SEARCH("Alto",AG35)))</formula>
    </cfRule>
    <cfRule type="containsText" dxfId="1922" priority="9" operator="containsText" text="Moderado">
      <formula>NOT(ISERROR(SEARCH("Moderado",AG35)))</formula>
    </cfRule>
    <cfRule type="containsText" dxfId="1921" priority="10" operator="containsText" text="Menor">
      <formula>NOT(ISERROR(SEARCH("Menor",AG35)))</formula>
    </cfRule>
    <cfRule type="containsText" dxfId="1920" priority="11" operator="containsText" text="Bajo">
      <formula>NOT(ISERROR(SEARCH("Bajo",AG35)))</formula>
    </cfRule>
    <cfRule type="containsText" dxfId="1919" priority="12" operator="containsText" text="Moderado">
      <formula>NOT(ISERROR(SEARCH("Moderado",AG35)))</formula>
    </cfRule>
    <cfRule type="containsText" dxfId="1918" priority="13" operator="containsText" text="Extremo">
      <formula>NOT(ISERROR(SEARCH("Extremo",AG35)))</formula>
    </cfRule>
    <cfRule type="containsText" dxfId="1917" priority="14" operator="containsText" text="Baja">
      <formula>NOT(ISERROR(SEARCH("Baja",AG35)))</formula>
    </cfRule>
    <cfRule type="containsText" dxfId="1916" priority="15" operator="containsText" text="Alto">
      <formula>NOT(ISERROR(SEARCH("Alto",AG35)))</formula>
    </cfRule>
  </conditionalFormatting>
  <conditionalFormatting sqref="AE35:AE39">
    <cfRule type="containsText" dxfId="1915" priority="2" operator="containsText" text="Catastrófico">
      <formula>NOT(ISERROR(SEARCH("Catastrófico",AE35)))</formula>
    </cfRule>
    <cfRule type="containsText" dxfId="1914" priority="3" operator="containsText" text="Moderado">
      <formula>NOT(ISERROR(SEARCH("Moderado",AE35)))</formula>
    </cfRule>
    <cfRule type="containsText" dxfId="1913" priority="4" operator="containsText" text="Menor">
      <formula>NOT(ISERROR(SEARCH("Menor",AE35)))</formula>
    </cfRule>
    <cfRule type="containsText" dxfId="1912" priority="5" operator="containsText" text="Leve">
      <formula>NOT(ISERROR(SEARCH("Leve",AE35)))</formula>
    </cfRule>
    <cfRule type="containsText" dxfId="1911" priority="6" operator="containsText" text="Mayor">
      <formula>NOT(ISERROR(SEARCH("Mayor",AE35)))</formula>
    </cfRule>
  </conditionalFormatting>
  <dataValidations count="1">
    <dataValidation allowBlank="1" showInputMessage="1" showErrorMessage="1" prompt="Enunciar cuál es el control" sqref="P13 P10:P11 P15:P18 P20:P23"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18" operator="containsText" id="{85F911A9-FF11-4B11-A4CC-F406EAB53E70}">
            <xm:f>NOT(ISERROR(SEARCH('Tabla probabilidad'!$B$5,I10)))</xm:f>
            <xm:f>'Tabla probabilidad'!$B$5</xm:f>
            <x14:dxf>
              <font>
                <color rgb="FF006100"/>
              </font>
              <fill>
                <patternFill>
                  <bgColor rgb="FFC6EFCE"/>
                </patternFill>
              </fill>
            </x14:dxf>
          </x14:cfRule>
          <x14:cfRule type="containsText" priority="919"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650" operator="containsText" id="{130BBF8F-6F36-4C1F-BB40-DA538C9DA4BA}">
            <xm:f>NOT(ISERROR(SEARCH('Tabla probabilidad'!$B$5,I15)))</xm:f>
            <xm:f>'Tabla probabilidad'!$B$5</xm:f>
            <x14:dxf>
              <font>
                <color rgb="FF006100"/>
              </font>
              <fill>
                <patternFill>
                  <bgColor rgb="FFC6EFCE"/>
                </patternFill>
              </fill>
            </x14:dxf>
          </x14:cfRule>
          <x14:cfRule type="containsText" priority="651" operator="containsText" id="{0DBD8F32-72F4-47FE-A8E8-92CA123A277C}">
            <xm:f>NOT(ISERROR(SEARCH('Tabla probabilidad'!$B$5,I15)))</xm:f>
            <xm:f>'Tabla probabilidad'!$B$5</xm:f>
            <x14:dxf>
              <font>
                <color rgb="FF9C0006"/>
              </font>
              <fill>
                <patternFill>
                  <bgColor rgb="FFFFC7CE"/>
                </patternFill>
              </fill>
            </x14:dxf>
          </x14:cfRule>
          <xm:sqref>I15 I20 I25</xm:sqref>
        </x14:conditionalFormatting>
        <x14:conditionalFormatting xmlns:xm="http://schemas.microsoft.com/office/excel/2006/main">
          <x14:cfRule type="containsText" priority="490" operator="containsText" id="{DF7D542B-1BF1-4317-8F9F-9E217298398A}">
            <xm:f>NOT(ISERROR(SEARCH('Tabla probabilidad'!$B$5,I30)))</xm:f>
            <xm:f>'Tabla probabilidad'!$B$5</xm:f>
            <x14:dxf>
              <font>
                <color rgb="FF006100"/>
              </font>
              <fill>
                <patternFill>
                  <bgColor rgb="FFC6EFCE"/>
                </patternFill>
              </fill>
            </x14:dxf>
          </x14:cfRule>
          <x14:cfRule type="containsText" priority="491" operator="containsText" id="{588CF624-76F0-4DA9-B250-68F531E8679C}">
            <xm:f>NOT(ISERROR(SEARCH('Tabla probabilidad'!$B$5,I30)))</xm:f>
            <xm:f>'Tabla probabilidad'!$B$5</xm:f>
            <x14:dxf>
              <font>
                <color rgb="FF9C0006"/>
              </font>
              <fill>
                <patternFill>
                  <bgColor rgb="FFFFC7CE"/>
                </patternFill>
              </fill>
            </x14:dxf>
          </x14:cfRule>
          <xm:sqref>I30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AN15 AN20 AN25 AN30</xm:sqref>
        </x14:dataValidation>
        <x14:dataValidation type="list" allowBlank="1" showInputMessage="1" showErrorMessage="1" xr:uid="{00000000-0002-0000-0400-000002000000}">
          <x14:formula1>
            <xm:f>LISTA!$K$3:$K$6</xm:f>
          </x14:formula1>
          <xm:sqref>AH10 AH15 AH20 AH25 AH30</xm:sqref>
        </x14:dataValidation>
        <x14:dataValidation type="list" allowBlank="1" showInputMessage="1" showErrorMessage="1" xr:uid="{00000000-0002-0000-0400-000003000000}">
          <x14:formula1>
            <xm:f>LISTA!$E$3:$E$5</xm:f>
          </x14:formula1>
          <xm:sqref>R10:R34</xm:sqref>
        </x14:dataValidation>
        <x14:dataValidation type="list" allowBlank="1" showInputMessage="1" showErrorMessage="1" xr:uid="{00000000-0002-0000-0400-000004000000}">
          <x14:formula1>
            <xm:f>LISTA!$F$3:$F$4</xm:f>
          </x14:formula1>
          <xm:sqref>S10:S34</xm:sqref>
        </x14:dataValidation>
        <x14:dataValidation type="list" allowBlank="1" showInputMessage="1" showErrorMessage="1" xr:uid="{00000000-0002-0000-0400-000005000000}">
          <x14:formula1>
            <xm:f>LISTA!$G$3:$G$4</xm:f>
          </x14:formula1>
          <xm:sqref>U10:U34</xm:sqref>
        </x14:dataValidation>
        <x14:dataValidation type="list" allowBlank="1" showInputMessage="1" showErrorMessage="1" xr:uid="{00000000-0002-0000-0400-000006000000}">
          <x14:formula1>
            <xm:f>LISTA!$H$3:$H$4</xm:f>
          </x14:formula1>
          <xm:sqref>V10:V34</xm:sqref>
        </x14:dataValidation>
        <x14:dataValidation type="list" allowBlank="1" showInputMessage="1" showErrorMessage="1" xr:uid="{00000000-0002-0000-0400-000007000000}">
          <x14:formula1>
            <xm:f>LISTA!$I$3:$I$4</xm:f>
          </x14:formula1>
          <xm:sqref>W10:W34</xm:sqref>
        </x14:dataValidation>
        <x14:dataValidation type="list" allowBlank="1" showInputMessage="1" showErrorMessage="1" xr:uid="{00000000-0002-0000-0400-000008000000}">
          <x14:formula1>
            <xm:f>LISTA!$C$3:$C$10</xm:f>
          </x14:formula1>
          <xm:sqref>G10:G34</xm:sqref>
        </x14:dataValidation>
        <x14:dataValidation type="list" allowBlank="1" showInputMessage="1" showErrorMessage="1" xr:uid="{00000000-0002-0000-0400-000009000000}">
          <x14:formula1>
            <xm:f>LISTA!$D$3:$D$31</xm:f>
          </x14:formula1>
          <xm:sqref>K10:K34</xm:sqref>
        </x14:dataValidation>
        <x14:dataValidation type="list" allowBlank="1" showInputMessage="1" showErrorMessage="1" xr:uid="{00000000-0002-0000-0400-00000A000000}">
          <x14:formula1>
            <xm:f>LISTA!$B$3:$B$9</xm:f>
          </x14:formula1>
          <xm:sqref>C10:C34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zoomScale="90" zoomScaleNormal="90" workbookViewId="0">
      <selection activeCell="C16" sqref="C16"/>
    </sheetView>
  </sheetViews>
  <sheetFormatPr baseColWidth="10"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33" t="s">
        <v>12</v>
      </c>
      <c r="B3" s="433"/>
      <c r="C3" s="433"/>
      <c r="D3" s="433"/>
      <c r="E3" s="433"/>
      <c r="F3" s="433"/>
      <c r="G3" s="433"/>
      <c r="H3" s="433"/>
    </row>
    <row r="4" spans="1:9">
      <c r="A4" s="433"/>
      <c r="B4" s="433"/>
      <c r="C4" s="433"/>
      <c r="D4" s="433"/>
      <c r="E4" s="433"/>
      <c r="F4" s="433"/>
      <c r="G4" s="433"/>
      <c r="H4" s="433"/>
    </row>
    <row r="5" spans="1:9" ht="34.5" thickBot="1">
      <c r="A5" s="19"/>
      <c r="B5" s="19"/>
      <c r="C5" s="19"/>
      <c r="D5" s="19"/>
      <c r="E5" s="19"/>
      <c r="F5" s="19"/>
      <c r="G5" s="19"/>
      <c r="H5" s="19"/>
    </row>
    <row r="6" spans="1:9" ht="71.25" customHeight="1" thickBot="1">
      <c r="A6" s="434" t="s">
        <v>12</v>
      </c>
      <c r="B6" s="84" t="s">
        <v>93</v>
      </c>
      <c r="C6" s="85" t="s">
        <v>94</v>
      </c>
      <c r="D6" s="85" t="s">
        <v>95</v>
      </c>
      <c r="E6" s="85" t="s">
        <v>96</v>
      </c>
      <c r="F6" s="85" t="s">
        <v>97</v>
      </c>
      <c r="G6" s="175" t="s">
        <v>98</v>
      </c>
      <c r="H6" s="84" t="s">
        <v>99</v>
      </c>
      <c r="I6" s="84" t="s">
        <v>353</v>
      </c>
    </row>
    <row r="7" spans="1:9" ht="265.5" customHeight="1" thickBot="1">
      <c r="A7" s="435"/>
      <c r="B7" s="20" t="s">
        <v>100</v>
      </c>
      <c r="C7" s="20" t="s">
        <v>101</v>
      </c>
      <c r="D7" s="20" t="s">
        <v>102</v>
      </c>
      <c r="E7" s="20" t="s">
        <v>103</v>
      </c>
      <c r="F7" s="20" t="s">
        <v>104</v>
      </c>
      <c r="G7" s="21" t="s">
        <v>105</v>
      </c>
      <c r="H7" s="192" t="s">
        <v>106</v>
      </c>
      <c r="I7" s="192" t="s">
        <v>354</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Normal="100" workbookViewId="0">
      <selection activeCell="C6" sqref="C6"/>
    </sheetView>
  </sheetViews>
  <sheetFormatPr baseColWidth="10" defaultRowHeight="15"/>
  <cols>
    <col min="2" max="2" width="24.140625" customWidth="1"/>
    <col min="3" max="3" width="75.7109375" customWidth="1"/>
    <col min="4" max="4" width="29.85546875" customWidth="1"/>
    <col min="32" max="137" width="11.42578125" style="124"/>
  </cols>
  <sheetData>
    <row r="1" spans="1:31" s="124" customFormat="1"/>
    <row r="2" spans="1:31" ht="23.25">
      <c r="A2" s="7"/>
      <c r="B2" s="436" t="s">
        <v>107</v>
      </c>
      <c r="C2" s="436"/>
      <c r="D2" s="436"/>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13"/>
      <c r="C3" s="113"/>
      <c r="D3" s="113"/>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27" t="s">
        <v>108</v>
      </c>
      <c r="D4" s="127"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28" t="s">
        <v>110</v>
      </c>
      <c r="C5" s="129" t="s">
        <v>377</v>
      </c>
      <c r="D5" s="130">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31" t="s">
        <v>111</v>
      </c>
      <c r="C6" s="132" t="s">
        <v>112</v>
      </c>
      <c r="D6" s="133">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4" t="s">
        <v>113</v>
      </c>
      <c r="C7" s="132" t="s">
        <v>114</v>
      </c>
      <c r="D7" s="133">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5" t="s">
        <v>115</v>
      </c>
      <c r="C8" s="132" t="s">
        <v>116</v>
      </c>
      <c r="D8" s="133">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6" t="s">
        <v>117</v>
      </c>
      <c r="C9" s="132" t="s">
        <v>118</v>
      </c>
      <c r="D9" s="133">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24" customFormat="1"/>
    <row r="35" spans="1:31" s="124" customFormat="1"/>
    <row r="36" spans="1:31" s="124" customFormat="1"/>
    <row r="37" spans="1:31" s="124" customFormat="1"/>
    <row r="38" spans="1:31" s="124" customFormat="1"/>
    <row r="39" spans="1:31" s="124" customFormat="1"/>
    <row r="40" spans="1:31" s="124" customFormat="1"/>
    <row r="41" spans="1:31" s="124" customFormat="1"/>
    <row r="42" spans="1:31" s="124" customFormat="1"/>
    <row r="43" spans="1:31" s="124" customFormat="1"/>
    <row r="44" spans="1:31" s="124" customFormat="1"/>
    <row r="45" spans="1:31" s="124" customFormat="1"/>
    <row r="46" spans="1:31" s="124" customFormat="1"/>
    <row r="47" spans="1:31" s="124" customFormat="1"/>
    <row r="48" spans="1:31" s="124" customFormat="1"/>
    <row r="49" s="124" customFormat="1"/>
    <row r="50" s="124" customFormat="1"/>
    <row r="51" s="124" customFormat="1"/>
    <row r="52" s="124" customFormat="1"/>
    <row r="53" s="124" customFormat="1"/>
    <row r="54" s="124" customFormat="1"/>
    <row r="55" s="124" customFormat="1"/>
    <row r="56" s="124" customFormat="1"/>
    <row r="57" s="124" customFormat="1"/>
    <row r="58" s="124" customFormat="1"/>
    <row r="59" s="124" customFormat="1"/>
    <row r="60" s="124" customFormat="1"/>
    <row r="61" s="124" customFormat="1"/>
    <row r="62" s="124" customFormat="1"/>
    <row r="63" s="124" customFormat="1"/>
    <row r="64" s="124" customFormat="1"/>
    <row r="65" s="124" customFormat="1"/>
    <row r="66" s="124" customFormat="1"/>
    <row r="67" s="124" customFormat="1"/>
    <row r="68" s="124" customFormat="1"/>
    <row r="69" s="124" customFormat="1"/>
    <row r="70" s="124" customFormat="1"/>
    <row r="71" s="124" customFormat="1"/>
    <row r="72" s="124" customFormat="1"/>
    <row r="73" s="124" customFormat="1"/>
    <row r="74" s="124" customFormat="1"/>
    <row r="75" s="124" customFormat="1"/>
    <row r="76" s="124" customFormat="1"/>
    <row r="77" s="124" customFormat="1"/>
    <row r="78" s="124" customFormat="1"/>
    <row r="79" s="124" customFormat="1"/>
    <row r="80" s="124" customFormat="1"/>
    <row r="81" s="124" customFormat="1"/>
    <row r="82" s="124" customFormat="1"/>
    <row r="83" s="124" customFormat="1"/>
    <row r="84" s="124" customFormat="1"/>
    <row r="85" s="124" customFormat="1"/>
    <row r="86" s="124" customFormat="1"/>
    <row r="87" s="124" customFormat="1"/>
    <row r="88" s="124" customFormat="1"/>
    <row r="89" s="124" customFormat="1"/>
    <row r="90" s="124" customFormat="1"/>
    <row r="91" s="124" customFormat="1"/>
    <row r="92" s="124" customFormat="1"/>
    <row r="93" s="124" customFormat="1"/>
    <row r="94" s="124" customFormat="1"/>
    <row r="95" s="124" customFormat="1"/>
    <row r="96" s="124" customFormat="1"/>
    <row r="97" s="124" customFormat="1"/>
    <row r="98" s="124" customFormat="1"/>
    <row r="99" s="124" customFormat="1"/>
    <row r="100" s="124" customFormat="1"/>
    <row r="101" s="124" customFormat="1"/>
    <row r="102" s="124" customFormat="1"/>
    <row r="103" s="124" customFormat="1"/>
    <row r="104" s="124" customFormat="1"/>
    <row r="105" s="124" customFormat="1"/>
    <row r="106" s="124" customFormat="1"/>
    <row r="107" s="124" customFormat="1"/>
    <row r="108" s="124" customFormat="1"/>
    <row r="109" s="124" customFormat="1"/>
    <row r="110" s="124" customFormat="1"/>
    <row r="111" s="124" customFormat="1"/>
    <row r="112" s="124" customFormat="1"/>
    <row r="113" s="124" customFormat="1"/>
    <row r="114" s="124" customFormat="1"/>
    <row r="115" s="124" customFormat="1"/>
    <row r="116" s="124" customFormat="1"/>
    <row r="117" s="124" customFormat="1"/>
    <row r="118" s="124" customFormat="1"/>
    <row r="119" s="124" customFormat="1"/>
    <row r="120" s="124" customFormat="1"/>
    <row r="121" s="124" customFormat="1"/>
    <row r="122" s="124" customFormat="1"/>
    <row r="123" s="124" customFormat="1"/>
    <row r="124" s="124" customFormat="1"/>
    <row r="125" s="124" customFormat="1"/>
    <row r="126" s="124" customFormat="1"/>
    <row r="127" s="124" customFormat="1"/>
    <row r="128" s="124" customFormat="1"/>
    <row r="129" s="124" customFormat="1"/>
    <row r="130" s="124" customFormat="1"/>
    <row r="131" s="124" customFormat="1"/>
    <row r="132" s="124" customFormat="1"/>
    <row r="133" s="124" customFormat="1"/>
    <row r="134" s="124" customFormat="1"/>
    <row r="135" s="124" customFormat="1"/>
    <row r="136" s="124" customFormat="1"/>
    <row r="137" s="124" customFormat="1"/>
    <row r="138" s="124" customFormat="1"/>
    <row r="139" s="124" customFormat="1"/>
    <row r="140" s="124" customFormat="1"/>
    <row r="141" s="124" customFormat="1"/>
    <row r="142" s="124" customFormat="1"/>
    <row r="143" s="124" customFormat="1"/>
    <row r="144" s="124" customFormat="1"/>
    <row r="145" s="124" customFormat="1"/>
    <row r="146" s="124" customFormat="1"/>
    <row r="147" s="124" customFormat="1"/>
    <row r="148" s="124" customFormat="1"/>
    <row r="149" s="124" customFormat="1"/>
    <row r="150" s="124" customFormat="1"/>
    <row r="151" s="124" customFormat="1"/>
    <row r="152" s="124" customFormat="1"/>
    <row r="153" s="124" customFormat="1"/>
    <row r="154" s="124" customFormat="1"/>
    <row r="155" s="124" customFormat="1"/>
    <row r="156" s="124" customFormat="1"/>
    <row r="157" s="124" customFormat="1"/>
    <row r="158" s="124" customFormat="1"/>
    <row r="159" s="124" customFormat="1"/>
    <row r="160" s="124" customFormat="1"/>
    <row r="161" s="124" customFormat="1"/>
    <row r="162" s="124" customFormat="1"/>
    <row r="163" s="124" customFormat="1"/>
    <row r="164" s="124" customFormat="1"/>
    <row r="165" s="124" customFormat="1"/>
    <row r="166" s="124" customFormat="1"/>
    <row r="167" s="124" customFormat="1"/>
    <row r="168" s="124" customFormat="1"/>
    <row r="169" s="124" customFormat="1"/>
    <row r="170" s="124" customFormat="1"/>
    <row r="171" s="124" customFormat="1"/>
    <row r="172" s="124" customFormat="1"/>
    <row r="173" s="124" customFormat="1"/>
    <row r="174" s="124" customFormat="1"/>
    <row r="175" s="124" customFormat="1"/>
    <row r="176" s="124" customFormat="1"/>
    <row r="177" s="124" customFormat="1"/>
    <row r="178" s="124" customFormat="1"/>
    <row r="179" s="124" customFormat="1"/>
    <row r="180" s="124" customFormat="1"/>
    <row r="181" s="124" customFormat="1"/>
    <row r="182" s="124" customFormat="1"/>
    <row r="183" s="124" customFormat="1"/>
    <row r="184" s="124" customFormat="1"/>
    <row r="185" s="124" customFormat="1"/>
    <row r="186" s="124" customFormat="1"/>
    <row r="187" s="124" customFormat="1"/>
    <row r="188" s="124" customFormat="1"/>
    <row r="189" s="124" customFormat="1"/>
    <row r="190" s="124" customFormat="1"/>
    <row r="191" s="124" customFormat="1"/>
    <row r="192" s="124" customFormat="1"/>
    <row r="193" s="124" customFormat="1"/>
    <row r="194" s="124" customFormat="1"/>
    <row r="195" s="124" customFormat="1"/>
    <row r="196" s="124" customFormat="1"/>
    <row r="197" s="124" customFormat="1"/>
    <row r="198" s="124" customFormat="1"/>
    <row r="199" s="124" customFormat="1"/>
    <row r="200" s="124" customFormat="1"/>
    <row r="201" s="124" customFormat="1"/>
    <row r="202" s="124" customFormat="1"/>
    <row r="203" s="124" customFormat="1"/>
    <row r="204" s="124" customFormat="1"/>
    <row r="205" s="124" customFormat="1"/>
    <row r="206" s="124" customFormat="1"/>
    <row r="207" s="124" customFormat="1"/>
    <row r="208" s="124" customFormat="1"/>
    <row r="209" s="124" customFormat="1"/>
    <row r="210" s="124" customFormat="1"/>
    <row r="211" s="124" customFormat="1"/>
    <row r="212" s="124" customFormat="1"/>
    <row r="213" s="124" customFormat="1"/>
    <row r="214" s="124" customFormat="1"/>
    <row r="215" s="124" customFormat="1"/>
    <row r="216" s="124" customFormat="1"/>
    <row r="217" s="124" customFormat="1"/>
    <row r="218" s="124" customFormat="1"/>
    <row r="219" s="124" customFormat="1"/>
    <row r="220" s="124" customFormat="1"/>
    <row r="221" s="124" customFormat="1"/>
    <row r="222" s="124" customFormat="1"/>
    <row r="223" s="124" customFormat="1"/>
    <row r="224" s="124" customFormat="1"/>
    <row r="225" s="124" customFormat="1"/>
    <row r="226" s="124" customFormat="1"/>
    <row r="227" s="124" customFormat="1"/>
    <row r="228" s="124" customFormat="1"/>
    <row r="229" s="124" customFormat="1"/>
    <row r="230" s="124" customFormat="1"/>
    <row r="231" s="124" customFormat="1"/>
    <row r="232" s="124" customFormat="1"/>
    <row r="233" s="124" customFormat="1"/>
    <row r="234" s="124" customFormat="1"/>
    <row r="235" s="124" customFormat="1"/>
    <row r="236" s="124" customFormat="1"/>
    <row r="237" s="124" customFormat="1"/>
    <row r="238" s="124" customFormat="1"/>
    <row r="239" s="124" customFormat="1"/>
    <row r="240" s="124" customFormat="1"/>
    <row r="241" s="124" customFormat="1"/>
    <row r="242" s="124" customFormat="1"/>
    <row r="243" s="124" customFormat="1"/>
    <row r="244" s="124" customFormat="1"/>
    <row r="245" s="124" customFormat="1"/>
    <row r="246" s="124" customFormat="1"/>
    <row r="247" s="124" customFormat="1"/>
    <row r="248" s="124" customFormat="1"/>
    <row r="249" s="124" customFormat="1"/>
    <row r="250" s="124" customFormat="1"/>
    <row r="251" s="124" customFormat="1"/>
    <row r="252" s="124" customFormat="1"/>
    <row r="253" s="124" customFormat="1"/>
    <row r="254" s="124" customFormat="1"/>
    <row r="255" s="124" customFormat="1"/>
    <row r="256" s="124" customFormat="1"/>
    <row r="257" s="124" customFormat="1"/>
    <row r="258" s="124" customFormat="1"/>
    <row r="259" s="124" customFormat="1"/>
    <row r="260" s="124" customFormat="1"/>
    <row r="261" s="124" customFormat="1"/>
    <row r="262" s="124" customFormat="1"/>
    <row r="263" s="124" customFormat="1"/>
    <row r="264" s="124" customFormat="1"/>
    <row r="265" s="124" customFormat="1"/>
    <row r="266" s="124" customFormat="1"/>
    <row r="267" s="124" customFormat="1"/>
    <row r="268" s="124" customFormat="1"/>
    <row r="269" s="124" customFormat="1"/>
    <row r="270" s="124" customFormat="1"/>
    <row r="271" s="124" customFormat="1"/>
    <row r="272" s="124" customFormat="1"/>
    <row r="273" s="124" customFormat="1"/>
    <row r="274" s="124" customFormat="1"/>
    <row r="275" s="124" customFormat="1"/>
    <row r="276" s="124" customFormat="1"/>
    <row r="277" s="124" customFormat="1"/>
    <row r="278" s="124" customFormat="1"/>
    <row r="279" s="124" customFormat="1"/>
    <row r="280" s="124" customFormat="1"/>
    <row r="281" s="124" customFormat="1"/>
    <row r="282" s="124" customFormat="1"/>
    <row r="283" s="124" customFormat="1"/>
    <row r="284" s="124" customFormat="1"/>
    <row r="285" s="124" customFormat="1"/>
    <row r="286" s="124" customFormat="1"/>
    <row r="287" s="124" customFormat="1"/>
    <row r="288" s="124" customFormat="1"/>
    <row r="289" s="124" customFormat="1"/>
    <row r="290" s="124" customFormat="1"/>
    <row r="291" s="124" customFormat="1"/>
    <row r="292" s="124" customFormat="1"/>
    <row r="293" s="124" customFormat="1"/>
    <row r="294" s="124" customFormat="1"/>
    <row r="295" s="124" customFormat="1"/>
    <row r="296" s="124" customFormat="1"/>
    <row r="297" s="124" customFormat="1"/>
    <row r="298" s="124" customFormat="1"/>
    <row r="299" s="124" customFormat="1"/>
    <row r="300" s="124" customFormat="1"/>
    <row r="301" s="124" customFormat="1"/>
    <row r="302" s="124" customFormat="1"/>
    <row r="303" s="124" customFormat="1"/>
    <row r="304" s="124" customFormat="1"/>
    <row r="305" s="124" customFormat="1"/>
    <row r="306" s="124" customFormat="1"/>
    <row r="307" s="124" customFormat="1"/>
    <row r="308" s="124" customFormat="1"/>
    <row r="309" s="124" customFormat="1"/>
    <row r="310" s="124" customFormat="1"/>
    <row r="311" s="124" customFormat="1"/>
    <row r="312" s="124" customFormat="1"/>
    <row r="313" s="124" customFormat="1"/>
    <row r="314" s="124" customFormat="1"/>
    <row r="315" s="124" customFormat="1"/>
    <row r="316" s="124" customFormat="1"/>
    <row r="317" s="124" customFormat="1"/>
    <row r="318" s="124" customFormat="1"/>
    <row r="319" s="124" customFormat="1"/>
    <row r="320" s="124" customFormat="1"/>
    <row r="321" s="124" customFormat="1"/>
    <row r="322" s="124" customFormat="1"/>
    <row r="323" s="124" customFormat="1"/>
    <row r="324" s="124" customFormat="1"/>
    <row r="325" s="124" customFormat="1"/>
    <row r="326" s="124" customFormat="1"/>
    <row r="327" s="124" customFormat="1"/>
    <row r="328" s="124" customFormat="1"/>
    <row r="329" s="124" customFormat="1"/>
    <row r="330" s="124" customFormat="1"/>
    <row r="331" s="124" customFormat="1"/>
    <row r="332" s="124" customFormat="1"/>
    <row r="333" s="124" customFormat="1"/>
    <row r="334" s="124" customFormat="1"/>
    <row r="335" s="124" customFormat="1"/>
    <row r="336" s="124" customFormat="1"/>
    <row r="337" s="124" customFormat="1"/>
    <row r="338" s="124" customFormat="1"/>
    <row r="339" s="124" customFormat="1"/>
    <row r="340" s="124" customFormat="1"/>
    <row r="341" s="124" customFormat="1"/>
    <row r="342" s="124" customFormat="1"/>
    <row r="343" s="124" customFormat="1"/>
    <row r="344" s="124" customFormat="1"/>
    <row r="345" s="124" customFormat="1"/>
    <row r="346" s="124" customFormat="1"/>
    <row r="347" s="124" customFormat="1"/>
    <row r="348" s="124" customFormat="1"/>
    <row r="349" s="124" customFormat="1"/>
    <row r="350" s="124" customFormat="1"/>
    <row r="351" s="124" customFormat="1"/>
    <row r="352" s="124" customFormat="1"/>
    <row r="353" s="124" customFormat="1"/>
    <row r="354" s="124" customFormat="1"/>
    <row r="355" s="124" customFormat="1"/>
    <row r="356" s="124" customFormat="1"/>
    <row r="357" s="124" customFormat="1"/>
    <row r="358" s="124" customFormat="1"/>
    <row r="359" s="124" customFormat="1"/>
    <row r="360" s="124" customFormat="1"/>
    <row r="361" s="124" customFormat="1"/>
    <row r="362" s="124" customFormat="1"/>
    <row r="363" s="124" customFormat="1"/>
    <row r="364" s="124" customFormat="1"/>
    <row r="365" s="124" customFormat="1"/>
    <row r="366" s="124" customFormat="1"/>
    <row r="367" s="124" customFormat="1"/>
    <row r="368" s="124" customFormat="1"/>
    <row r="369" s="124" customFormat="1"/>
    <row r="370" s="124" customFormat="1"/>
    <row r="371" s="124" customFormat="1"/>
    <row r="372" s="124" customFormat="1"/>
    <row r="373" s="124" customFormat="1"/>
    <row r="374" s="124" customFormat="1"/>
    <row r="375" s="124" customFormat="1"/>
    <row r="376" s="124" customFormat="1"/>
    <row r="377" s="124" customFormat="1"/>
    <row r="378" s="124" customFormat="1"/>
    <row r="379" s="124" customFormat="1"/>
    <row r="380" s="124" customFormat="1"/>
    <row r="381" s="124" customFormat="1"/>
    <row r="382" s="124" customFormat="1"/>
    <row r="383" s="124" customFormat="1"/>
    <row r="384" s="124" customFormat="1"/>
    <row r="385" s="124" customFormat="1"/>
    <row r="386" s="124" customFormat="1"/>
    <row r="387" s="124" customFormat="1"/>
    <row r="388" s="124" customFormat="1"/>
    <row r="389" s="124" customFormat="1"/>
    <row r="390" s="124" customFormat="1"/>
    <row r="391" s="124" customFormat="1"/>
    <row r="392" s="124" customFormat="1"/>
    <row r="393" s="124" customFormat="1"/>
    <row r="394" s="124" customFormat="1"/>
    <row r="395" s="124" customFormat="1"/>
    <row r="396" s="124" customFormat="1"/>
    <row r="397" s="124" customFormat="1"/>
    <row r="398" s="124" customFormat="1"/>
    <row r="399" s="124" customFormat="1"/>
    <row r="400" s="124" customFormat="1"/>
    <row r="401" s="124" customFormat="1"/>
    <row r="402" s="124" customFormat="1"/>
    <row r="403" s="124" customFormat="1"/>
    <row r="404" s="124" customFormat="1"/>
    <row r="405" s="124" customFormat="1"/>
    <row r="406" s="124" customFormat="1"/>
    <row r="407" s="124" customFormat="1"/>
    <row r="408" s="124" customFormat="1"/>
    <row r="409" s="124" customFormat="1"/>
    <row r="410" s="124" customFormat="1"/>
    <row r="411" s="124" customFormat="1"/>
    <row r="412" s="124" customFormat="1"/>
    <row r="413" s="124" customFormat="1"/>
    <row r="414" s="124" customFormat="1"/>
    <row r="415" s="124" customFormat="1"/>
    <row r="416" s="124" customFormat="1"/>
    <row r="417" s="124" customFormat="1"/>
    <row r="418" s="124" customFormat="1"/>
    <row r="419" s="124" customFormat="1"/>
    <row r="420" s="124" customFormat="1"/>
    <row r="421" s="124" customFormat="1"/>
    <row r="422" s="124" customFormat="1"/>
    <row r="423" s="124" customFormat="1"/>
    <row r="424" s="124" customFormat="1"/>
    <row r="425" s="124" customFormat="1"/>
    <row r="426" s="124" customFormat="1"/>
    <row r="427" s="124" customFormat="1"/>
    <row r="428" s="124" customFormat="1"/>
    <row r="429" s="124" customFormat="1"/>
    <row r="430" s="124" customFormat="1"/>
    <row r="431" s="124" customFormat="1"/>
    <row r="432" s="124" customFormat="1"/>
    <row r="433" s="124" customFormat="1"/>
    <row r="434" s="124" customFormat="1"/>
    <row r="435" s="124" customFormat="1"/>
    <row r="436" s="124" customFormat="1"/>
    <row r="437" s="124" customFormat="1"/>
    <row r="438" s="124" customFormat="1"/>
    <row r="439" s="124" customFormat="1"/>
    <row r="440" s="124" customFormat="1"/>
    <row r="441" s="124" customFormat="1"/>
    <row r="442" s="124" customFormat="1"/>
    <row r="443" s="124" customFormat="1"/>
    <row r="444" s="124" customFormat="1"/>
    <row r="445" s="124" customFormat="1"/>
    <row r="446" s="124" customFormat="1"/>
    <row r="447" s="124" customFormat="1"/>
    <row r="448" s="124" customFormat="1"/>
    <row r="449" s="124" customFormat="1"/>
    <row r="450" s="124" customFormat="1"/>
    <row r="451" s="124" customFormat="1"/>
    <row r="452" s="124" customFormat="1"/>
    <row r="453" s="124" customFormat="1"/>
    <row r="454" s="124" customFormat="1"/>
    <row r="455" s="124" customFormat="1"/>
    <row r="456" s="124" customFormat="1"/>
    <row r="457" s="124" customFormat="1"/>
    <row r="458" s="124" customFormat="1"/>
    <row r="459" s="124" customFormat="1"/>
    <row r="460" s="124" customFormat="1"/>
    <row r="461" s="124" customFormat="1"/>
    <row r="462" s="124" customFormat="1"/>
    <row r="463" s="124" customFormat="1"/>
    <row r="464" s="124" customFormat="1"/>
    <row r="465" s="124" customFormat="1"/>
    <row r="466" s="124" customFormat="1"/>
    <row r="467" s="124" customFormat="1"/>
    <row r="468" s="124" customFormat="1"/>
    <row r="469" s="124" customFormat="1"/>
    <row r="470" s="124" customFormat="1"/>
    <row r="471" s="124" customFormat="1"/>
    <row r="472" s="124" customFormat="1"/>
    <row r="473" s="124" customFormat="1"/>
    <row r="474" s="124" customFormat="1"/>
    <row r="475" s="124" customFormat="1"/>
    <row r="476" s="124" customFormat="1"/>
    <row r="477" s="124" customFormat="1"/>
    <row r="478" s="124" customFormat="1"/>
    <row r="479" s="124" customFormat="1"/>
    <row r="480" s="124" customFormat="1"/>
    <row r="481" s="124" customFormat="1"/>
    <row r="482" s="124" customFormat="1"/>
    <row r="483" s="124" customFormat="1"/>
    <row r="484" s="124" customFormat="1"/>
    <row r="485" s="124" customFormat="1"/>
    <row r="486" s="124" customFormat="1"/>
    <row r="487" s="124" customFormat="1"/>
    <row r="488" s="124" customFormat="1"/>
    <row r="489" s="124" customFormat="1"/>
    <row r="490" s="124" customFormat="1"/>
    <row r="491" s="124" customFormat="1"/>
    <row r="492" s="124" customFormat="1"/>
    <row r="493" s="124" customFormat="1"/>
    <row r="494" s="124" customFormat="1"/>
    <row r="495" s="124" customFormat="1"/>
    <row r="496" s="124" customFormat="1"/>
    <row r="497" s="124" customFormat="1"/>
    <row r="498" s="124" customFormat="1"/>
    <row r="499" s="124" customFormat="1"/>
    <row r="500" s="124" customFormat="1"/>
    <row r="501" s="124" customFormat="1"/>
    <row r="502" s="124" customFormat="1"/>
    <row r="503" s="124" customFormat="1"/>
    <row r="504" s="124" customFormat="1"/>
    <row r="505" s="124" customFormat="1"/>
    <row r="506" s="124" customFormat="1"/>
    <row r="507" s="124" customFormat="1"/>
    <row r="508" s="124" customFormat="1"/>
    <row r="509" s="124" customFormat="1"/>
    <row r="510" s="124" customFormat="1"/>
    <row r="511" s="124" customFormat="1"/>
    <row r="512" s="124" customFormat="1"/>
    <row r="513" s="124" customFormat="1"/>
    <row r="514" s="124" customFormat="1"/>
    <row r="515" s="124" customFormat="1"/>
    <row r="516" s="124" customFormat="1"/>
    <row r="517" s="124" customFormat="1"/>
    <row r="518" s="124" customFormat="1"/>
    <row r="519" s="124" customFormat="1"/>
    <row r="520" s="124" customFormat="1"/>
    <row r="521" s="124" customFormat="1"/>
    <row r="522" s="124" customFormat="1"/>
    <row r="523" s="124" customFormat="1"/>
    <row r="524" s="124" customFormat="1"/>
    <row r="525" s="124" customFormat="1"/>
    <row r="526" s="124" customFormat="1"/>
    <row r="527" s="124" customFormat="1"/>
    <row r="528" s="124" customFormat="1"/>
    <row r="529" s="124" customFormat="1"/>
    <row r="530" s="124" customFormat="1"/>
    <row r="531" s="124" customFormat="1"/>
    <row r="532" s="124" customFormat="1"/>
    <row r="533" s="124" customFormat="1"/>
    <row r="534" s="124" customFormat="1"/>
    <row r="535" s="124" customFormat="1"/>
    <row r="536" s="124" customFormat="1"/>
    <row r="537" s="124" customFormat="1"/>
    <row r="538" s="124" customFormat="1"/>
    <row r="539" s="124" customFormat="1"/>
    <row r="540" s="124" customFormat="1"/>
    <row r="541" s="124" customFormat="1"/>
    <row r="542" s="124" customFormat="1"/>
    <row r="543" s="124" customFormat="1"/>
    <row r="544" s="124" customFormat="1"/>
    <row r="545" s="124" customFormat="1"/>
    <row r="546" s="124" customFormat="1"/>
    <row r="547" s="124" customFormat="1"/>
    <row r="548" s="124" customFormat="1"/>
    <row r="549" s="124" customFormat="1"/>
    <row r="550" s="124" customFormat="1"/>
    <row r="551" s="124" customFormat="1"/>
    <row r="552" s="124" customFormat="1"/>
    <row r="553" s="124" customFormat="1"/>
    <row r="554" s="124" customFormat="1"/>
    <row r="555" s="124" customFormat="1"/>
    <row r="556" s="124" customFormat="1"/>
    <row r="557" s="124" customFormat="1"/>
    <row r="558" s="124" customFormat="1"/>
    <row r="559" s="124" customFormat="1"/>
    <row r="560" s="124" customFormat="1"/>
    <row r="561" s="124" customFormat="1"/>
    <row r="562" s="124" customFormat="1"/>
    <row r="563" s="124" customFormat="1"/>
    <row r="564" s="124" customFormat="1"/>
    <row r="565" s="124" customFormat="1"/>
    <row r="566" s="124" customFormat="1"/>
    <row r="567" s="124" customFormat="1"/>
    <row r="568" s="124" customFormat="1"/>
    <row r="569" s="124" customFormat="1"/>
    <row r="570" s="124" customFormat="1"/>
    <row r="571" s="124" customFormat="1"/>
    <row r="572" s="124" customFormat="1"/>
    <row r="573" s="124" customFormat="1"/>
    <row r="574" s="124" customFormat="1"/>
    <row r="575" s="124" customFormat="1"/>
    <row r="576" s="124" customFormat="1"/>
    <row r="577" s="124" customFormat="1"/>
    <row r="578" s="124" customFormat="1"/>
    <row r="579" s="124" customFormat="1"/>
    <row r="580" s="124" customFormat="1"/>
    <row r="581" s="124" customFormat="1"/>
    <row r="582" s="124" customFormat="1"/>
    <row r="583" s="124" customFormat="1"/>
    <row r="584" s="124" customFormat="1"/>
    <row r="585" s="124" customFormat="1"/>
    <row r="586" s="124" customFormat="1"/>
    <row r="587" s="124" customFormat="1"/>
    <row r="588" s="124" customFormat="1"/>
    <row r="589" s="124" customFormat="1"/>
    <row r="590" s="124" customFormat="1"/>
    <row r="591" s="124" customFormat="1"/>
    <row r="592" s="124" customFormat="1"/>
    <row r="593" s="124" customFormat="1"/>
    <row r="594" s="124" customFormat="1"/>
    <row r="595" s="124" customFormat="1"/>
    <row r="596" s="124" customFormat="1"/>
    <row r="597" s="124" customFormat="1"/>
    <row r="598" s="124" customFormat="1"/>
    <row r="599" s="124" customFormat="1"/>
    <row r="600" s="124" customFormat="1"/>
    <row r="601" s="124" customFormat="1"/>
    <row r="602" s="124" customFormat="1"/>
    <row r="603" s="124" customFormat="1"/>
    <row r="604" s="124" customFormat="1"/>
    <row r="605" s="124" customFormat="1"/>
    <row r="606" s="124" customFormat="1"/>
    <row r="607" s="124" customFormat="1"/>
    <row r="608" s="124" customFormat="1"/>
    <row r="609" s="124" customFormat="1"/>
    <row r="610" s="124" customFormat="1"/>
    <row r="611" s="124" customFormat="1"/>
    <row r="612" s="124" customFormat="1"/>
    <row r="613" s="124" customFormat="1"/>
    <row r="614" s="124" customFormat="1"/>
    <row r="615" s="124" customFormat="1"/>
    <row r="616" s="124" customFormat="1"/>
    <row r="617" s="124" customFormat="1"/>
    <row r="618" s="124" customFormat="1"/>
    <row r="619" s="124" customFormat="1"/>
    <row r="620" s="124" customFormat="1"/>
    <row r="621" s="124" customFormat="1"/>
    <row r="622" s="124" customFormat="1"/>
    <row r="623" s="124" customFormat="1"/>
    <row r="624" s="124" customFormat="1"/>
    <row r="625" s="124" customFormat="1"/>
    <row r="626" s="124" customFormat="1"/>
    <row r="627" s="124" customFormat="1"/>
    <row r="628" s="124" customFormat="1"/>
    <row r="629" s="124" customFormat="1"/>
    <row r="630" s="124" customFormat="1"/>
    <row r="631" s="124" customFormat="1"/>
    <row r="632" s="124" customFormat="1"/>
    <row r="633" s="124" customFormat="1"/>
    <row r="634" s="124" customFormat="1"/>
    <row r="635" s="124" customFormat="1"/>
    <row r="636" s="124" customFormat="1"/>
    <row r="637" s="124" customFormat="1"/>
    <row r="638" s="124" customFormat="1"/>
    <row r="639" s="124" customFormat="1"/>
    <row r="640" s="124" customFormat="1"/>
    <row r="641" s="124" customFormat="1"/>
    <row r="642" s="124" customFormat="1"/>
    <row r="643" s="124" customFormat="1"/>
    <row r="644" s="124" customFormat="1"/>
    <row r="645" s="124" customFormat="1"/>
    <row r="646" s="124" customFormat="1"/>
    <row r="647" s="124" customFormat="1"/>
    <row r="648" s="124" customFormat="1"/>
    <row r="649" s="124" customFormat="1"/>
    <row r="650" s="124" customFormat="1"/>
    <row r="651" s="124" customFormat="1"/>
    <row r="652" s="124" customFormat="1"/>
    <row r="653" s="124" customFormat="1"/>
    <row r="654" s="124" customFormat="1"/>
    <row r="655" s="124" customFormat="1"/>
    <row r="656" s="124" customFormat="1"/>
    <row r="657" s="124" customFormat="1"/>
    <row r="658" s="124" customFormat="1"/>
    <row r="659" s="124" customFormat="1"/>
    <row r="660" s="124" customFormat="1"/>
    <row r="661" s="124" customFormat="1"/>
    <row r="662" s="124" customFormat="1"/>
    <row r="663" s="124" customFormat="1"/>
    <row r="664" s="124" customFormat="1"/>
    <row r="665" s="124" customFormat="1"/>
    <row r="666" s="124" customFormat="1"/>
    <row r="667" s="124" customFormat="1"/>
    <row r="668" s="124" customFormat="1"/>
    <row r="669" s="124" customFormat="1"/>
    <row r="670" s="124" customFormat="1"/>
    <row r="671" s="124" customFormat="1"/>
    <row r="672" s="124" customFormat="1"/>
    <row r="673" s="124" customFormat="1"/>
    <row r="674" s="124" customFormat="1"/>
    <row r="675" s="124" customFormat="1"/>
    <row r="676" s="124" customFormat="1"/>
    <row r="677" s="124" customFormat="1"/>
    <row r="678" s="124" customFormat="1"/>
    <row r="679" s="124" customFormat="1"/>
    <row r="680" s="124" customFormat="1"/>
    <row r="681" s="124" customFormat="1"/>
    <row r="682" s="124" customFormat="1"/>
    <row r="683" s="124" customFormat="1"/>
    <row r="684" s="124" customFormat="1"/>
    <row r="685" s="124" customFormat="1"/>
    <row r="686" s="124" customFormat="1"/>
    <row r="687" s="124" customFormat="1"/>
    <row r="688" s="124" customFormat="1"/>
    <row r="689" s="124" customFormat="1"/>
    <row r="690" s="124" customFormat="1"/>
    <row r="691" s="124" customFormat="1"/>
    <row r="692" s="124" customFormat="1"/>
    <row r="693" s="124" customFormat="1"/>
    <row r="694" s="124" customFormat="1"/>
    <row r="695" s="124" customFormat="1"/>
    <row r="696" s="124" customFormat="1"/>
    <row r="697" s="124" customFormat="1"/>
    <row r="698" s="124" customFormat="1"/>
    <row r="699" s="124" customFormat="1"/>
    <row r="700" s="124" customFormat="1"/>
    <row r="701" s="124" customFormat="1"/>
    <row r="702" s="124" customFormat="1"/>
    <row r="703" s="124" customFormat="1"/>
    <row r="704" s="124" customFormat="1"/>
    <row r="705" s="124" customFormat="1"/>
    <row r="706" s="124" customFormat="1"/>
    <row r="707" s="124" customFormat="1"/>
    <row r="708" s="124" customFormat="1"/>
    <row r="709" s="124" customFormat="1"/>
    <row r="710" s="124" customFormat="1"/>
    <row r="711" s="124" customFormat="1"/>
    <row r="712" s="124" customFormat="1"/>
    <row r="713" s="124" customFormat="1"/>
    <row r="714" s="124" customFormat="1"/>
    <row r="715" s="124" customFormat="1"/>
    <row r="716" s="124" customFormat="1"/>
    <row r="717" s="124" customFormat="1"/>
    <row r="718" s="124" customFormat="1"/>
    <row r="719" s="124" customFormat="1"/>
    <row r="720" s="124" customFormat="1"/>
    <row r="721" s="124" customFormat="1"/>
    <row r="722" s="124" customFormat="1"/>
    <row r="723" s="124" customFormat="1"/>
    <row r="724" s="124" customFormat="1"/>
    <row r="725" s="124" customFormat="1"/>
    <row r="726" s="124" customFormat="1"/>
    <row r="727" s="124" customFormat="1"/>
    <row r="728" s="124" customFormat="1"/>
    <row r="729" s="124" customFormat="1"/>
    <row r="730" s="124" customFormat="1"/>
    <row r="731" s="124" customFormat="1"/>
    <row r="732" s="124" customFormat="1"/>
    <row r="733" s="124" customFormat="1"/>
    <row r="734" s="124" customFormat="1"/>
    <row r="735" s="124"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zoomScale="40" zoomScaleNormal="40" workbookViewId="0">
      <selection activeCell="D21" sqref="D21"/>
    </sheetView>
  </sheetViews>
  <sheetFormatPr baseColWidth="10" defaultRowHeight="15"/>
  <cols>
    <col min="2" max="2" width="40.42578125" customWidth="1"/>
    <col min="3" max="3" width="74.85546875" hidden="1" customWidth="1"/>
    <col min="4" max="4" width="147.85546875" customWidth="1"/>
    <col min="5" max="5" width="26.140625" style="137" customWidth="1"/>
    <col min="11" max="258" width="11.42578125" style="124"/>
  </cols>
  <sheetData>
    <row r="1" spans="1:10" s="124" customFormat="1">
      <c r="E1" s="147"/>
    </row>
    <row r="2" spans="1:10" ht="33.75">
      <c r="A2" s="7"/>
      <c r="B2" s="437" t="s">
        <v>119</v>
      </c>
      <c r="C2" s="437"/>
      <c r="D2" s="437"/>
      <c r="E2" s="437"/>
      <c r="F2" s="7"/>
      <c r="G2" s="7"/>
      <c r="H2" s="7"/>
      <c r="I2" s="7"/>
      <c r="J2" s="7"/>
    </row>
    <row r="3" spans="1:10">
      <c r="A3" s="7"/>
      <c r="B3" s="113"/>
      <c r="C3" s="113"/>
      <c r="D3" s="113"/>
      <c r="E3" s="145"/>
      <c r="F3" s="7"/>
      <c r="G3" s="7"/>
      <c r="H3" s="7"/>
      <c r="I3" s="7"/>
      <c r="J3" s="7"/>
    </row>
    <row r="4" spans="1:10" ht="60">
      <c r="A4" s="7"/>
      <c r="B4" s="25"/>
      <c r="C4" s="114" t="s">
        <v>120</v>
      </c>
      <c r="D4" s="114" t="s">
        <v>121</v>
      </c>
      <c r="E4" s="145"/>
      <c r="F4" s="7"/>
      <c r="G4" s="7"/>
      <c r="H4" s="7"/>
      <c r="I4" s="7"/>
      <c r="J4" s="7"/>
    </row>
    <row r="5" spans="1:10" ht="76.5" customHeight="1">
      <c r="A5" s="26" t="s">
        <v>122</v>
      </c>
      <c r="B5" s="115" t="s">
        <v>282</v>
      </c>
      <c r="C5" s="116" t="s">
        <v>123</v>
      </c>
      <c r="D5" s="117" t="s">
        <v>47</v>
      </c>
      <c r="E5" s="146">
        <v>0.2</v>
      </c>
      <c r="F5" s="7"/>
      <c r="G5" s="7"/>
      <c r="H5" s="7"/>
      <c r="I5" s="7"/>
      <c r="J5" s="7"/>
    </row>
    <row r="6" spans="1:10" ht="99">
      <c r="A6" s="26" t="s">
        <v>124</v>
      </c>
      <c r="B6" s="118" t="s">
        <v>124</v>
      </c>
      <c r="C6" s="119" t="s">
        <v>125</v>
      </c>
      <c r="D6" s="120" t="s">
        <v>48</v>
      </c>
      <c r="E6" s="146">
        <v>0.4</v>
      </c>
      <c r="F6" s="7"/>
      <c r="G6" s="7"/>
      <c r="H6" s="7"/>
      <c r="I6" s="7"/>
      <c r="J6" s="7"/>
    </row>
    <row r="7" spans="1:10" ht="66">
      <c r="A7" s="26" t="s">
        <v>127</v>
      </c>
      <c r="B7" s="121" t="s">
        <v>283</v>
      </c>
      <c r="C7" s="119" t="s">
        <v>128</v>
      </c>
      <c r="D7" s="120" t="s">
        <v>129</v>
      </c>
      <c r="E7" s="146">
        <v>0.6</v>
      </c>
      <c r="F7" s="7"/>
      <c r="G7" s="7"/>
      <c r="H7" s="7"/>
      <c r="I7" s="7"/>
      <c r="J7" s="7"/>
    </row>
    <row r="8" spans="1:10" ht="66">
      <c r="A8" s="26" t="s">
        <v>130</v>
      </c>
      <c r="B8" s="122" t="s">
        <v>284</v>
      </c>
      <c r="C8" s="119" t="s">
        <v>131</v>
      </c>
      <c r="D8" s="120" t="s">
        <v>313</v>
      </c>
      <c r="E8" s="146">
        <v>0.8</v>
      </c>
      <c r="F8" s="7"/>
      <c r="G8" s="7"/>
      <c r="H8" s="7"/>
      <c r="I8" s="7"/>
      <c r="J8" s="7"/>
    </row>
    <row r="9" spans="1:10" ht="66">
      <c r="A9" s="26" t="s">
        <v>132</v>
      </c>
      <c r="B9" s="123" t="s">
        <v>285</v>
      </c>
      <c r="C9" s="119" t="s">
        <v>133</v>
      </c>
      <c r="D9" s="120" t="s">
        <v>50</v>
      </c>
      <c r="E9" s="146">
        <v>1</v>
      </c>
      <c r="F9" s="7"/>
      <c r="G9" s="7"/>
      <c r="H9" s="7"/>
      <c r="I9" s="7"/>
      <c r="J9" s="7"/>
    </row>
    <row r="10" spans="1:10" ht="20.25">
      <c r="A10" s="26"/>
      <c r="B10" s="26"/>
      <c r="C10" s="27"/>
      <c r="D10" s="27"/>
      <c r="E10" s="145"/>
      <c r="F10" s="7"/>
      <c r="G10" s="7"/>
      <c r="H10" s="7"/>
      <c r="I10" s="7"/>
      <c r="J10" s="7"/>
    </row>
    <row r="11" spans="1:10" ht="60">
      <c r="A11" s="26"/>
      <c r="B11" s="25"/>
      <c r="C11" s="114" t="s">
        <v>120</v>
      </c>
      <c r="D11" s="114" t="s">
        <v>298</v>
      </c>
      <c r="E11" s="145"/>
      <c r="F11" s="7"/>
      <c r="G11" s="7"/>
      <c r="H11" s="7"/>
      <c r="I11" s="7"/>
      <c r="J11" s="7"/>
    </row>
    <row r="12" spans="1:10" ht="79.5" customHeight="1">
      <c r="A12" s="26"/>
      <c r="B12" s="115" t="s">
        <v>282</v>
      </c>
      <c r="C12" s="116" t="s">
        <v>123</v>
      </c>
      <c r="D12" s="161" t="s">
        <v>304</v>
      </c>
      <c r="E12" s="146">
        <v>0.2</v>
      </c>
      <c r="F12" s="7"/>
      <c r="G12" s="7"/>
      <c r="H12" s="7"/>
      <c r="I12" s="7"/>
      <c r="J12" s="7"/>
    </row>
    <row r="13" spans="1:10" ht="33">
      <c r="A13" s="26"/>
      <c r="B13" s="118" t="s">
        <v>124</v>
      </c>
      <c r="C13" s="119" t="s">
        <v>125</v>
      </c>
      <c r="D13" s="161" t="s">
        <v>305</v>
      </c>
      <c r="E13" s="146">
        <v>0.4</v>
      </c>
      <c r="F13" s="7"/>
      <c r="G13" s="7"/>
      <c r="H13" s="7"/>
      <c r="I13" s="7"/>
      <c r="J13" s="7"/>
    </row>
    <row r="14" spans="1:10" ht="33">
      <c r="A14" s="26"/>
      <c r="B14" s="121" t="s">
        <v>283</v>
      </c>
      <c r="C14" s="119" t="s">
        <v>128</v>
      </c>
      <c r="D14" s="161" t="s">
        <v>306</v>
      </c>
      <c r="E14" s="146">
        <v>0.6</v>
      </c>
      <c r="F14" s="7"/>
      <c r="G14" s="7"/>
      <c r="H14" s="7"/>
      <c r="I14" s="7"/>
      <c r="J14" s="7"/>
    </row>
    <row r="15" spans="1:10" ht="33">
      <c r="A15" s="26"/>
      <c r="B15" s="122" t="s">
        <v>284</v>
      </c>
      <c r="C15" s="119" t="s">
        <v>131</v>
      </c>
      <c r="D15" s="161" t="s">
        <v>307</v>
      </c>
      <c r="E15" s="146">
        <v>0.8</v>
      </c>
      <c r="F15" s="7"/>
      <c r="G15" s="7"/>
      <c r="H15" s="7"/>
      <c r="I15" s="7"/>
      <c r="J15" s="7"/>
    </row>
    <row r="16" spans="1:10" ht="46.5" customHeight="1">
      <c r="A16" s="26"/>
      <c r="B16" s="123" t="s">
        <v>285</v>
      </c>
      <c r="C16" s="119" t="s">
        <v>133</v>
      </c>
      <c r="D16" s="161" t="s">
        <v>308</v>
      </c>
      <c r="E16" s="146">
        <v>1</v>
      </c>
      <c r="F16" s="7"/>
      <c r="G16" s="7"/>
      <c r="H16" s="7"/>
      <c r="I16" s="7"/>
      <c r="J16" s="7"/>
    </row>
    <row r="17" spans="1:10" ht="20.25">
      <c r="A17" s="26"/>
      <c r="B17" s="26"/>
      <c r="C17" s="27"/>
      <c r="D17" s="27"/>
      <c r="E17" s="145"/>
      <c r="F17" s="7"/>
      <c r="G17" s="7"/>
      <c r="H17" s="7"/>
      <c r="I17" s="7"/>
      <c r="J17" s="7"/>
    </row>
    <row r="18" spans="1:10" ht="16.5">
      <c r="A18" s="26"/>
      <c r="B18" s="28"/>
      <c r="C18" s="28"/>
      <c r="D18" s="28"/>
      <c r="E18" s="145"/>
      <c r="F18" s="7"/>
      <c r="G18" s="7"/>
      <c r="H18" s="7"/>
      <c r="I18" s="7"/>
      <c r="J18" s="7"/>
    </row>
    <row r="19" spans="1:10" ht="60">
      <c r="A19" s="26"/>
      <c r="B19" s="25"/>
      <c r="C19" s="114" t="s">
        <v>120</v>
      </c>
      <c r="D19" s="114" t="s">
        <v>311</v>
      </c>
      <c r="E19" s="145"/>
      <c r="F19" s="7"/>
      <c r="G19" s="7"/>
      <c r="H19" s="7"/>
      <c r="I19" s="7"/>
      <c r="J19" s="7"/>
    </row>
    <row r="20" spans="1:10" ht="57.75" customHeight="1">
      <c r="A20" s="26"/>
      <c r="B20" s="115" t="s">
        <v>282</v>
      </c>
      <c r="C20" s="116" t="s">
        <v>123</v>
      </c>
      <c r="D20" s="161" t="s">
        <v>299</v>
      </c>
      <c r="E20" s="146">
        <v>0.2</v>
      </c>
      <c r="F20" s="7"/>
      <c r="G20" s="7"/>
      <c r="H20" s="7"/>
      <c r="I20" s="7"/>
      <c r="J20" s="7"/>
    </row>
    <row r="21" spans="1:10" ht="54" customHeight="1">
      <c r="A21" s="26"/>
      <c r="B21" s="118" t="s">
        <v>124</v>
      </c>
      <c r="C21" s="119" t="s">
        <v>125</v>
      </c>
      <c r="D21" s="161" t="s">
        <v>300</v>
      </c>
      <c r="E21" s="146">
        <v>0.4</v>
      </c>
      <c r="F21" s="7"/>
      <c r="G21" s="7"/>
      <c r="H21" s="7"/>
      <c r="I21" s="7"/>
      <c r="J21" s="7"/>
    </row>
    <row r="22" spans="1:10" ht="64.5" customHeight="1">
      <c r="A22" s="26"/>
      <c r="B22" s="121" t="s">
        <v>283</v>
      </c>
      <c r="C22" s="119" t="s">
        <v>128</v>
      </c>
      <c r="D22" s="161" t="s">
        <v>301</v>
      </c>
      <c r="E22" s="146">
        <v>0.6</v>
      </c>
      <c r="F22" s="7"/>
      <c r="G22" s="7"/>
      <c r="H22" s="7"/>
      <c r="I22" s="7"/>
      <c r="J22" s="7"/>
    </row>
    <row r="23" spans="1:10" ht="51.75" customHeight="1">
      <c r="A23" s="26"/>
      <c r="B23" s="122" t="s">
        <v>284</v>
      </c>
      <c r="C23" s="119" t="s">
        <v>131</v>
      </c>
      <c r="D23" s="161" t="s">
        <v>302</v>
      </c>
      <c r="E23" s="146">
        <v>0.8</v>
      </c>
      <c r="F23" s="7"/>
      <c r="G23" s="7"/>
      <c r="H23" s="7"/>
      <c r="I23" s="7"/>
      <c r="J23" s="7"/>
    </row>
    <row r="24" spans="1:10" ht="51.75" customHeight="1">
      <c r="A24" s="26"/>
      <c r="B24" s="123" t="s">
        <v>285</v>
      </c>
      <c r="C24" s="119" t="s">
        <v>133</v>
      </c>
      <c r="D24" s="161" t="s">
        <v>303</v>
      </c>
      <c r="E24" s="146">
        <v>1</v>
      </c>
      <c r="F24" s="7"/>
      <c r="G24" s="7"/>
      <c r="H24" s="7"/>
      <c r="I24" s="7"/>
      <c r="J24" s="7"/>
    </row>
    <row r="25" spans="1:10" ht="16.5">
      <c r="A25" s="26"/>
      <c r="B25" s="28"/>
      <c r="C25" s="28"/>
      <c r="D25" s="28"/>
      <c r="E25" s="145"/>
      <c r="F25" s="7"/>
      <c r="G25" s="7"/>
      <c r="H25" s="7"/>
      <c r="I25" s="7"/>
      <c r="J25" s="7"/>
    </row>
    <row r="26" spans="1:10" ht="16.5">
      <c r="A26" s="26"/>
      <c r="B26" s="28"/>
      <c r="C26" s="28"/>
      <c r="D26" s="28"/>
      <c r="E26" s="145"/>
      <c r="F26" s="7"/>
      <c r="G26" s="7"/>
      <c r="H26" s="7"/>
      <c r="I26" s="7"/>
      <c r="J26" s="7"/>
    </row>
    <row r="27" spans="1:10" ht="16.5">
      <c r="A27" s="26"/>
      <c r="B27" s="28"/>
      <c r="C27" s="28"/>
      <c r="D27" s="28"/>
      <c r="E27" s="145"/>
      <c r="F27" s="7"/>
      <c r="G27" s="7"/>
      <c r="H27" s="7"/>
      <c r="I27" s="7"/>
      <c r="J27" s="7"/>
    </row>
    <row r="28" spans="1:10" ht="16.5">
      <c r="A28" s="26"/>
      <c r="B28" s="28"/>
      <c r="C28" s="28"/>
      <c r="D28" s="28"/>
      <c r="E28" s="145"/>
      <c r="F28" s="7"/>
      <c r="G28" s="7"/>
      <c r="H28" s="7"/>
      <c r="I28" s="7"/>
      <c r="J28" s="7"/>
    </row>
    <row r="29" spans="1:10" ht="60">
      <c r="A29" s="26"/>
      <c r="B29" s="25"/>
      <c r="C29" s="114" t="s">
        <v>120</v>
      </c>
      <c r="D29" s="114" t="s">
        <v>309</v>
      </c>
      <c r="E29" s="145"/>
      <c r="F29" s="7"/>
      <c r="G29" s="7"/>
      <c r="H29" s="7"/>
      <c r="I29" s="7"/>
      <c r="J29" s="7"/>
    </row>
    <row r="30" spans="1:10" ht="75.75" customHeight="1">
      <c r="A30" s="26"/>
      <c r="B30" s="115" t="s">
        <v>282</v>
      </c>
      <c r="C30" s="116" t="s">
        <v>123</v>
      </c>
      <c r="D30" s="161" t="s">
        <v>316</v>
      </c>
      <c r="E30" s="146">
        <v>0.2</v>
      </c>
      <c r="F30" s="7"/>
      <c r="G30" s="7"/>
      <c r="H30" s="7"/>
      <c r="I30" s="7"/>
      <c r="J30" s="7"/>
    </row>
    <row r="31" spans="1:10" ht="65.25" customHeight="1">
      <c r="A31" s="26"/>
      <c r="B31" s="118" t="s">
        <v>124</v>
      </c>
      <c r="C31" s="119" t="s">
        <v>125</v>
      </c>
      <c r="D31" s="161" t="s">
        <v>317</v>
      </c>
      <c r="E31" s="146">
        <v>0.4</v>
      </c>
      <c r="F31" s="7"/>
      <c r="G31" s="7"/>
      <c r="H31" s="7"/>
      <c r="I31" s="7"/>
      <c r="J31" s="7"/>
    </row>
    <row r="32" spans="1:10" ht="57" customHeight="1">
      <c r="A32" s="26"/>
      <c r="B32" s="121" t="s">
        <v>283</v>
      </c>
      <c r="C32" s="119" t="s">
        <v>128</v>
      </c>
      <c r="D32" s="161" t="s">
        <v>310</v>
      </c>
      <c r="E32" s="146">
        <v>0.6</v>
      </c>
      <c r="F32" s="7"/>
      <c r="G32" s="7"/>
      <c r="H32" s="7"/>
      <c r="I32" s="7"/>
      <c r="J32" s="7"/>
    </row>
    <row r="33" spans="1:10" ht="66.75" customHeight="1">
      <c r="A33" s="26"/>
      <c r="B33" s="122" t="s">
        <v>284</v>
      </c>
      <c r="C33" s="119" t="s">
        <v>131</v>
      </c>
      <c r="D33" s="161" t="s">
        <v>318</v>
      </c>
      <c r="E33" s="146">
        <v>0.8</v>
      </c>
      <c r="F33" s="7"/>
      <c r="G33" s="7"/>
      <c r="H33" s="7"/>
      <c r="I33" s="7"/>
      <c r="J33" s="7"/>
    </row>
    <row r="34" spans="1:10" ht="79.5" customHeight="1">
      <c r="A34" s="26"/>
      <c r="B34" s="123" t="s">
        <v>285</v>
      </c>
      <c r="C34" s="119" t="s">
        <v>133</v>
      </c>
      <c r="D34" s="161" t="s">
        <v>319</v>
      </c>
      <c r="E34" s="146">
        <v>1</v>
      </c>
      <c r="F34" s="7"/>
      <c r="G34" s="7"/>
      <c r="H34" s="7"/>
      <c r="I34" s="7"/>
      <c r="J34" s="7"/>
    </row>
    <row r="35" spans="1:10">
      <c r="A35" s="26"/>
      <c r="B35" s="26"/>
      <c r="C35" s="26" t="s">
        <v>134</v>
      </c>
      <c r="D35" s="26" t="s">
        <v>135</v>
      </c>
      <c r="E35" s="145"/>
      <c r="F35" s="7"/>
      <c r="G35" s="7"/>
      <c r="H35" s="7"/>
      <c r="I35" s="7"/>
      <c r="J35" s="7"/>
    </row>
    <row r="36" spans="1:10">
      <c r="A36" s="26"/>
      <c r="B36" s="26"/>
      <c r="C36" s="26"/>
      <c r="D36" s="26"/>
      <c r="E36" s="145"/>
      <c r="F36" s="7"/>
      <c r="G36" s="7"/>
      <c r="H36" s="7"/>
      <c r="I36" s="7"/>
      <c r="J36" s="7"/>
    </row>
    <row r="37" spans="1:10">
      <c r="A37" s="26"/>
      <c r="B37" s="26"/>
      <c r="C37" s="26"/>
      <c r="D37" s="26"/>
      <c r="E37" s="145"/>
      <c r="F37" s="7"/>
      <c r="G37" s="7"/>
      <c r="H37" s="7"/>
      <c r="I37" s="7"/>
      <c r="J37" s="7"/>
    </row>
    <row r="38" spans="1:10" ht="60">
      <c r="A38" s="26"/>
      <c r="B38" s="25"/>
      <c r="C38" s="114" t="s">
        <v>120</v>
      </c>
      <c r="D38" s="114" t="s">
        <v>329</v>
      </c>
      <c r="E38" s="145"/>
      <c r="F38" s="7"/>
      <c r="G38" s="7"/>
      <c r="H38" s="7"/>
      <c r="I38" s="7"/>
      <c r="J38" s="7"/>
    </row>
    <row r="39" spans="1:10" ht="99">
      <c r="A39" s="26"/>
      <c r="B39" s="115" t="s">
        <v>282</v>
      </c>
      <c r="C39" s="116" t="s">
        <v>123</v>
      </c>
      <c r="D39" s="162" t="s">
        <v>325</v>
      </c>
      <c r="E39" s="146">
        <v>0.2</v>
      </c>
      <c r="F39" s="7"/>
      <c r="G39" s="7"/>
      <c r="H39" s="7"/>
      <c r="I39" s="7"/>
      <c r="J39" s="7"/>
    </row>
    <row r="40" spans="1:10" ht="99">
      <c r="A40" s="26"/>
      <c r="B40" s="118" t="s">
        <v>124</v>
      </c>
      <c r="C40" s="119" t="s">
        <v>125</v>
      </c>
      <c r="D40" s="162" t="s">
        <v>326</v>
      </c>
      <c r="E40" s="146">
        <v>0.4</v>
      </c>
      <c r="F40" s="7"/>
      <c r="G40" s="7"/>
      <c r="H40" s="7"/>
      <c r="I40" s="7"/>
      <c r="J40" s="7"/>
    </row>
    <row r="41" spans="1:10" ht="99">
      <c r="A41" s="26"/>
      <c r="B41" s="121" t="s">
        <v>283</v>
      </c>
      <c r="C41" s="119" t="s">
        <v>128</v>
      </c>
      <c r="D41" s="162" t="s">
        <v>327</v>
      </c>
      <c r="E41" s="146">
        <v>0.6</v>
      </c>
      <c r="F41" s="7"/>
      <c r="G41" s="7"/>
      <c r="H41" s="7"/>
      <c r="I41" s="7"/>
      <c r="J41" s="7"/>
    </row>
    <row r="42" spans="1:10" ht="99">
      <c r="A42" s="26"/>
      <c r="B42" s="122" t="s">
        <v>284</v>
      </c>
      <c r="C42" s="119" t="s">
        <v>131</v>
      </c>
      <c r="D42" s="162" t="s">
        <v>328</v>
      </c>
      <c r="E42" s="146">
        <v>0.8</v>
      </c>
      <c r="F42" s="7"/>
      <c r="G42" s="7"/>
      <c r="H42" s="7"/>
      <c r="I42" s="7"/>
      <c r="J42" s="7"/>
    </row>
    <row r="43" spans="1:10" ht="99">
      <c r="A43" s="26"/>
      <c r="B43" s="123" t="s">
        <v>285</v>
      </c>
      <c r="C43" s="119" t="s">
        <v>133</v>
      </c>
      <c r="D43" s="162" t="s">
        <v>330</v>
      </c>
      <c r="E43" s="146">
        <v>1</v>
      </c>
      <c r="F43" s="7"/>
      <c r="G43" s="7"/>
      <c r="H43" s="7"/>
      <c r="I43" s="7"/>
      <c r="J43" s="7"/>
    </row>
    <row r="44" spans="1:10">
      <c r="A44" s="26"/>
      <c r="B44" s="26"/>
      <c r="C44" s="26"/>
      <c r="D44" s="26"/>
      <c r="E44" s="145"/>
      <c r="F44" s="7"/>
      <c r="G44" s="7"/>
      <c r="H44" s="7"/>
      <c r="I44" s="7"/>
      <c r="J44" s="7"/>
    </row>
    <row r="45" spans="1:10" ht="56.25" customHeight="1">
      <c r="A45" s="26"/>
      <c r="B45" s="26"/>
      <c r="C45" s="26"/>
      <c r="D45" s="114" t="s">
        <v>297</v>
      </c>
      <c r="E45" s="145"/>
      <c r="F45" s="7"/>
      <c r="G45" s="7"/>
      <c r="H45" s="7"/>
      <c r="I45" s="7"/>
      <c r="J45" s="7"/>
    </row>
    <row r="46" spans="1:10" ht="94.5" customHeight="1">
      <c r="A46" s="26"/>
      <c r="B46" s="122" t="s">
        <v>284</v>
      </c>
      <c r="C46" s="26"/>
      <c r="D46" s="120" t="s">
        <v>389</v>
      </c>
      <c r="E46" s="146">
        <v>0.8</v>
      </c>
      <c r="F46" s="7"/>
      <c r="G46" s="7"/>
      <c r="H46" s="7"/>
      <c r="I46" s="7"/>
      <c r="J46" s="7"/>
    </row>
    <row r="47" spans="1:10" ht="105.75" customHeight="1">
      <c r="A47" s="26"/>
      <c r="B47" s="123" t="s">
        <v>285</v>
      </c>
      <c r="C47" s="27"/>
      <c r="D47" s="120" t="s">
        <v>387</v>
      </c>
      <c r="E47" s="146">
        <v>1</v>
      </c>
      <c r="F47" s="7"/>
      <c r="G47" s="7"/>
      <c r="H47" s="7"/>
      <c r="I47" s="7"/>
      <c r="J47" s="7"/>
    </row>
    <row r="48" spans="1:10">
      <c r="A48" s="26"/>
      <c r="B48" s="23"/>
      <c r="C48" s="23"/>
      <c r="D48" s="23"/>
      <c r="E48" s="145"/>
      <c r="F48" s="7"/>
      <c r="G48" s="7"/>
      <c r="H48" s="7"/>
      <c r="I48" s="7"/>
      <c r="J48" s="7"/>
    </row>
    <row r="49" spans="1:10">
      <c r="A49" s="26"/>
      <c r="B49" s="23"/>
      <c r="C49" s="23"/>
      <c r="D49" s="23"/>
      <c r="E49" s="145"/>
      <c r="F49" s="7"/>
      <c r="G49" s="7"/>
      <c r="H49" s="7"/>
      <c r="I49" s="7"/>
      <c r="J49" s="7"/>
    </row>
    <row r="50" spans="1:10" ht="20.25">
      <c r="A50" s="26"/>
      <c r="B50" s="26"/>
      <c r="C50" s="27"/>
      <c r="D50" s="27"/>
      <c r="E50" s="145"/>
      <c r="F50" s="7"/>
      <c r="G50" s="7"/>
      <c r="H50" s="7"/>
      <c r="I50" s="7"/>
      <c r="J50" s="7"/>
    </row>
    <row r="51" spans="1:10" ht="46.5" customHeight="1">
      <c r="A51" s="26"/>
      <c r="B51" s="26"/>
      <c r="C51" s="26"/>
      <c r="D51" s="114" t="s">
        <v>392</v>
      </c>
      <c r="E51" s="145"/>
      <c r="F51" s="7"/>
      <c r="G51" s="7"/>
      <c r="H51" s="7"/>
      <c r="I51" s="7"/>
      <c r="J51" s="7"/>
    </row>
    <row r="52" spans="1:10" ht="90" customHeight="1">
      <c r="A52" s="26"/>
      <c r="B52" s="122" t="s">
        <v>284</v>
      </c>
      <c r="C52" s="26"/>
      <c r="D52" s="120" t="s">
        <v>314</v>
      </c>
      <c r="E52" s="146">
        <v>0.8</v>
      </c>
      <c r="F52" s="7"/>
      <c r="G52" s="7"/>
      <c r="H52" s="7"/>
      <c r="I52" s="7"/>
      <c r="J52" s="7"/>
    </row>
    <row r="53" spans="1:10" ht="66">
      <c r="A53" s="26"/>
      <c r="B53" s="123" t="s">
        <v>285</v>
      </c>
      <c r="C53" s="27"/>
      <c r="D53" s="120" t="s">
        <v>315</v>
      </c>
      <c r="E53" s="146">
        <v>1</v>
      </c>
      <c r="F53" s="7"/>
      <c r="G53" s="7"/>
      <c r="H53" s="7"/>
      <c r="I53" s="7"/>
      <c r="J53" s="7"/>
    </row>
    <row r="54" spans="1:10" ht="20.25">
      <c r="A54" s="26"/>
      <c r="B54" s="26"/>
      <c r="C54" s="27"/>
      <c r="D54" s="27"/>
      <c r="E54" s="145"/>
      <c r="F54" s="7"/>
      <c r="G54" s="7"/>
      <c r="H54" s="7"/>
      <c r="I54" s="7"/>
      <c r="J54" s="7"/>
    </row>
    <row r="55" spans="1:10" ht="20.25">
      <c r="A55" s="26"/>
      <c r="B55" s="26"/>
      <c r="C55" s="27"/>
      <c r="D55" s="27"/>
      <c r="E55" s="145"/>
      <c r="F55" s="7"/>
      <c r="G55" s="7"/>
      <c r="H55" s="7"/>
      <c r="I55" s="7"/>
      <c r="J55" s="7"/>
    </row>
    <row r="56" spans="1:10" ht="20.25">
      <c r="A56" s="26"/>
      <c r="B56" s="26"/>
      <c r="C56" s="27"/>
      <c r="D56" s="27"/>
      <c r="E56" s="145"/>
      <c r="F56" s="7"/>
      <c r="G56" s="7"/>
      <c r="H56" s="7"/>
      <c r="I56" s="7"/>
      <c r="J56" s="7"/>
    </row>
    <row r="57" spans="1:10" ht="20.25">
      <c r="A57" s="26"/>
      <c r="B57" s="26"/>
      <c r="C57" s="27"/>
      <c r="D57" s="27"/>
      <c r="E57" s="145"/>
      <c r="F57" s="7"/>
      <c r="G57" s="7"/>
      <c r="H57" s="7"/>
      <c r="I57" s="7"/>
      <c r="J57" s="7"/>
    </row>
    <row r="58" spans="1:10" ht="20.25">
      <c r="A58" s="26"/>
      <c r="B58" s="26"/>
      <c r="C58" s="27"/>
      <c r="D58" s="27"/>
      <c r="E58" s="145"/>
      <c r="F58" s="7"/>
      <c r="G58" s="7"/>
      <c r="H58" s="7"/>
      <c r="I58" s="7"/>
      <c r="J58" s="7"/>
    </row>
    <row r="59" spans="1:10" ht="20.25">
      <c r="A59" s="26"/>
      <c r="B59" s="26"/>
      <c r="C59" s="27"/>
      <c r="D59" s="27"/>
      <c r="E59" s="145"/>
      <c r="F59" s="7"/>
      <c r="G59" s="7"/>
      <c r="H59" s="7"/>
      <c r="I59" s="7"/>
      <c r="J59" s="7"/>
    </row>
    <row r="60" spans="1:10" ht="20.25">
      <c r="A60" s="26"/>
      <c r="B60" s="26"/>
      <c r="C60" s="27"/>
      <c r="D60" s="27"/>
      <c r="E60" s="145"/>
      <c r="F60" s="7"/>
      <c r="G60" s="7"/>
      <c r="H60" s="7"/>
      <c r="I60" s="7"/>
      <c r="J60" s="7"/>
    </row>
    <row r="61" spans="1:10" ht="20.25">
      <c r="A61" s="26"/>
      <c r="B61" s="26"/>
      <c r="C61" s="27"/>
      <c r="D61" s="27"/>
      <c r="E61" s="145"/>
      <c r="F61" s="7"/>
      <c r="G61" s="7"/>
      <c r="H61" s="7"/>
      <c r="I61" s="7"/>
      <c r="J61" s="7"/>
    </row>
    <row r="62" spans="1:10" ht="20.25">
      <c r="A62" s="26"/>
      <c r="B62" s="26"/>
      <c r="C62" s="27"/>
      <c r="D62" s="27"/>
      <c r="E62" s="145"/>
      <c r="F62" s="7"/>
      <c r="G62" s="7"/>
      <c r="H62" s="7"/>
      <c r="I62" s="7"/>
      <c r="J62" s="7"/>
    </row>
    <row r="63" spans="1:10" ht="20.25">
      <c r="A63" s="26"/>
      <c r="B63" s="26"/>
      <c r="C63" s="27"/>
      <c r="D63" s="27"/>
      <c r="E63" s="145"/>
      <c r="F63" s="7"/>
      <c r="G63" s="7"/>
      <c r="H63" s="7"/>
      <c r="I63" s="7"/>
      <c r="J63" s="7"/>
    </row>
    <row r="64" spans="1:10" ht="20.25">
      <c r="A64" s="26"/>
      <c r="B64" s="26"/>
      <c r="C64" s="27"/>
      <c r="D64" s="27"/>
      <c r="E64" s="145"/>
      <c r="F64" s="7"/>
      <c r="G64" s="7"/>
      <c r="H64" s="7"/>
      <c r="I64" s="7"/>
      <c r="J64" s="7"/>
    </row>
    <row r="65" spans="1:10" ht="20.25">
      <c r="A65" s="26"/>
      <c r="B65" s="26"/>
      <c r="C65" s="27"/>
      <c r="D65" s="27"/>
      <c r="E65" s="145"/>
      <c r="F65" s="7"/>
      <c r="G65" s="7"/>
      <c r="H65" s="7"/>
      <c r="I65" s="7"/>
      <c r="J65" s="7"/>
    </row>
    <row r="66" spans="1:10" ht="20.25">
      <c r="A66" s="26"/>
      <c r="B66" s="26"/>
      <c r="C66" s="27"/>
      <c r="D66" s="27"/>
      <c r="E66" s="145"/>
      <c r="F66" s="7"/>
      <c r="G66" s="7"/>
      <c r="H66" s="7"/>
      <c r="I66" s="7"/>
      <c r="J66" s="7"/>
    </row>
    <row r="67" spans="1:10" ht="20.25">
      <c r="A67" s="26"/>
      <c r="B67" s="26"/>
      <c r="C67" s="27"/>
      <c r="D67" s="27"/>
      <c r="E67" s="145"/>
      <c r="F67" s="7"/>
      <c r="G67" s="7"/>
      <c r="H67" s="7"/>
      <c r="I67" s="7"/>
      <c r="J67" s="7"/>
    </row>
    <row r="68" spans="1:10" ht="20.25">
      <c r="A68" s="26"/>
      <c r="B68" s="26"/>
      <c r="C68" s="27"/>
      <c r="D68" s="27"/>
      <c r="E68" s="145"/>
      <c r="F68" s="7"/>
      <c r="G68" s="7"/>
      <c r="H68" s="7"/>
      <c r="I68" s="7"/>
      <c r="J68" s="7"/>
    </row>
    <row r="69" spans="1:10" ht="20.25">
      <c r="A69" s="26"/>
      <c r="B69" s="26"/>
      <c r="C69" s="27"/>
      <c r="D69" s="27"/>
      <c r="E69" s="145"/>
      <c r="F69" s="7"/>
      <c r="G69" s="7"/>
      <c r="H69" s="7"/>
      <c r="I69" s="7"/>
      <c r="J69" s="7"/>
    </row>
    <row r="70" spans="1:10" ht="20.25">
      <c r="A70" s="26"/>
      <c r="B70" s="26"/>
      <c r="C70" s="27"/>
      <c r="D70" s="27"/>
      <c r="E70" s="145"/>
      <c r="F70" s="7"/>
      <c r="G70" s="7"/>
      <c r="H70" s="7"/>
      <c r="I70" s="7"/>
      <c r="J70" s="7"/>
    </row>
    <row r="71" spans="1:10" ht="20.25">
      <c r="A71" s="26"/>
      <c r="B71" s="26"/>
      <c r="C71" s="27"/>
      <c r="D71" s="27"/>
      <c r="E71" s="145"/>
      <c r="F71" s="7"/>
      <c r="G71" s="7"/>
      <c r="H71" s="7"/>
      <c r="I71" s="7"/>
      <c r="J71" s="7"/>
    </row>
    <row r="72" spans="1:10" ht="20.25">
      <c r="A72" s="26"/>
      <c r="B72" s="26"/>
      <c r="C72" s="27"/>
      <c r="D72" s="27"/>
      <c r="E72" s="145"/>
      <c r="F72" s="7"/>
      <c r="G72" s="7"/>
      <c r="H72" s="7"/>
      <c r="I72" s="7"/>
      <c r="J72" s="7"/>
    </row>
    <row r="73" spans="1:10" ht="20.25">
      <c r="A73" s="26"/>
      <c r="B73" s="26"/>
      <c r="C73" s="27"/>
      <c r="D73" s="27"/>
      <c r="E73" s="145"/>
      <c r="F73" s="7"/>
      <c r="G73" s="7"/>
      <c r="H73" s="7"/>
      <c r="I73" s="7"/>
      <c r="J73" s="7"/>
    </row>
    <row r="74" spans="1:10" ht="20.25">
      <c r="A74" s="26"/>
      <c r="B74" s="26"/>
      <c r="C74" s="27"/>
      <c r="D74" s="27"/>
      <c r="E74" s="145"/>
      <c r="F74" s="7"/>
      <c r="G74" s="7"/>
      <c r="H74" s="7"/>
      <c r="I74" s="7"/>
      <c r="J74" s="7"/>
    </row>
    <row r="75" spans="1:10" ht="20.25">
      <c r="A75" s="26"/>
      <c r="B75" s="26"/>
      <c r="C75" s="27"/>
      <c r="D75" s="27"/>
      <c r="E75" s="145"/>
      <c r="F75" s="7"/>
      <c r="G75" s="7"/>
      <c r="H75" s="7"/>
      <c r="I75" s="7"/>
      <c r="J75" s="7"/>
    </row>
    <row r="76" spans="1:10" ht="20.25">
      <c r="A76" s="26"/>
      <c r="B76" s="26"/>
      <c r="C76" s="27"/>
      <c r="D76" s="27"/>
      <c r="E76" s="145"/>
      <c r="F76" s="7"/>
      <c r="G76" s="7"/>
      <c r="H76" s="7"/>
      <c r="I76" s="7"/>
      <c r="J76" s="7"/>
    </row>
    <row r="77" spans="1:10" ht="20.25">
      <c r="A77" s="26"/>
      <c r="B77" s="26"/>
      <c r="C77" s="27"/>
      <c r="D77" s="27"/>
      <c r="E77" s="145"/>
      <c r="F77" s="7"/>
      <c r="G77" s="7"/>
      <c r="H77" s="7"/>
      <c r="I77" s="7"/>
      <c r="J77" s="7"/>
    </row>
    <row r="78" spans="1:10" ht="20.25">
      <c r="A78" s="26"/>
      <c r="B78" s="26"/>
      <c r="C78" s="27"/>
      <c r="D78" s="27"/>
      <c r="E78" s="145"/>
      <c r="F78" s="7"/>
      <c r="G78" s="7"/>
      <c r="H78" s="7"/>
      <c r="I78" s="7"/>
      <c r="J78" s="7"/>
    </row>
    <row r="79" spans="1:10" ht="20.25">
      <c r="A79" s="26"/>
      <c r="B79" s="26"/>
      <c r="C79" s="27"/>
      <c r="D79" s="27"/>
      <c r="E79" s="145"/>
      <c r="F79" s="7"/>
      <c r="G79" s="7"/>
      <c r="H79" s="7"/>
      <c r="I79" s="7"/>
      <c r="J79" s="7"/>
    </row>
    <row r="80" spans="1:10" s="124" customFormat="1" ht="20.25">
      <c r="A80" s="125"/>
      <c r="B80" s="125"/>
      <c r="C80" s="126"/>
      <c r="D80" s="126"/>
      <c r="E80" s="147"/>
    </row>
    <row r="81" spans="1:5" s="124" customFormat="1" ht="20.25">
      <c r="A81" s="125"/>
      <c r="B81" s="125"/>
      <c r="C81" s="126"/>
      <c r="D81" s="126"/>
      <c r="E81" s="147"/>
    </row>
    <row r="82" spans="1:5" s="124" customFormat="1" ht="20.25">
      <c r="A82" s="125"/>
      <c r="B82" s="125"/>
      <c r="C82" s="126"/>
      <c r="D82" s="126"/>
      <c r="E82" s="147"/>
    </row>
    <row r="83" spans="1:5" s="124" customFormat="1" ht="20.25">
      <c r="A83" s="125"/>
      <c r="B83" s="125"/>
      <c r="C83" s="126"/>
      <c r="D83" s="126"/>
      <c r="E83" s="147"/>
    </row>
    <row r="84" spans="1:5" s="124" customFormat="1" ht="20.25">
      <c r="A84" s="125"/>
      <c r="B84" s="125"/>
      <c r="C84" s="126"/>
      <c r="D84" s="126"/>
      <c r="E84" s="147"/>
    </row>
    <row r="85" spans="1:5" s="124" customFormat="1" ht="20.25">
      <c r="A85" s="125"/>
      <c r="B85" s="125"/>
      <c r="C85" s="126"/>
      <c r="D85" s="126"/>
      <c r="E85" s="147"/>
    </row>
    <row r="86" spans="1:5" s="124" customFormat="1" ht="20.25">
      <c r="A86" s="125"/>
      <c r="B86" s="125"/>
      <c r="C86" s="126"/>
      <c r="D86" s="126"/>
      <c r="E86" s="147"/>
    </row>
    <row r="87" spans="1:5" s="124" customFormat="1" ht="20.25">
      <c r="A87" s="125"/>
      <c r="B87" s="125"/>
      <c r="C87" s="126"/>
      <c r="D87" s="126"/>
      <c r="E87" s="147"/>
    </row>
    <row r="88" spans="1:5" s="124" customFormat="1" ht="20.25">
      <c r="A88" s="125"/>
      <c r="B88" s="125"/>
      <c r="C88" s="126"/>
      <c r="D88" s="126"/>
      <c r="E88" s="147"/>
    </row>
    <row r="89" spans="1:5" s="124" customFormat="1" ht="20.25">
      <c r="A89" s="125"/>
      <c r="B89" s="125"/>
      <c r="C89" s="126"/>
      <c r="D89" s="126"/>
      <c r="E89" s="147"/>
    </row>
    <row r="90" spans="1:5" s="124" customFormat="1" ht="20.25">
      <c r="A90" s="125"/>
      <c r="B90" s="125"/>
      <c r="C90" s="126"/>
      <c r="D90" s="126"/>
      <c r="E90" s="147"/>
    </row>
    <row r="91" spans="1:5" s="124" customFormat="1" ht="20.25">
      <c r="A91" s="125"/>
      <c r="B91" s="125"/>
      <c r="C91" s="126"/>
      <c r="D91" s="126"/>
      <c r="E91" s="147"/>
    </row>
    <row r="92" spans="1:5" s="124" customFormat="1" ht="20.25">
      <c r="A92" s="125"/>
      <c r="B92" s="125"/>
      <c r="C92" s="126"/>
      <c r="D92" s="126"/>
      <c r="E92" s="147"/>
    </row>
    <row r="93" spans="1:5" s="124" customFormat="1" ht="20.25">
      <c r="A93" s="125"/>
      <c r="B93" s="125"/>
      <c r="C93" s="126"/>
      <c r="D93" s="126"/>
      <c r="E93" s="147"/>
    </row>
    <row r="94" spans="1:5" s="124" customFormat="1" ht="20.25">
      <c r="A94" s="125"/>
      <c r="B94" s="125"/>
      <c r="C94" s="126"/>
      <c r="D94" s="126"/>
      <c r="E94" s="147"/>
    </row>
    <row r="95" spans="1:5" s="124" customFormat="1" ht="20.25">
      <c r="A95" s="125"/>
      <c r="B95" s="125"/>
      <c r="C95" s="126"/>
      <c r="D95" s="126"/>
      <c r="E95" s="147"/>
    </row>
    <row r="96" spans="1:5" s="124" customFormat="1" ht="20.25">
      <c r="A96" s="125"/>
      <c r="B96" s="125"/>
      <c r="C96" s="126"/>
      <c r="D96" s="126"/>
      <c r="E96" s="147"/>
    </row>
    <row r="97" spans="1:5" s="124" customFormat="1" ht="20.25">
      <c r="A97" s="125"/>
      <c r="B97" s="125"/>
      <c r="C97" s="126"/>
      <c r="D97" s="126"/>
      <c r="E97" s="147"/>
    </row>
    <row r="98" spans="1:5" s="124" customFormat="1" ht="20.25">
      <c r="A98" s="125"/>
      <c r="B98" s="125"/>
      <c r="C98" s="126"/>
      <c r="D98" s="126"/>
      <c r="E98" s="147"/>
    </row>
    <row r="99" spans="1:5" s="124" customFormat="1" ht="20.25">
      <c r="A99" s="125"/>
      <c r="B99" s="125"/>
      <c r="C99" s="126"/>
      <c r="D99" s="126"/>
      <c r="E99" s="147"/>
    </row>
    <row r="100" spans="1:5" s="124" customFormat="1" ht="20.25">
      <c r="A100" s="125"/>
      <c r="B100" s="125"/>
      <c r="C100" s="126"/>
      <c r="D100" s="126"/>
      <c r="E100" s="147"/>
    </row>
    <row r="101" spans="1:5" s="124" customFormat="1" ht="20.25">
      <c r="A101" s="125"/>
      <c r="B101" s="125"/>
      <c r="C101" s="126"/>
      <c r="D101" s="126"/>
      <c r="E101" s="147"/>
    </row>
    <row r="102" spans="1:5" s="124" customFormat="1" ht="20.25">
      <c r="A102" s="125"/>
      <c r="B102" s="125"/>
      <c r="C102" s="126"/>
      <c r="D102" s="126"/>
      <c r="E102" s="147"/>
    </row>
    <row r="103" spans="1:5" s="124" customFormat="1" ht="20.25">
      <c r="A103" s="125"/>
      <c r="B103" s="125"/>
      <c r="C103" s="126"/>
      <c r="D103" s="126"/>
      <c r="E103" s="147"/>
    </row>
    <row r="104" spans="1:5" s="124" customFormat="1" ht="20.25">
      <c r="A104" s="125"/>
      <c r="B104" s="125"/>
      <c r="C104" s="126"/>
      <c r="D104" s="126"/>
      <c r="E104" s="147"/>
    </row>
    <row r="105" spans="1:5" s="124" customFormat="1" ht="20.25">
      <c r="A105" s="125"/>
      <c r="B105" s="125"/>
      <c r="C105" s="126"/>
      <c r="D105" s="126"/>
      <c r="E105" s="147"/>
    </row>
    <row r="106" spans="1:5" s="124" customFormat="1" ht="20.25">
      <c r="A106" s="125"/>
      <c r="B106" s="125"/>
      <c r="C106" s="126"/>
      <c r="D106" s="126"/>
      <c r="E106" s="147"/>
    </row>
    <row r="107" spans="1:5" s="124" customFormat="1" ht="20.25">
      <c r="A107" s="125"/>
      <c r="B107" s="125"/>
      <c r="C107" s="126"/>
      <c r="D107" s="126"/>
      <c r="E107" s="147"/>
    </row>
    <row r="108" spans="1:5" s="124" customFormat="1" ht="20.25">
      <c r="A108" s="125"/>
      <c r="B108" s="125"/>
      <c r="C108" s="126"/>
      <c r="D108" s="126"/>
      <c r="E108" s="147"/>
    </row>
    <row r="109" spans="1:5" s="124" customFormat="1" ht="20.25">
      <c r="A109" s="125"/>
      <c r="B109" s="125"/>
      <c r="C109" s="126"/>
      <c r="D109" s="126"/>
      <c r="E109" s="147"/>
    </row>
    <row r="110" spans="1:5" s="124" customFormat="1" ht="20.25">
      <c r="A110" s="125"/>
      <c r="B110" s="125"/>
      <c r="C110" s="126"/>
      <c r="D110" s="126"/>
      <c r="E110" s="147"/>
    </row>
    <row r="111" spans="1:5" s="124" customFormat="1" ht="20.25">
      <c r="A111" s="125"/>
      <c r="B111" s="125"/>
      <c r="C111" s="126"/>
      <c r="D111" s="126"/>
      <c r="E111" s="147"/>
    </row>
    <row r="112" spans="1:5" s="124" customFormat="1" ht="20.25">
      <c r="A112" s="125"/>
      <c r="B112" s="125"/>
      <c r="C112" s="126"/>
      <c r="D112" s="126"/>
      <c r="E112" s="147"/>
    </row>
    <row r="113" spans="1:5" s="124" customFormat="1" ht="20.25">
      <c r="A113" s="125"/>
      <c r="B113" s="125"/>
      <c r="C113" s="126"/>
      <c r="D113" s="126"/>
      <c r="E113" s="147"/>
    </row>
    <row r="114" spans="1:5" s="124" customFormat="1" ht="20.25">
      <c r="A114" s="125"/>
      <c r="B114" s="125"/>
      <c r="C114" s="126"/>
      <c r="D114" s="126"/>
      <c r="E114" s="147"/>
    </row>
    <row r="115" spans="1:5" s="124" customFormat="1" ht="20.25">
      <c r="A115" s="125"/>
      <c r="B115" s="125"/>
      <c r="C115" s="126"/>
      <c r="D115" s="126"/>
      <c r="E115" s="147"/>
    </row>
    <row r="116" spans="1:5" s="124" customFormat="1" ht="20.25">
      <c r="A116" s="125"/>
      <c r="B116" s="125"/>
      <c r="C116" s="126"/>
      <c r="D116" s="126"/>
      <c r="E116" s="147"/>
    </row>
    <row r="117" spans="1:5" s="124" customFormat="1" ht="20.25">
      <c r="A117" s="125"/>
      <c r="B117" s="125"/>
      <c r="C117" s="126"/>
      <c r="D117" s="126"/>
      <c r="E117" s="147"/>
    </row>
    <row r="118" spans="1:5" s="124" customFormat="1" ht="20.25">
      <c r="A118" s="125"/>
      <c r="B118" s="125"/>
      <c r="C118" s="126"/>
      <c r="D118" s="126"/>
      <c r="E118" s="147"/>
    </row>
    <row r="119" spans="1:5" s="124" customFormat="1" ht="20.25">
      <c r="A119" s="125"/>
      <c r="B119" s="125"/>
      <c r="C119" s="126"/>
      <c r="D119" s="126"/>
      <c r="E119" s="147"/>
    </row>
    <row r="120" spans="1:5" s="124" customFormat="1" ht="20.25">
      <c r="A120" s="125"/>
      <c r="B120" s="125"/>
      <c r="C120" s="126"/>
      <c r="D120" s="126"/>
      <c r="E120" s="147"/>
    </row>
    <row r="121" spans="1:5" s="124" customFormat="1" ht="20.25">
      <c r="A121" s="125"/>
      <c r="B121" s="125"/>
      <c r="C121" s="126"/>
      <c r="D121" s="126"/>
      <c r="E121" s="147"/>
    </row>
    <row r="122" spans="1:5" s="124" customFormat="1" ht="20.25">
      <c r="A122" s="125"/>
      <c r="B122" s="125"/>
      <c r="C122" s="126"/>
      <c r="D122" s="126"/>
      <c r="E122" s="147"/>
    </row>
    <row r="123" spans="1:5" s="124" customFormat="1" ht="20.25">
      <c r="A123" s="125"/>
      <c r="B123" s="125"/>
      <c r="C123" s="126"/>
      <c r="D123" s="126"/>
      <c r="E123" s="147"/>
    </row>
    <row r="124" spans="1:5" s="124" customFormat="1" ht="20.25">
      <c r="A124" s="125"/>
      <c r="B124" s="125"/>
      <c r="C124" s="126"/>
      <c r="D124" s="126"/>
      <c r="E124" s="147"/>
    </row>
    <row r="125" spans="1:5" s="124" customFormat="1" ht="20.25">
      <c r="A125" s="125"/>
      <c r="B125" s="125"/>
      <c r="C125" s="126"/>
      <c r="D125" s="126"/>
      <c r="E125" s="147"/>
    </row>
    <row r="126" spans="1:5" s="124" customFormat="1" ht="20.25">
      <c r="A126" s="125"/>
      <c r="B126" s="125"/>
      <c r="C126" s="126"/>
      <c r="D126" s="126"/>
      <c r="E126" s="147"/>
    </row>
    <row r="127" spans="1:5" s="124" customFormat="1" ht="20.25">
      <c r="A127" s="125"/>
      <c r="B127" s="125"/>
      <c r="C127" s="126"/>
      <c r="D127" s="126"/>
      <c r="E127" s="147"/>
    </row>
    <row r="128" spans="1:5" s="124" customFormat="1" ht="20.25">
      <c r="A128" s="125"/>
      <c r="B128" s="125"/>
      <c r="C128" s="126"/>
      <c r="D128" s="126"/>
      <c r="E128" s="147"/>
    </row>
    <row r="129" spans="1:5" s="124" customFormat="1" ht="20.25">
      <c r="A129" s="125"/>
      <c r="B129" s="125"/>
      <c r="C129" s="126"/>
      <c r="D129" s="126"/>
      <c r="E129" s="147"/>
    </row>
    <row r="130" spans="1:5" s="124" customFormat="1" ht="20.25">
      <c r="A130" s="125"/>
      <c r="B130" s="125"/>
      <c r="C130" s="126"/>
      <c r="D130" s="126"/>
      <c r="E130" s="147"/>
    </row>
    <row r="131" spans="1:5" s="124" customFormat="1" ht="20.25">
      <c r="A131" s="125"/>
      <c r="B131" s="125"/>
      <c r="C131" s="126"/>
      <c r="D131" s="126"/>
      <c r="E131" s="147"/>
    </row>
    <row r="132" spans="1:5" s="124" customFormat="1" ht="20.25">
      <c r="A132" s="125"/>
      <c r="B132" s="125"/>
      <c r="C132" s="126"/>
      <c r="D132" s="126"/>
      <c r="E132" s="147"/>
    </row>
    <row r="133" spans="1:5" s="124" customFormat="1" ht="20.25">
      <c r="A133" s="125"/>
      <c r="B133" s="125"/>
      <c r="C133" s="126"/>
      <c r="D133" s="126"/>
      <c r="E133" s="147"/>
    </row>
    <row r="134" spans="1:5" s="124" customFormat="1" ht="20.25">
      <c r="A134" s="125"/>
      <c r="B134" s="125"/>
      <c r="C134" s="126"/>
      <c r="D134" s="126"/>
      <c r="E134" s="147"/>
    </row>
    <row r="135" spans="1:5" s="124" customFormat="1" ht="20.25">
      <c r="A135" s="125"/>
      <c r="B135" s="125"/>
      <c r="C135" s="126"/>
      <c r="D135" s="126"/>
      <c r="E135" s="147"/>
    </row>
    <row r="136" spans="1:5" s="124" customFormat="1" ht="20.25">
      <c r="A136" s="125"/>
      <c r="B136" s="125"/>
      <c r="C136" s="126"/>
      <c r="D136" s="126"/>
      <c r="E136" s="147"/>
    </row>
    <row r="137" spans="1:5" s="124" customFormat="1" ht="20.25">
      <c r="A137" s="125"/>
      <c r="B137" s="125"/>
      <c r="C137" s="126"/>
      <c r="D137" s="126"/>
      <c r="E137" s="147"/>
    </row>
    <row r="138" spans="1:5" s="124" customFormat="1" ht="20.25">
      <c r="A138" s="125"/>
      <c r="B138" s="125"/>
      <c r="C138" s="126"/>
      <c r="D138" s="126"/>
      <c r="E138" s="147"/>
    </row>
    <row r="139" spans="1:5" s="124" customFormat="1" ht="20.25">
      <c r="A139" s="125"/>
      <c r="B139" s="125"/>
      <c r="C139" s="126"/>
      <c r="D139" s="126"/>
      <c r="E139" s="147"/>
    </row>
    <row r="140" spans="1:5" s="124" customFormat="1" ht="20.25">
      <c r="A140" s="125"/>
      <c r="B140" s="125"/>
      <c r="C140" s="126"/>
      <c r="D140" s="126"/>
      <c r="E140" s="147"/>
    </row>
    <row r="141" spans="1:5" s="124" customFormat="1" ht="20.25">
      <c r="A141" s="125"/>
      <c r="B141" s="125"/>
      <c r="C141" s="126"/>
      <c r="D141" s="126"/>
      <c r="E141" s="147"/>
    </row>
    <row r="142" spans="1:5" s="124" customFormat="1" ht="20.25">
      <c r="A142" s="125"/>
      <c r="B142" s="125"/>
      <c r="C142" s="126"/>
      <c r="D142" s="126"/>
      <c r="E142" s="147"/>
    </row>
    <row r="143" spans="1:5" s="124" customFormat="1" ht="20.25">
      <c r="A143" s="125"/>
      <c r="B143" s="125"/>
      <c r="C143" s="126"/>
      <c r="D143" s="126"/>
      <c r="E143" s="147"/>
    </row>
    <row r="144" spans="1:5" s="124" customFormat="1" ht="20.25">
      <c r="A144" s="125"/>
      <c r="B144" s="125"/>
      <c r="C144" s="126"/>
      <c r="D144" s="126"/>
      <c r="E144" s="147"/>
    </row>
    <row r="145" spans="1:5" s="124" customFormat="1" ht="20.25">
      <c r="A145" s="125"/>
      <c r="B145" s="125"/>
      <c r="C145" s="126"/>
      <c r="D145" s="126"/>
      <c r="E145" s="147"/>
    </row>
    <row r="146" spans="1:5" s="124" customFormat="1" ht="20.25">
      <c r="A146" s="125"/>
      <c r="B146" s="125"/>
      <c r="C146" s="126"/>
      <c r="D146" s="126"/>
      <c r="E146" s="147"/>
    </row>
    <row r="147" spans="1:5" s="124" customFormat="1" ht="20.25">
      <c r="A147" s="125"/>
      <c r="B147" s="125"/>
      <c r="C147" s="126"/>
      <c r="D147" s="126"/>
      <c r="E147" s="147"/>
    </row>
    <row r="148" spans="1:5" s="124" customFormat="1" ht="20.25">
      <c r="A148" s="125"/>
      <c r="B148" s="125"/>
      <c r="C148" s="126"/>
      <c r="D148" s="126"/>
      <c r="E148" s="147"/>
    </row>
    <row r="149" spans="1:5" s="124" customFormat="1" ht="20.25">
      <c r="A149" s="125"/>
      <c r="B149" s="125"/>
      <c r="C149" s="126"/>
      <c r="D149" s="126"/>
      <c r="E149" s="147"/>
    </row>
    <row r="150" spans="1:5" s="124" customFormat="1" ht="20.25">
      <c r="A150" s="125"/>
      <c r="B150" s="125"/>
      <c r="C150" s="126"/>
      <c r="D150" s="126"/>
      <c r="E150" s="147"/>
    </row>
    <row r="151" spans="1:5" s="124" customFormat="1" ht="20.25">
      <c r="A151" s="125"/>
      <c r="B151" s="125"/>
      <c r="C151" s="126"/>
      <c r="D151" s="126"/>
      <c r="E151" s="147"/>
    </row>
    <row r="152" spans="1:5" s="124" customFormat="1" ht="20.25">
      <c r="A152" s="125"/>
      <c r="B152" s="125"/>
      <c r="C152" s="126"/>
      <c r="D152" s="126"/>
      <c r="E152" s="147"/>
    </row>
    <row r="153" spans="1:5" s="124" customFormat="1" ht="20.25">
      <c r="A153" s="125"/>
      <c r="B153" s="125"/>
      <c r="C153" s="126"/>
      <c r="D153" s="126"/>
      <c r="E153" s="147"/>
    </row>
    <row r="154" spans="1:5" s="124" customFormat="1" ht="20.25">
      <c r="A154" s="125"/>
      <c r="B154" s="125"/>
      <c r="C154" s="126"/>
      <c r="D154" s="126"/>
      <c r="E154" s="147"/>
    </row>
    <row r="155" spans="1:5" s="124" customFormat="1" ht="20.25">
      <c r="A155" s="125"/>
      <c r="B155" s="125"/>
      <c r="C155" s="126"/>
      <c r="D155" s="126"/>
      <c r="E155" s="147"/>
    </row>
    <row r="156" spans="1:5" s="124" customFormat="1" ht="20.25">
      <c r="A156" s="125"/>
      <c r="B156" s="125"/>
      <c r="C156" s="126"/>
      <c r="D156" s="126"/>
      <c r="E156" s="147"/>
    </row>
    <row r="157" spans="1:5" s="124" customFormat="1" ht="20.25">
      <c r="A157" s="125"/>
      <c r="B157" s="125"/>
      <c r="C157" s="126"/>
      <c r="D157" s="126"/>
      <c r="E157" s="147"/>
    </row>
    <row r="158" spans="1:5" s="124" customFormat="1" ht="20.25">
      <c r="A158" s="125"/>
      <c r="B158" s="125"/>
      <c r="C158" s="126"/>
      <c r="D158" s="126"/>
      <c r="E158" s="147"/>
    </row>
    <row r="159" spans="1:5" s="124" customFormat="1" ht="20.25">
      <c r="A159" s="125"/>
      <c r="B159" s="125"/>
      <c r="C159" s="126"/>
      <c r="D159" s="126"/>
      <c r="E159" s="147"/>
    </row>
    <row r="160" spans="1:5" s="124" customFormat="1" ht="20.25">
      <c r="A160" s="125"/>
      <c r="B160" s="125"/>
      <c r="C160" s="126"/>
      <c r="D160" s="126"/>
      <c r="E160" s="147"/>
    </row>
    <row r="161" spans="1:5" s="124" customFormat="1" ht="20.25">
      <c r="A161" s="125"/>
      <c r="B161" s="125"/>
      <c r="C161" s="126"/>
      <c r="D161" s="126"/>
      <c r="E161" s="147"/>
    </row>
    <row r="162" spans="1:5" s="124" customFormat="1" ht="20.25">
      <c r="A162" s="125"/>
      <c r="B162" s="125"/>
      <c r="C162" s="126"/>
      <c r="D162" s="126"/>
      <c r="E162" s="147"/>
    </row>
    <row r="163" spans="1:5" s="124" customFormat="1" ht="20.25">
      <c r="A163" s="125"/>
      <c r="B163" s="125"/>
      <c r="C163" s="126"/>
      <c r="D163" s="126"/>
      <c r="E163" s="147"/>
    </row>
    <row r="164" spans="1:5" s="124" customFormat="1" ht="20.25">
      <c r="A164" s="125"/>
      <c r="B164" s="125"/>
      <c r="C164" s="126"/>
      <c r="D164" s="126"/>
      <c r="E164" s="147"/>
    </row>
    <row r="165" spans="1:5" s="124" customFormat="1" ht="20.25">
      <c r="A165" s="125"/>
      <c r="B165" s="125"/>
      <c r="C165" s="126"/>
      <c r="D165" s="126"/>
      <c r="E165" s="147"/>
    </row>
    <row r="166" spans="1:5" s="124" customFormat="1" ht="20.25">
      <c r="A166" s="125"/>
      <c r="B166" s="125"/>
      <c r="C166" s="126"/>
      <c r="D166" s="126"/>
      <c r="E166" s="147"/>
    </row>
    <row r="167" spans="1:5" s="124" customFormat="1" ht="20.25">
      <c r="A167" s="125"/>
      <c r="B167" s="125"/>
      <c r="C167" s="126"/>
      <c r="D167" s="126"/>
      <c r="E167" s="147"/>
    </row>
    <row r="168" spans="1:5" s="124" customFormat="1" ht="20.25">
      <c r="A168" s="125"/>
      <c r="B168" s="125"/>
      <c r="C168" s="126"/>
      <c r="D168" s="126"/>
      <c r="E168" s="147"/>
    </row>
    <row r="169" spans="1:5" s="124" customFormat="1" ht="20.25">
      <c r="A169" s="125"/>
      <c r="B169" s="125"/>
      <c r="C169" s="126"/>
      <c r="D169" s="126"/>
      <c r="E169" s="147"/>
    </row>
    <row r="170" spans="1:5" s="124" customFormat="1" ht="20.25">
      <c r="A170" s="125"/>
      <c r="B170" s="125"/>
      <c r="C170" s="126"/>
      <c r="D170" s="126"/>
      <c r="E170" s="147"/>
    </row>
    <row r="171" spans="1:5" s="124" customFormat="1" ht="20.25">
      <c r="A171" s="125"/>
      <c r="B171" s="125"/>
      <c r="C171" s="126"/>
      <c r="D171" s="126"/>
      <c r="E171" s="147"/>
    </row>
    <row r="172" spans="1:5" s="124" customFormat="1" ht="20.25">
      <c r="A172" s="125"/>
      <c r="B172" s="125"/>
      <c r="C172" s="126"/>
      <c r="D172" s="126"/>
      <c r="E172" s="147"/>
    </row>
    <row r="173" spans="1:5" s="124" customFormat="1" ht="20.25">
      <c r="A173" s="125"/>
      <c r="B173" s="125"/>
      <c r="C173" s="126"/>
      <c r="D173" s="126"/>
      <c r="E173" s="147"/>
    </row>
    <row r="174" spans="1:5" s="124" customFormat="1" ht="20.25">
      <c r="A174" s="125"/>
      <c r="B174" s="125"/>
      <c r="C174" s="126"/>
      <c r="D174" s="126"/>
      <c r="E174" s="147"/>
    </row>
    <row r="175" spans="1:5" s="124" customFormat="1" ht="20.25">
      <c r="A175" s="125"/>
      <c r="B175" s="125"/>
      <c r="C175" s="126"/>
      <c r="D175" s="126"/>
      <c r="E175" s="147"/>
    </row>
    <row r="176" spans="1:5" s="124" customFormat="1" ht="20.25">
      <c r="A176" s="125"/>
      <c r="B176" s="125"/>
      <c r="C176" s="126"/>
      <c r="D176" s="126"/>
      <c r="E176" s="147"/>
    </row>
    <row r="177" spans="1:5" s="124" customFormat="1" ht="20.25">
      <c r="A177" s="125"/>
      <c r="B177" s="125"/>
      <c r="C177" s="126"/>
      <c r="D177" s="126"/>
      <c r="E177" s="147"/>
    </row>
    <row r="178" spans="1:5" s="124" customFormat="1" ht="20.25">
      <c r="A178" s="125"/>
      <c r="B178" s="125"/>
      <c r="C178" s="126"/>
      <c r="D178" s="126"/>
      <c r="E178" s="147"/>
    </row>
    <row r="179" spans="1:5" s="124" customFormat="1" ht="20.25">
      <c r="A179" s="125"/>
      <c r="B179" s="125"/>
      <c r="C179" s="126"/>
      <c r="D179" s="126"/>
      <c r="E179" s="147"/>
    </row>
    <row r="180" spans="1:5" s="124" customFormat="1" ht="20.25">
      <c r="A180" s="125"/>
      <c r="B180" s="125"/>
      <c r="C180" s="126"/>
      <c r="D180" s="126"/>
      <c r="E180" s="147"/>
    </row>
    <row r="181" spans="1:5" s="124" customFormat="1" ht="20.25">
      <c r="A181" s="125"/>
      <c r="B181" s="125"/>
      <c r="C181" s="126"/>
      <c r="D181" s="126"/>
      <c r="E181" s="147"/>
    </row>
    <row r="182" spans="1:5" s="124" customFormat="1" ht="20.25">
      <c r="A182" s="125"/>
      <c r="B182" s="125"/>
      <c r="C182" s="126"/>
      <c r="D182" s="126"/>
      <c r="E182" s="147"/>
    </row>
    <row r="183" spans="1:5" s="124" customFormat="1" ht="20.25">
      <c r="A183" s="125"/>
      <c r="B183" s="125"/>
      <c r="C183" s="126"/>
      <c r="D183" s="126"/>
      <c r="E183" s="147"/>
    </row>
    <row r="184" spans="1:5" s="124" customFormat="1" ht="20.25">
      <c r="A184" s="125"/>
      <c r="B184" s="125"/>
      <c r="C184" s="126"/>
      <c r="D184" s="126"/>
      <c r="E184" s="147"/>
    </row>
    <row r="185" spans="1:5" s="124" customFormat="1" ht="20.25">
      <c r="A185" s="125"/>
      <c r="B185" s="125"/>
      <c r="C185" s="126"/>
      <c r="D185" s="126"/>
      <c r="E185" s="147"/>
    </row>
    <row r="186" spans="1:5" s="124" customFormat="1" ht="20.25">
      <c r="A186" s="125"/>
      <c r="B186" s="125"/>
      <c r="C186" s="126"/>
      <c r="D186" s="126"/>
      <c r="E186" s="147"/>
    </row>
    <row r="187" spans="1:5" s="124" customFormat="1" ht="20.25">
      <c r="A187" s="125"/>
      <c r="B187" s="125"/>
      <c r="C187" s="126"/>
      <c r="D187" s="126"/>
      <c r="E187" s="147"/>
    </row>
    <row r="188" spans="1:5" s="124" customFormat="1" ht="20.25">
      <c r="A188" s="125"/>
      <c r="B188" s="125"/>
      <c r="C188" s="126"/>
      <c r="D188" s="126"/>
      <c r="E188" s="147"/>
    </row>
    <row r="189" spans="1:5" s="124" customFormat="1" ht="20.25">
      <c r="A189" s="125"/>
      <c r="B189" s="125"/>
      <c r="C189" s="126"/>
      <c r="D189" s="126"/>
      <c r="E189" s="147"/>
    </row>
    <row r="190" spans="1:5" s="124" customFormat="1" ht="20.25">
      <c r="A190" s="125"/>
      <c r="B190" s="125"/>
      <c r="C190" s="126"/>
      <c r="D190" s="126"/>
      <c r="E190" s="147"/>
    </row>
    <row r="191" spans="1:5" s="124" customFormat="1" ht="20.25">
      <c r="A191" s="125"/>
      <c r="B191" s="125"/>
      <c r="C191" s="126"/>
      <c r="D191" s="126"/>
      <c r="E191" s="147"/>
    </row>
    <row r="192" spans="1:5" s="124" customFormat="1" ht="20.25">
      <c r="A192" s="125"/>
      <c r="B192" s="125"/>
      <c r="C192" s="126"/>
      <c r="D192" s="126"/>
      <c r="E192" s="147"/>
    </row>
    <row r="193" spans="1:5" s="124" customFormat="1" ht="20.25">
      <c r="A193" s="125"/>
      <c r="B193" s="125"/>
      <c r="C193" s="126"/>
      <c r="D193" s="126"/>
      <c r="E193" s="147"/>
    </row>
    <row r="194" spans="1:5" s="124" customFormat="1" ht="20.25">
      <c r="A194" s="125"/>
      <c r="B194" s="125"/>
      <c r="C194" s="126"/>
      <c r="D194" s="126"/>
      <c r="E194" s="147"/>
    </row>
    <row r="195" spans="1:5" s="124" customFormat="1" ht="20.25">
      <c r="A195" s="125"/>
      <c r="B195" s="125"/>
      <c r="C195" s="126"/>
      <c r="D195" s="126"/>
      <c r="E195" s="147"/>
    </row>
    <row r="196" spans="1:5" s="124" customFormat="1" ht="20.25">
      <c r="A196" s="125"/>
      <c r="B196" s="125"/>
      <c r="C196" s="126"/>
      <c r="D196" s="126"/>
      <c r="E196" s="147"/>
    </row>
    <row r="197" spans="1:5" s="124" customFormat="1" ht="20.25">
      <c r="A197" s="125"/>
      <c r="B197" s="125"/>
      <c r="C197" s="126"/>
      <c r="D197" s="126"/>
      <c r="E197" s="147"/>
    </row>
    <row r="198" spans="1:5" s="124" customFormat="1" ht="20.25">
      <c r="A198" s="125"/>
      <c r="B198" s="125"/>
      <c r="C198" s="126"/>
      <c r="D198" s="126"/>
      <c r="E198" s="147"/>
    </row>
    <row r="199" spans="1:5" s="124" customFormat="1" ht="20.25">
      <c r="A199" s="125"/>
      <c r="B199" s="125"/>
      <c r="C199" s="126"/>
      <c r="D199" s="126"/>
      <c r="E199" s="147"/>
    </row>
    <row r="200" spans="1:5" s="124" customFormat="1" ht="20.25">
      <c r="A200" s="125"/>
      <c r="B200" s="125"/>
      <c r="C200" s="126"/>
      <c r="D200" s="126"/>
      <c r="E200" s="147"/>
    </row>
    <row r="201" spans="1:5" s="124" customFormat="1" ht="20.25">
      <c r="A201" s="125"/>
      <c r="B201" s="125"/>
      <c r="C201" s="126"/>
      <c r="D201" s="126"/>
      <c r="E201" s="147"/>
    </row>
    <row r="202" spans="1:5" s="124" customFormat="1" ht="20.25">
      <c r="A202" s="125"/>
      <c r="B202" s="125"/>
      <c r="C202" s="126"/>
      <c r="D202" s="126"/>
      <c r="E202" s="147"/>
    </row>
    <row r="203" spans="1:5" s="124" customFormat="1" ht="20.25">
      <c r="A203" s="125"/>
      <c r="B203" s="125"/>
      <c r="C203" s="126"/>
      <c r="D203" s="126"/>
      <c r="E203" s="147"/>
    </row>
    <row r="204" spans="1:5" s="124" customFormat="1" ht="20.25">
      <c r="A204" s="125"/>
      <c r="B204" s="125"/>
      <c r="C204" s="126"/>
      <c r="D204" s="126"/>
      <c r="E204" s="147"/>
    </row>
    <row r="205" spans="1:5" s="124" customFormat="1" ht="20.25">
      <c r="A205" s="125"/>
      <c r="B205" s="125"/>
      <c r="C205" s="126"/>
      <c r="D205" s="126"/>
      <c r="E205" s="147"/>
    </row>
    <row r="206" spans="1:5" s="124" customFormat="1" ht="20.25">
      <c r="A206" s="125"/>
      <c r="B206" s="125"/>
      <c r="C206" s="126"/>
      <c r="D206" s="126"/>
      <c r="E206" s="147"/>
    </row>
    <row r="207" spans="1:5" s="124" customFormat="1" ht="20.25">
      <c r="A207" s="125"/>
      <c r="B207" s="125"/>
      <c r="C207" s="126"/>
      <c r="D207" s="126"/>
      <c r="E207" s="147"/>
    </row>
    <row r="208" spans="1:5" s="124" customFormat="1" ht="20.25">
      <c r="A208" s="125"/>
      <c r="B208" s="125"/>
      <c r="C208" s="126"/>
      <c r="D208" s="126"/>
      <c r="E208" s="147"/>
    </row>
    <row r="209" spans="1:5" s="124" customFormat="1" ht="20.25">
      <c r="A209" s="125"/>
      <c r="B209" s="125"/>
      <c r="C209" s="126"/>
      <c r="D209" s="126"/>
      <c r="E209" s="147"/>
    </row>
    <row r="210" spans="1:5" s="124" customFormat="1" ht="20.25">
      <c r="A210" s="125"/>
      <c r="B210" s="125"/>
      <c r="C210" s="126"/>
      <c r="D210" s="126"/>
      <c r="E210" s="147"/>
    </row>
    <row r="211" spans="1:5" s="124" customFormat="1" ht="20.25">
      <c r="A211" s="125"/>
      <c r="B211" s="125"/>
      <c r="C211" s="126"/>
      <c r="D211" s="126"/>
      <c r="E211" s="147"/>
    </row>
    <row r="212" spans="1:5" s="124" customFormat="1" ht="20.25">
      <c r="A212" s="125"/>
      <c r="B212" s="125"/>
      <c r="C212" s="126"/>
      <c r="D212" s="126"/>
      <c r="E212" s="147"/>
    </row>
    <row r="213" spans="1:5" s="124" customFormat="1" ht="20.25">
      <c r="A213" s="125"/>
      <c r="B213" s="125"/>
      <c r="C213" s="126"/>
      <c r="D213" s="126"/>
      <c r="E213" s="147"/>
    </row>
    <row r="214" spans="1:5" s="124" customFormat="1" ht="20.25">
      <c r="A214" s="125"/>
      <c r="B214" s="125"/>
      <c r="C214" s="126"/>
      <c r="D214" s="126"/>
      <c r="E214" s="147"/>
    </row>
    <row r="215" spans="1:5" s="124" customFormat="1" ht="20.25">
      <c r="A215" s="125"/>
      <c r="B215" s="125"/>
      <c r="C215" s="126"/>
      <c r="D215" s="126"/>
      <c r="E215" s="147"/>
    </row>
    <row r="216" spans="1:5" s="124" customFormat="1" ht="20.25">
      <c r="A216" s="125"/>
      <c r="B216" s="125"/>
      <c r="C216" s="126"/>
      <c r="D216" s="126"/>
      <c r="E216" s="147"/>
    </row>
    <row r="217" spans="1:5" s="124" customFormat="1" ht="20.25">
      <c r="A217" s="125"/>
      <c r="B217" s="125"/>
      <c r="C217" s="126"/>
      <c r="D217" s="126"/>
      <c r="E217" s="147"/>
    </row>
    <row r="218" spans="1:5" s="124" customFormat="1" ht="20.25">
      <c r="A218" s="125"/>
      <c r="B218" s="125"/>
      <c r="C218" s="126"/>
      <c r="D218" s="126"/>
      <c r="E218" s="147"/>
    </row>
    <row r="219" spans="1:5" s="124" customFormat="1" ht="20.25">
      <c r="A219" s="125"/>
      <c r="B219" s="125"/>
      <c r="C219" s="126"/>
      <c r="D219" s="126"/>
      <c r="E219" s="147"/>
    </row>
    <row r="220" spans="1:5" s="124" customFormat="1" ht="20.25">
      <c r="A220" s="125"/>
      <c r="B220" s="125"/>
      <c r="C220" s="126"/>
      <c r="D220" s="126"/>
      <c r="E220" s="147"/>
    </row>
    <row r="221" spans="1:5" s="124" customFormat="1" ht="20.25">
      <c r="A221" s="125"/>
      <c r="B221" s="125"/>
      <c r="C221" s="126"/>
      <c r="D221" s="126"/>
      <c r="E221" s="147"/>
    </row>
    <row r="222" spans="1:5" s="124" customFormat="1" ht="20.25">
      <c r="A222" s="125"/>
      <c r="B222" s="125"/>
      <c r="C222" s="126"/>
      <c r="D222" s="126"/>
      <c r="E222" s="147"/>
    </row>
    <row r="223" spans="1:5" s="124" customFormat="1" ht="20.25">
      <c r="A223" s="125"/>
      <c r="B223" s="125"/>
      <c r="C223" s="126"/>
      <c r="D223" s="126"/>
      <c r="E223" s="147"/>
    </row>
    <row r="224" spans="1:5" s="124" customFormat="1" ht="20.25">
      <c r="A224" s="125"/>
      <c r="B224" s="125"/>
      <c r="C224" s="126"/>
      <c r="D224" s="126"/>
      <c r="E224" s="147"/>
    </row>
    <row r="225" spans="1:7" s="124" customFormat="1" ht="20.25">
      <c r="A225" s="125"/>
      <c r="B225" s="125"/>
      <c r="C225" s="126"/>
      <c r="D225" s="126"/>
      <c r="E225" s="147"/>
    </row>
    <row r="226" spans="1:7" s="124" customFormat="1" ht="20.25">
      <c r="A226" s="125"/>
      <c r="B226" s="125"/>
      <c r="C226" s="126"/>
      <c r="D226" s="126"/>
      <c r="E226" s="147"/>
    </row>
    <row r="227" spans="1:7" s="124" customFormat="1" ht="20.25">
      <c r="A227" s="125"/>
      <c r="B227" s="125"/>
      <c r="C227" s="126"/>
      <c r="D227" s="126"/>
      <c r="E227" s="147"/>
    </row>
    <row r="228" spans="1:7" s="124" customFormat="1" ht="20.25">
      <c r="A228" s="125"/>
      <c r="B228" s="125"/>
      <c r="C228" s="126"/>
      <c r="D228" s="126"/>
      <c r="E228" s="147"/>
    </row>
    <row r="229" spans="1:7" s="124" customFormat="1" ht="20.25">
      <c r="A229" s="125"/>
      <c r="B229" s="125"/>
      <c r="C229" s="126"/>
      <c r="D229" s="126"/>
      <c r="E229" s="147"/>
    </row>
    <row r="230" spans="1:7" s="124" customFormat="1" ht="20.25">
      <c r="A230" s="125"/>
      <c r="B230" s="125"/>
      <c r="C230" s="126"/>
      <c r="D230" s="126"/>
      <c r="E230" s="147"/>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37" t="s">
        <v>137</v>
      </c>
    </row>
    <row r="238" spans="1:7" ht="21">
      <c r="A238" s="7"/>
      <c r="B238" s="32" t="s">
        <v>138</v>
      </c>
      <c r="C238" s="32" t="s">
        <v>139</v>
      </c>
      <c r="D238" t="s">
        <v>138</v>
      </c>
      <c r="F238" t="s">
        <v>138</v>
      </c>
      <c r="G238" t="str">
        <f ca="1">IF(NOT(ISERROR(MATCH(F238,_xlfn.ANCHORARRAY(B249),0))),#REF!&amp;"Por favor no seleccionar los criterios de impacto",F238)</f>
        <v>Afectación Económica o presupuestal</v>
      </c>
    </row>
    <row r="239" spans="1:7" ht="21">
      <c r="A239" s="7"/>
      <c r="B239" s="32" t="s">
        <v>138</v>
      </c>
      <c r="C239" s="32" t="s">
        <v>125</v>
      </c>
      <c r="E239" s="137" t="s">
        <v>139</v>
      </c>
    </row>
    <row r="240" spans="1:7" ht="21">
      <c r="A240" s="7"/>
      <c r="B240" s="32" t="s">
        <v>138</v>
      </c>
      <c r="C240" s="32" t="s">
        <v>128</v>
      </c>
      <c r="E240" s="137" t="s">
        <v>125</v>
      </c>
    </row>
    <row r="241" spans="1:5" ht="21">
      <c r="A241" s="7"/>
      <c r="B241" s="32" t="s">
        <v>138</v>
      </c>
      <c r="C241" s="32" t="s">
        <v>131</v>
      </c>
      <c r="E241" s="137" t="s">
        <v>128</v>
      </c>
    </row>
    <row r="242" spans="1:5" ht="21">
      <c r="A242" s="7"/>
      <c r="B242" s="32" t="s">
        <v>138</v>
      </c>
      <c r="C242" s="32" t="s">
        <v>133</v>
      </c>
      <c r="E242" s="137" t="s">
        <v>131</v>
      </c>
    </row>
    <row r="243" spans="1:5" ht="21">
      <c r="A243" s="7"/>
      <c r="B243" s="32" t="s">
        <v>121</v>
      </c>
      <c r="C243" s="32" t="s">
        <v>47</v>
      </c>
      <c r="E243" s="137" t="s">
        <v>133</v>
      </c>
    </row>
    <row r="244" spans="1:5" ht="21">
      <c r="A244" s="7"/>
      <c r="B244" s="32" t="s">
        <v>121</v>
      </c>
      <c r="C244" s="32" t="s">
        <v>126</v>
      </c>
      <c r="D244" t="s">
        <v>121</v>
      </c>
    </row>
    <row r="245" spans="1:5" ht="21">
      <c r="A245" s="7"/>
      <c r="B245" s="32" t="s">
        <v>121</v>
      </c>
      <c r="C245" s="32" t="s">
        <v>129</v>
      </c>
      <c r="E245" s="137" t="s">
        <v>47</v>
      </c>
    </row>
    <row r="246" spans="1:5" ht="21">
      <c r="A246" s="7"/>
      <c r="B246" s="32" t="s">
        <v>121</v>
      </c>
      <c r="C246" s="32" t="s">
        <v>49</v>
      </c>
      <c r="E246" s="137" t="s">
        <v>126</v>
      </c>
    </row>
    <row r="247" spans="1:5" ht="21">
      <c r="A247" s="7"/>
      <c r="B247" s="32" t="s">
        <v>121</v>
      </c>
      <c r="C247" s="32" t="s">
        <v>50</v>
      </c>
      <c r="E247" s="137" t="s">
        <v>129</v>
      </c>
    </row>
    <row r="248" spans="1:5">
      <c r="A248" s="7"/>
      <c r="B248" s="33"/>
      <c r="C248" s="33"/>
      <c r="E248" s="137" t="s">
        <v>49</v>
      </c>
    </row>
    <row r="249" spans="1:5">
      <c r="A249" s="7"/>
      <c r="B249" s="33" t="e" cm="1">
        <f t="array" aca="1" ref="B249:B251" ca="1">_xlfn.UNIQUE(Tabla1[[#All],[Criterios]])</f>
        <v>#NAME?</v>
      </c>
      <c r="C249" s="33"/>
      <c r="E249" s="137" t="s">
        <v>50</v>
      </c>
    </row>
    <row r="250" spans="1:5">
      <c r="A250" s="7"/>
      <c r="B250" s="33" t="e">
        <f ca="1"/>
        <v>#NAME?</v>
      </c>
      <c r="C250" s="33"/>
    </row>
    <row r="251" spans="1:5">
      <c r="B251" s="33" t="e">
        <f ca="1"/>
        <v>#NAME?</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E13" sqref="E13"/>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39" t="s">
        <v>140</v>
      </c>
      <c r="C1" s="440"/>
      <c r="D1" s="440"/>
      <c r="E1" s="440"/>
      <c r="F1" s="441"/>
    </row>
    <row r="2" spans="2:11" ht="16.5" thickBot="1">
      <c r="B2" s="36"/>
      <c r="C2" s="36"/>
      <c r="D2" s="36"/>
      <c r="E2" s="36"/>
      <c r="F2" s="36"/>
      <c r="I2" s="152"/>
      <c r="J2" s="174" t="s">
        <v>56</v>
      </c>
      <c r="K2" s="174" t="s">
        <v>57</v>
      </c>
    </row>
    <row r="3" spans="2:11" ht="16.5" thickBot="1">
      <c r="B3" s="442" t="s">
        <v>141</v>
      </c>
      <c r="C3" s="443"/>
      <c r="D3" s="443"/>
      <c r="E3" s="37" t="s">
        <v>142</v>
      </c>
      <c r="F3" s="38" t="s">
        <v>143</v>
      </c>
      <c r="I3" s="173" t="s">
        <v>52</v>
      </c>
      <c r="J3" s="159">
        <v>0.5</v>
      </c>
      <c r="K3" s="159">
        <v>0.45</v>
      </c>
    </row>
    <row r="4" spans="2:11" ht="31.5">
      <c r="B4" s="444" t="s">
        <v>144</v>
      </c>
      <c r="C4" s="446" t="s">
        <v>31</v>
      </c>
      <c r="D4" s="39" t="s">
        <v>52</v>
      </c>
      <c r="E4" s="40" t="s">
        <v>145</v>
      </c>
      <c r="F4" s="41">
        <v>0.25</v>
      </c>
      <c r="I4" s="174" t="s">
        <v>53</v>
      </c>
      <c r="J4" s="159">
        <v>0.4</v>
      </c>
      <c r="K4" s="159">
        <v>0.35</v>
      </c>
    </row>
    <row r="5" spans="2:11" ht="47.25">
      <c r="B5" s="445"/>
      <c r="C5" s="447"/>
      <c r="D5" s="42" t="s">
        <v>53</v>
      </c>
      <c r="E5" s="43" t="s">
        <v>146</v>
      </c>
      <c r="F5" s="44">
        <v>0.15</v>
      </c>
      <c r="I5" s="174" t="s">
        <v>54</v>
      </c>
      <c r="J5" s="159">
        <v>0.35</v>
      </c>
      <c r="K5" s="159">
        <v>0.3</v>
      </c>
    </row>
    <row r="6" spans="2:11" ht="47.25">
      <c r="B6" s="445"/>
      <c r="C6" s="447"/>
      <c r="D6" s="42" t="s">
        <v>54</v>
      </c>
      <c r="E6" s="43" t="s">
        <v>147</v>
      </c>
      <c r="F6" s="44">
        <v>0.1</v>
      </c>
    </row>
    <row r="7" spans="2:11" ht="63">
      <c r="B7" s="445"/>
      <c r="C7" s="447" t="s">
        <v>32</v>
      </c>
      <c r="D7" s="42" t="s">
        <v>56</v>
      </c>
      <c r="E7" s="43" t="s">
        <v>148</v>
      </c>
      <c r="F7" s="44">
        <v>0.25</v>
      </c>
      <c r="G7" s="153"/>
    </row>
    <row r="8" spans="2:11" ht="31.5">
      <c r="B8" s="445"/>
      <c r="C8" s="447"/>
      <c r="D8" s="42" t="s">
        <v>57</v>
      </c>
      <c r="E8" s="43" t="s">
        <v>149</v>
      </c>
      <c r="F8" s="44">
        <v>0.2</v>
      </c>
      <c r="G8" s="153"/>
    </row>
    <row r="9" spans="2:11" ht="47.25">
      <c r="B9" s="445" t="s">
        <v>150</v>
      </c>
      <c r="C9" s="447" t="s">
        <v>34</v>
      </c>
      <c r="D9" s="42" t="s">
        <v>59</v>
      </c>
      <c r="E9" s="43" t="s">
        <v>151</v>
      </c>
      <c r="F9" s="45" t="s">
        <v>152</v>
      </c>
    </row>
    <row r="10" spans="2:11" ht="63">
      <c r="B10" s="445"/>
      <c r="C10" s="447"/>
      <c r="D10" s="42" t="s">
        <v>153</v>
      </c>
      <c r="E10" s="43" t="s">
        <v>154</v>
      </c>
      <c r="F10" s="45" t="s">
        <v>152</v>
      </c>
    </row>
    <row r="11" spans="2:11" ht="47.25">
      <c r="B11" s="445"/>
      <c r="C11" s="447" t="s">
        <v>35</v>
      </c>
      <c r="D11" s="42" t="s">
        <v>62</v>
      </c>
      <c r="E11" s="43" t="s">
        <v>155</v>
      </c>
      <c r="F11" s="45" t="s">
        <v>152</v>
      </c>
    </row>
    <row r="12" spans="2:11" ht="47.25">
      <c r="B12" s="445"/>
      <c r="C12" s="447"/>
      <c r="D12" s="42" t="s">
        <v>63</v>
      </c>
      <c r="E12" s="43" t="s">
        <v>156</v>
      </c>
      <c r="F12" s="45" t="s">
        <v>152</v>
      </c>
    </row>
    <row r="13" spans="2:11" ht="31.5">
      <c r="B13" s="445"/>
      <c r="C13" s="447" t="s">
        <v>36</v>
      </c>
      <c r="D13" s="42" t="s">
        <v>65</v>
      </c>
      <c r="E13" s="43" t="s">
        <v>157</v>
      </c>
      <c r="F13" s="45" t="s">
        <v>152</v>
      </c>
    </row>
    <row r="14" spans="2:11" ht="32.25" thickBot="1">
      <c r="B14" s="448"/>
      <c r="C14" s="449"/>
      <c r="D14" s="46" t="s">
        <v>66</v>
      </c>
      <c r="E14" s="47" t="s">
        <v>158</v>
      </c>
      <c r="F14" s="48" t="s">
        <v>152</v>
      </c>
    </row>
    <row r="15" spans="2:11" ht="49.5" customHeight="1">
      <c r="B15" s="438" t="s">
        <v>159</v>
      </c>
      <c r="C15" s="438"/>
      <c r="D15" s="438"/>
      <c r="E15" s="438"/>
      <c r="F15" s="438"/>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dcterms:created xsi:type="dcterms:W3CDTF">2021-04-16T16:11:31Z</dcterms:created>
  <dcterms:modified xsi:type="dcterms:W3CDTF">2022-08-05T20:39:14Z</dcterms:modified>
</cp:coreProperties>
</file>