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hidePivotFieldList="1" defaultThemeVersion="166925"/>
  <mc:AlternateContent xmlns:mc="http://schemas.openxmlformats.org/markup-compatibility/2006">
    <mc:Choice Requires="x15">
      <x15ac:absPath xmlns:x15ac="http://schemas.microsoft.com/office/spreadsheetml/2010/11/ac" url="C:\Users\Usuario\Documents\ARCHIVOS COMPUTADOR SANDRA\CALIDAD\DOCUMENTOS PUBLICADOS SIGCMA 2021\UNIDADES DEAJ\Informatica NO DESACTUALIZADO\"/>
    </mc:Choice>
  </mc:AlternateContent>
  <xr:revisionPtr revIDLastSave="0" documentId="8_{02D4A349-67DC-4B4A-96AE-F7486063884D}" xr6:coauthVersionLast="47" xr6:coauthVersionMax="47" xr10:uidLastSave="{00000000-0000-0000-0000-000000000000}"/>
  <bookViews>
    <workbookView xWindow="-120" yWindow="-120" windowWidth="20730" windowHeight="11160" tabRatio="845" activeTab="5" xr2:uid="{00000000-000D-0000-FFFF-FFFF00000000}"/>
  </bookViews>
  <sheets>
    <sheet name="Presentacion " sheetId="10" r:id="rId1"/>
    <sheet name="Análisis de Contexto " sheetId="14" r:id="rId2"/>
    <sheet name="Estrategias" sheetId="15" r:id="rId3"/>
    <sheet name="Instructivo" sheetId="3" r:id="rId4"/>
    <sheet name="Seguimiento 1 Trimestre" sheetId="18" r:id="rId5"/>
    <sheet name="Mapa Final" sheetId="1" r:id="rId6"/>
    <sheet name="Clasificación Riesgo" sheetId="4" state="hidden" r:id="rId7"/>
    <sheet name="Tabla probabilidad" sheetId="5" state="hidden" r:id="rId8"/>
    <sheet name="Tabla Impacto" sheetId="6" state="hidden" r:id="rId9"/>
    <sheet name="Tabla Valoración de Controles" sheetId="7" state="hidden" r:id="rId10"/>
    <sheet name="Matriz de Calor" sheetId="21" state="hidden" r:id="rId11"/>
    <sheet name="Hoja1" sheetId="13" state="hidden" r:id="rId12"/>
    <sheet name="LISTA" sheetId="2" state="hidden"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9"/>
  <pivotCaches>
    <pivotCache cacheId="0"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5" i="1" l="1"/>
  <c r="L55" i="1"/>
  <c r="M50" i="1"/>
  <c r="L50" i="1"/>
  <c r="M45" i="1"/>
  <c r="L45" i="1"/>
  <c r="M40" i="1"/>
  <c r="L40" i="1"/>
  <c r="M35" i="1"/>
  <c r="L35" i="1"/>
  <c r="M30" i="1"/>
  <c r="L30" i="1"/>
  <c r="M25" i="1"/>
  <c r="L25" i="1"/>
  <c r="M20" i="1"/>
  <c r="L20" i="1"/>
  <c r="M15" i="1"/>
  <c r="L15" i="1"/>
  <c r="M10" i="1"/>
  <c r="L10" i="1"/>
  <c r="B55" i="20" l="1"/>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50" i="19" l="1"/>
  <c r="I15" i="19"/>
  <c r="I55" i="19"/>
  <c r="I50" i="18"/>
  <c r="I40" i="18"/>
  <c r="I40" i="19"/>
  <c r="I55" i="20"/>
  <c r="I45" i="18"/>
  <c r="I45" i="20"/>
  <c r="I30" i="20"/>
  <c r="I30" i="18"/>
  <c r="I25" i="19"/>
  <c r="I25" i="18"/>
  <c r="I20" i="19"/>
  <c r="I20" i="20"/>
  <c r="I15" i="18"/>
  <c r="I40" i="1"/>
  <c r="T59" i="1"/>
  <c r="Q59" i="1"/>
  <c r="AD59" i="1" s="1"/>
  <c r="AC59" i="1" s="1"/>
  <c r="T58" i="1"/>
  <c r="Q58" i="1"/>
  <c r="T57" i="1"/>
  <c r="Q57" i="1"/>
  <c r="AD57" i="1" s="1"/>
  <c r="T56" i="1"/>
  <c r="Q56" i="1"/>
  <c r="AD56" i="1" s="1"/>
  <c r="T55" i="1"/>
  <c r="Q55" i="1"/>
  <c r="AD55" i="1" s="1"/>
  <c r="I55" i="17"/>
  <c r="J55" i="1"/>
  <c r="Z55" i="1" s="1"/>
  <c r="I55" i="1"/>
  <c r="T54" i="1"/>
  <c r="Q54" i="1"/>
  <c r="AD54" i="1" s="1"/>
  <c r="AC54" i="1" s="1"/>
  <c r="T53" i="1"/>
  <c r="Q53" i="1"/>
  <c r="AD53" i="1" s="1"/>
  <c r="T52" i="1"/>
  <c r="Q52" i="1"/>
  <c r="T51" i="1"/>
  <c r="Q51" i="1"/>
  <c r="T50" i="1"/>
  <c r="Q50" i="1"/>
  <c r="I50" i="17"/>
  <c r="J50" i="1"/>
  <c r="I50" i="1"/>
  <c r="T49" i="1"/>
  <c r="Q49" i="1"/>
  <c r="X49" i="1" s="1"/>
  <c r="T48" i="1"/>
  <c r="Q48" i="1"/>
  <c r="T47" i="1"/>
  <c r="Q47" i="1"/>
  <c r="AD47" i="1" s="1"/>
  <c r="Z46" i="1"/>
  <c r="Y46" i="1" s="1"/>
  <c r="T46" i="1"/>
  <c r="Q46" i="1"/>
  <c r="T45" i="1"/>
  <c r="Q45" i="1"/>
  <c r="X45" i="1" s="1"/>
  <c r="I45" i="17"/>
  <c r="J45" i="1"/>
  <c r="Z47" i="1" s="1"/>
  <c r="Y47" i="1" s="1"/>
  <c r="I45" i="1"/>
  <c r="T44" i="1"/>
  <c r="Q44" i="1"/>
  <c r="T43" i="1"/>
  <c r="Q43" i="1"/>
  <c r="T42" i="1"/>
  <c r="Q42" i="1"/>
  <c r="T41" i="1"/>
  <c r="Q41" i="1"/>
  <c r="AD41" i="1" s="1"/>
  <c r="T40" i="1"/>
  <c r="Q40" i="1"/>
  <c r="I40" i="17"/>
  <c r="J40"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X52" i="1" l="1"/>
  <c r="Z52" i="1"/>
  <c r="Y52" i="1" s="1"/>
  <c r="X51" i="1"/>
  <c r="X50" i="1"/>
  <c r="H45" i="18"/>
  <c r="H45" i="19"/>
  <c r="H45" i="20"/>
  <c r="H40" i="17"/>
  <c r="H40" i="18"/>
  <c r="H40" i="19"/>
  <c r="H40" i="20"/>
  <c r="N50" i="1"/>
  <c r="J50" i="17" s="1"/>
  <c r="H50" i="18"/>
  <c r="H50" i="19"/>
  <c r="H50" i="20"/>
  <c r="AD50" i="1"/>
  <c r="AC50" i="1" s="1"/>
  <c r="X54" i="1"/>
  <c r="AD40" i="1"/>
  <c r="AC40" i="1" s="1"/>
  <c r="H55" i="17"/>
  <c r="H55" i="18"/>
  <c r="H55" i="19"/>
  <c r="H55" i="20"/>
  <c r="AD58" i="1"/>
  <c r="AC58" i="1" s="1"/>
  <c r="AC56" i="1"/>
  <c r="AD52" i="1"/>
  <c r="AC52" i="1" s="1"/>
  <c r="AD51" i="1"/>
  <c r="AC51" i="1" s="1"/>
  <c r="X58" i="1"/>
  <c r="X57" i="1"/>
  <c r="X56" i="1"/>
  <c r="X55" i="1"/>
  <c r="X59" i="1"/>
  <c r="X53" i="1"/>
  <c r="AD46" i="1"/>
  <c r="AC46" i="1" s="1"/>
  <c r="AD48" i="1"/>
  <c r="AC48" i="1" s="1"/>
  <c r="AD45" i="1"/>
  <c r="AD49" i="1"/>
  <c r="AC49" i="1" s="1"/>
  <c r="AD44" i="1"/>
  <c r="AC44" i="1" s="1"/>
  <c r="AD43" i="1"/>
  <c r="AC43" i="1" s="1"/>
  <c r="AD42" i="1"/>
  <c r="AC42" i="1" s="1"/>
  <c r="X48" i="1"/>
  <c r="X47" i="1"/>
  <c r="X46" i="1"/>
  <c r="X44" i="1"/>
  <c r="X43" i="1"/>
  <c r="X41" i="1"/>
  <c r="X42" i="1"/>
  <c r="AC41" i="1"/>
  <c r="X40" i="1"/>
  <c r="Z40" i="1"/>
  <c r="Y40" i="1" s="1"/>
  <c r="N45" i="1"/>
  <c r="H45" i="17"/>
  <c r="Y55" i="1"/>
  <c r="Z59" i="1"/>
  <c r="Y59" i="1" s="1"/>
  <c r="N55" i="1"/>
  <c r="Z57" i="1"/>
  <c r="Y57" i="1" s="1"/>
  <c r="AC57" i="1"/>
  <c r="Z58" i="1"/>
  <c r="Y58" i="1" s="1"/>
  <c r="Z56" i="1"/>
  <c r="Y56" i="1" s="1"/>
  <c r="Z51" i="1"/>
  <c r="Y51" i="1" s="1"/>
  <c r="AC53" i="1"/>
  <c r="Z50" i="1"/>
  <c r="Z54" i="1"/>
  <c r="Y54" i="1" s="1"/>
  <c r="Z53" i="1"/>
  <c r="Y53" i="1" s="1"/>
  <c r="H50" i="17"/>
  <c r="AC47" i="1"/>
  <c r="Z45" i="1"/>
  <c r="Z49" i="1"/>
  <c r="Y49" i="1" s="1"/>
  <c r="Z48" i="1"/>
  <c r="Y48" i="1" s="1"/>
  <c r="N40" i="1"/>
  <c r="Z42" i="1"/>
  <c r="Y42" i="1" s="1"/>
  <c r="Z41" i="1"/>
  <c r="Y41" i="1" s="1"/>
  <c r="Z44" i="1"/>
  <c r="Y44" i="1" s="1"/>
  <c r="Z43" i="1"/>
  <c r="Y43" i="1" s="1"/>
  <c r="J50" i="19" l="1"/>
  <c r="J50" i="18"/>
  <c r="J50" i="20"/>
  <c r="J55" i="17"/>
  <c r="J55" i="18"/>
  <c r="J55" i="20"/>
  <c r="J55" i="19"/>
  <c r="J45" i="17"/>
  <c r="J45" i="19"/>
  <c r="J45" i="20"/>
  <c r="J45" i="18"/>
  <c r="J40" i="17"/>
  <c r="J40" i="20"/>
  <c r="J40" i="18"/>
  <c r="J40" i="19"/>
  <c r="AB55" i="1"/>
  <c r="AA55" i="1" s="1"/>
  <c r="AF55" i="1"/>
  <c r="AE55" i="1" s="1"/>
  <c r="AC55" i="1"/>
  <c r="AF50" i="1"/>
  <c r="AE50" i="1" s="1"/>
  <c r="Y50" i="1"/>
  <c r="AB50" i="1"/>
  <c r="AA50" i="1" s="1"/>
  <c r="AB45" i="1"/>
  <c r="AA45" i="1" s="1"/>
  <c r="Y45" i="1"/>
  <c r="AC45" i="1"/>
  <c r="AF45" i="1"/>
  <c r="AE45" i="1" s="1"/>
  <c r="AF40" i="1"/>
  <c r="AE40" i="1" s="1"/>
  <c r="AB40" i="1"/>
  <c r="AA40" i="1" s="1"/>
  <c r="K40" i="18" l="1"/>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5" i="1"/>
  <c r="AG50" i="1"/>
  <c r="K50" i="17"/>
  <c r="K45" i="17"/>
  <c r="AG45" i="1"/>
  <c r="K40" i="17"/>
  <c r="AG40" i="1"/>
  <c r="M55" i="17" l="1"/>
  <c r="M55" i="19"/>
  <c r="M55" i="18"/>
  <c r="M55" i="20"/>
  <c r="M50" i="17"/>
  <c r="M50" i="19"/>
  <c r="M50" i="18"/>
  <c r="M50" i="20"/>
  <c r="M45" i="17"/>
  <c r="M45" i="18"/>
  <c r="M45" i="19"/>
  <c r="M45" i="20"/>
  <c r="M40" i="17"/>
  <c r="M40" i="20"/>
  <c r="M40" i="19"/>
  <c r="M40" i="18"/>
  <c r="T39" i="1"/>
  <c r="Q39" i="1"/>
  <c r="T38" i="1"/>
  <c r="Q38" i="1"/>
  <c r="T37" i="1"/>
  <c r="Q37" i="1"/>
  <c r="T36" i="1"/>
  <c r="Q36" i="1"/>
  <c r="T35" i="1"/>
  <c r="Q35" i="1"/>
  <c r="AD39" i="1"/>
  <c r="J35" i="1"/>
  <c r="X39" i="1" s="1"/>
  <c r="I35" i="1"/>
  <c r="X38" i="1" l="1"/>
  <c r="H35" i="20"/>
  <c r="H35" i="18"/>
  <c r="H35" i="19"/>
  <c r="H35" i="17"/>
  <c r="I10" i="17"/>
  <c r="I10" i="18"/>
  <c r="I10" i="20"/>
  <c r="I10" i="19"/>
  <c r="I35" i="18"/>
  <c r="I35" i="19"/>
  <c r="I35" i="20"/>
  <c r="I35" i="17"/>
  <c r="Z38" i="1"/>
  <c r="Y38" i="1" s="1"/>
  <c r="X36" i="1"/>
  <c r="X37" i="1"/>
  <c r="Z35" i="1"/>
  <c r="Z39" i="1"/>
  <c r="Y39" i="1" s="1"/>
  <c r="Z37" i="1"/>
  <c r="Y37" i="1" s="1"/>
  <c r="X35" i="1"/>
  <c r="N35" i="1"/>
  <c r="AD38" i="1"/>
  <c r="AC38" i="1" s="1"/>
  <c r="AD36" i="1"/>
  <c r="AC36" i="1" s="1"/>
  <c r="AD37" i="1"/>
  <c r="AC37" i="1" s="1"/>
  <c r="AD35" i="1"/>
  <c r="AC39" i="1"/>
  <c r="Y35" i="1"/>
  <c r="Z36" i="1"/>
  <c r="Y36" i="1" s="1"/>
  <c r="T34" i="1"/>
  <c r="Q34" i="1"/>
  <c r="T33" i="1"/>
  <c r="Q33" i="1"/>
  <c r="AD33" i="1" s="1"/>
  <c r="AC33" i="1" s="1"/>
  <c r="T32" i="1"/>
  <c r="Q32" i="1"/>
  <c r="T31" i="1"/>
  <c r="Q31" i="1"/>
  <c r="T30" i="1"/>
  <c r="Q30" i="1"/>
  <c r="J30" i="1"/>
  <c r="I30" i="1"/>
  <c r="H30" i="19" l="1"/>
  <c r="H30" i="20"/>
  <c r="H30" i="18"/>
  <c r="H30" i="17"/>
  <c r="J35" i="20"/>
  <c r="J35" i="18"/>
  <c r="J35" i="19"/>
  <c r="J35" i="17"/>
  <c r="Z34" i="1"/>
  <c r="Y34" i="1" s="1"/>
  <c r="AC35" i="1"/>
  <c r="AF35" i="1"/>
  <c r="AE35" i="1" s="1"/>
  <c r="AB35" i="1"/>
  <c r="AA35" i="1" s="1"/>
  <c r="AD32" i="1"/>
  <c r="AC32" i="1" s="1"/>
  <c r="AD31" i="1"/>
  <c r="AC31" i="1" s="1"/>
  <c r="AD34" i="1"/>
  <c r="AC34" i="1" s="1"/>
  <c r="N30" i="1"/>
  <c r="AD30" i="1"/>
  <c r="X33" i="1"/>
  <c r="Z31" i="1"/>
  <c r="Y31" i="1" s="1"/>
  <c r="X31" i="1"/>
  <c r="X32" i="1"/>
  <c r="Z33" i="1"/>
  <c r="Y33" i="1" s="1"/>
  <c r="Z32" i="1"/>
  <c r="Y32" i="1" s="1"/>
  <c r="X30" i="1"/>
  <c r="X34" i="1"/>
  <c r="Z30" i="1"/>
  <c r="K35" i="18" l="1"/>
  <c r="K35" i="19"/>
  <c r="K35" i="20"/>
  <c r="K35" i="17"/>
  <c r="J30" i="18"/>
  <c r="J30" i="19"/>
  <c r="J30" i="20"/>
  <c r="J30" i="17"/>
  <c r="L35" i="18"/>
  <c r="L35" i="19"/>
  <c r="L35" i="20"/>
  <c r="L35" i="17"/>
  <c r="AG35" i="1"/>
  <c r="AF30" i="1"/>
  <c r="AE30" i="1" s="1"/>
  <c r="AC30" i="1"/>
  <c r="AB30" i="1"/>
  <c r="AA30" i="1" s="1"/>
  <c r="Y30" i="1"/>
  <c r="K30" i="19" l="1"/>
  <c r="K30" i="20"/>
  <c r="K30" i="18"/>
  <c r="K30" i="17"/>
  <c r="L30" i="20"/>
  <c r="L30" i="18"/>
  <c r="L30" i="19"/>
  <c r="L30" i="17"/>
  <c r="M35" i="17"/>
  <c r="M35" i="19"/>
  <c r="M35" i="20"/>
  <c r="M35" i="18"/>
  <c r="AG30" i="1"/>
  <c r="M30" i="17" l="1"/>
  <c r="M30" i="20"/>
  <c r="M30" i="18"/>
  <c r="M30" i="19"/>
  <c r="T29" i="1"/>
  <c r="Q29" i="1"/>
  <c r="T28" i="1"/>
  <c r="Q28" i="1"/>
  <c r="T27" i="1"/>
  <c r="Q27" i="1"/>
  <c r="X27" i="1" s="1"/>
  <c r="T26" i="1"/>
  <c r="Q26" i="1"/>
  <c r="T25" i="1"/>
  <c r="Q25" i="1"/>
  <c r="J25" i="1"/>
  <c r="I25" i="1"/>
  <c r="Z29" i="1" l="1"/>
  <c r="Y29" i="1" s="1"/>
  <c r="X28" i="1"/>
  <c r="H25" i="18"/>
  <c r="H25" i="19"/>
  <c r="H25" i="20"/>
  <c r="H25" i="17"/>
  <c r="X26" i="1"/>
  <c r="X25" i="1"/>
  <c r="X29" i="1"/>
  <c r="AD26" i="1"/>
  <c r="AC26" i="1" s="1"/>
  <c r="AD28" i="1"/>
  <c r="AC28" i="1" s="1"/>
  <c r="AD27" i="1"/>
  <c r="AD29" i="1"/>
  <c r="AC29" i="1" s="1"/>
  <c r="AD25" i="1"/>
  <c r="AC25" i="1" s="1"/>
  <c r="Z27" i="1"/>
  <c r="Y27" i="1" s="1"/>
  <c r="Z25" i="1"/>
  <c r="Y25" i="1" s="1"/>
  <c r="N25" i="1"/>
  <c r="Z28" i="1"/>
  <c r="Y28" i="1" s="1"/>
  <c r="Z26" i="1"/>
  <c r="Y26" i="1" s="1"/>
  <c r="J25" i="20" l="1"/>
  <c r="J25" i="19"/>
  <c r="J25" i="18"/>
  <c r="J25" i="17"/>
  <c r="AF25" i="1"/>
  <c r="AE25" i="1" s="1"/>
  <c r="AC27" i="1"/>
  <c r="AB25" i="1"/>
  <c r="AA25" i="1" s="1"/>
  <c r="K25" i="17" l="1"/>
  <c r="K25" i="18"/>
  <c r="K25" i="19"/>
  <c r="K25" i="20"/>
  <c r="L25" i="18"/>
  <c r="L25" i="19"/>
  <c r="L25" i="20"/>
  <c r="L25" i="17"/>
  <c r="AG25" i="1"/>
  <c r="M25" i="17" l="1"/>
  <c r="M25" i="19"/>
  <c r="M25" i="20"/>
  <c r="M25" i="18"/>
  <c r="T24" i="1"/>
  <c r="Q24" i="1"/>
  <c r="T23" i="1"/>
  <c r="Q23" i="1"/>
  <c r="T22" i="1"/>
  <c r="Q22" i="1"/>
  <c r="T21" i="1"/>
  <c r="Q21" i="1"/>
  <c r="T20" i="1"/>
  <c r="Q20" i="1"/>
  <c r="J20" i="1"/>
  <c r="I20" i="1"/>
  <c r="T19" i="1"/>
  <c r="Q19" i="1"/>
  <c r="T18" i="1"/>
  <c r="Q18" i="1"/>
  <c r="T17" i="1"/>
  <c r="Q17" i="1"/>
  <c r="T16" i="1"/>
  <c r="Q16" i="1"/>
  <c r="T15" i="1"/>
  <c r="Q15" i="1"/>
  <c r="J15" i="1"/>
  <c r="I15" i="1"/>
  <c r="H15" i="18" l="1"/>
  <c r="H15" i="19"/>
  <c r="H15" i="20"/>
  <c r="H15" i="17"/>
  <c r="H20" i="20"/>
  <c r="H20" i="18"/>
  <c r="H20" i="19"/>
  <c r="H20" i="17"/>
  <c r="Z21" i="1"/>
  <c r="Y21" i="1" s="1"/>
  <c r="X20" i="1"/>
  <c r="X23" i="1"/>
  <c r="X21" i="1"/>
  <c r="X22" i="1"/>
  <c r="X24" i="1"/>
  <c r="Z15" i="1"/>
  <c r="Y15" i="1" s="1"/>
  <c r="X15" i="1"/>
  <c r="X17" i="1"/>
  <c r="X18" i="1"/>
  <c r="X19" i="1"/>
  <c r="X16" i="1"/>
  <c r="N15" i="1"/>
  <c r="AD18" i="1"/>
  <c r="AD19" i="1"/>
  <c r="AD15" i="1"/>
  <c r="AD17" i="1"/>
  <c r="AD16" i="1"/>
  <c r="AD21" i="1"/>
  <c r="AD20" i="1"/>
  <c r="AD22" i="1"/>
  <c r="AD24" i="1"/>
  <c r="AD23" i="1"/>
  <c r="N20" i="1"/>
  <c r="Z20" i="1"/>
  <c r="Y20" i="1" s="1"/>
  <c r="Z22" i="1"/>
  <c r="Y22" i="1" s="1"/>
  <c r="Z24" i="1"/>
  <c r="Y24" i="1" s="1"/>
  <c r="Z23" i="1"/>
  <c r="Y23" i="1" s="1"/>
  <c r="Z19" i="1"/>
  <c r="Y19" i="1" s="1"/>
  <c r="Z16" i="1"/>
  <c r="Y16" i="1" s="1"/>
  <c r="Z17" i="1"/>
  <c r="Y17" i="1" s="1"/>
  <c r="Z18" i="1"/>
  <c r="Y18" i="1" s="1"/>
  <c r="J20" i="18" l="1"/>
  <c r="J20" i="20"/>
  <c r="J20" i="19"/>
  <c r="J20" i="17"/>
  <c r="J15" i="20"/>
  <c r="J15" i="18"/>
  <c r="J15" i="19"/>
  <c r="J15" i="17"/>
  <c r="AB20" i="1"/>
  <c r="AA20" i="1" s="1"/>
  <c r="AB15" i="1"/>
  <c r="AA15" i="1" s="1"/>
  <c r="K15" i="17" l="1"/>
  <c r="K15" i="19"/>
  <c r="K15" i="20"/>
  <c r="K15" i="18"/>
  <c r="K20" i="20"/>
  <c r="K20" i="18"/>
  <c r="K20" i="19"/>
  <c r="K20" i="17"/>
  <c r="T14" i="1"/>
  <c r="Q14" i="1"/>
  <c r="T13" i="1"/>
  <c r="Q13" i="1"/>
  <c r="T12" i="1"/>
  <c r="Q12" i="1"/>
  <c r="AC23" i="1" l="1"/>
  <c r="AC21" i="1"/>
  <c r="AC19" i="1"/>
  <c r="AC22" i="1"/>
  <c r="AC24" i="1"/>
  <c r="AC18" i="1"/>
  <c r="AC16" i="1"/>
  <c r="AC17" i="1"/>
  <c r="AD12" i="1"/>
  <c r="AC12" i="1" s="1"/>
  <c r="AD13" i="1"/>
  <c r="AC13" i="1" s="1"/>
  <c r="AD14" i="1"/>
  <c r="AC14" i="1" s="1"/>
  <c r="Q11" i="1"/>
  <c r="T11" i="1"/>
  <c r="T10" i="1"/>
  <c r="AF20" i="1" l="1"/>
  <c r="AE20" i="1" s="1"/>
  <c r="AC20" i="1"/>
  <c r="AF15" i="1"/>
  <c r="AE15" i="1" s="1"/>
  <c r="AC15" i="1"/>
  <c r="AD11" i="1"/>
  <c r="Q10" i="1"/>
  <c r="AD10" i="1" s="1"/>
  <c r="J10" i="1"/>
  <c r="X10" i="1" l="1"/>
  <c r="AG15" i="1"/>
  <c r="L15" i="19"/>
  <c r="L15" i="20"/>
  <c r="L15" i="18"/>
  <c r="L15" i="17"/>
  <c r="AG20" i="1"/>
  <c r="L20" i="18"/>
  <c r="L20" i="19"/>
  <c r="L20" i="20"/>
  <c r="L20" i="17"/>
  <c r="AC11" i="1"/>
  <c r="Z14" i="1"/>
  <c r="Z11" i="1"/>
  <c r="Z10" i="1"/>
  <c r="Y10" i="1" s="1"/>
  <c r="Z12" i="1"/>
  <c r="Z13" i="1"/>
  <c r="X13" i="1"/>
  <c r="X12" i="1"/>
  <c r="X14" i="1"/>
  <c r="AC10" i="1"/>
  <c r="X11" i="1"/>
  <c r="I10" i="1"/>
  <c r="M20" i="17" l="1"/>
  <c r="M20" i="18"/>
  <c r="M20" i="19"/>
  <c r="M20" i="20"/>
  <c r="N10" i="1"/>
  <c r="J10" i="18" s="1"/>
  <c r="H10" i="18"/>
  <c r="H10" i="19"/>
  <c r="H10" i="20"/>
  <c r="H10" i="17"/>
  <c r="M15" i="17"/>
  <c r="M15" i="20"/>
  <c r="M15" i="18"/>
  <c r="M15" i="19"/>
  <c r="AF10" i="1"/>
  <c r="AE10" i="1" s="1"/>
  <c r="Y13" i="1"/>
  <c r="Y12" i="1"/>
  <c r="Y11" i="1"/>
  <c r="Y14" i="1"/>
  <c r="AB10" i="1"/>
  <c r="AA10" i="1" s="1"/>
  <c r="B249" i="6" a="1"/>
  <c r="B249" i="6" s="1"/>
  <c r="J10" i="19" l="1"/>
  <c r="K10" i="17"/>
  <c r="K10" i="18"/>
  <c r="K10" i="19"/>
  <c r="K10" i="20"/>
  <c r="J10" i="20"/>
  <c r="J10" i="17"/>
  <c r="L10" i="17"/>
  <c r="L10" i="20"/>
  <c r="L10" i="19"/>
  <c r="L10" i="18"/>
  <c r="AG10" i="1"/>
  <c r="M10" i="17" l="1"/>
  <c r="M10" i="19"/>
  <c r="M10" i="20"/>
  <c r="M10" i="18"/>
  <c r="B251" i="6"/>
  <c r="B250" i="6"/>
  <c r="G238" i="6" s="1"/>
</calcChain>
</file>

<file path=xl/sharedStrings.xml><?xml version="1.0" encoding="utf-8"?>
<sst xmlns="http://schemas.openxmlformats.org/spreadsheetml/2006/main" count="2785" uniqueCount="575">
  <si>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</si>
  <si>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</si>
  <si>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</si>
  <si>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</si>
  <si>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</si>
  <si>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</si>
  <si>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</si>
  <si>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</si>
  <si>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</si>
  <si>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</si>
  <si>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</si>
  <si>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</si>
  <si>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</si>
  <si>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</si>
  <si>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</si>
  <si>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</si>
  <si>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</si>
  <si>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</si>
  <si>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</si>
  <si>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</si>
  <si>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</si>
  <si>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</si>
  <si>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</si>
  <si>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</si>
  <si>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</si>
  <si>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</si>
  <si>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</si>
  <si>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</si>
  <si>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</si>
  <si>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</si>
  <si>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</si>
  <si>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</si>
  <si>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</si>
  <si>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</si>
  <si>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</si>
  <si>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</si>
  <si>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</si>
  <si>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</si>
  <si>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</si>
  <si>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</si>
  <si>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</si>
  <si>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</si>
  <si>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</si>
  <si>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</si>
  <si>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</si>
  <si>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</si>
  <si>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</si>
  <si>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</si>
  <si>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</si>
  <si>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</si>
  <si>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</si>
  <si>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</si>
  <si>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</si>
  <si>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</si>
  <si>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</si>
  <si>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</si>
  <si>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</si>
  <si>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</si>
  <si>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</si>
  <si>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</si>
  <si>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</si>
  <si>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</si>
  <si>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</si>
  <si>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</si>
  <si>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</si>
  <si>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</si>
  <si>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</si>
  <si>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</si>
  <si>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</si>
  <si>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</si>
  <si>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</si>
  <si>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</si>
  <si>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</si>
  <si>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</si>
  <si>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</si>
  <si>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</si>
  <si>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</si>
  <si>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</si>
  <si>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</si>
  <si>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</si>
  <si>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</si>
  <si>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</si>
  <si>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</si>
  <si>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</si>
  <si>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</si>
  <si>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</si>
  <si>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</si>
  <si>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</si>
  <si>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</si>
  <si>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</si>
  <si>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</si>
  <si>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</si>
  <si>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</si>
  <si>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</si>
  <si>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</si>
  <si>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</si>
  <si>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</si>
  <si>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</si>
  <si>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</si>
  <si>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</si>
  <si>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</si>
  <si>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</si>
  <si>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</si>
  <si>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</si>
  <si>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</si>
  <si>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</si>
  <si>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</si>
  <si>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</si>
  <si>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</si>
  <si>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</si>
  <si>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</si>
  <si>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</si>
  <si>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</si>
  <si>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</si>
  <si>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</si>
  <si>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</si>
  <si>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</si>
  <si>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</si>
  <si>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</si>
  <si>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</si>
  <si>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</si>
  <si>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</si>
  <si>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</si>
  <si>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</si>
  <si>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</si>
  <si>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</si>
  <si>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</si>
  <si>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</si>
  <si>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</si>
  <si>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</si>
  <si>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</si>
  <si>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</si>
  <si>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</si>
  <si>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</si>
  <si>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</si>
  <si>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</si>
  <si>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</si>
  <si>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</si>
  <si>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</si>
  <si>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</si>
  <si>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</si>
  <si>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</si>
  <si>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</si>
  <si>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</si>
  <si>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</si>
  <si>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</si>
  <si>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</si>
  <si>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</si>
  <si>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</si>
  <si>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</si>
  <si>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</si>
  <si>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</si>
  <si>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</si>
  <si>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</si>
  <si>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</si>
  <si>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</si>
  <si>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</si>
  <si>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</si>
  <si>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</si>
  <si>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</si>
  <si>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</si>
  <si>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</si>
  <si>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</si>
  <si>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</si>
  <si>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</si>
  <si>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</si>
  <si>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</si>
  <si>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</si>
  <si>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</si>
  <si>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</si>
  <si>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</si>
  <si>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</si>
  <si>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</si>
  <si>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</si>
  <si>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</si>
  <si>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</si>
  <si>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</si>
  <si>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</si>
  <si>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</si>
  <si>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</si>
  <si>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</si>
  <si>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</si>
  <si>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</si>
  <si>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</si>
  <si>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</si>
  <si>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</si>
  <si>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</si>
  <si>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</si>
  <si>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</si>
  <si>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</si>
  <si>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</si>
  <si>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</si>
  <si>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</si>
  <si>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</si>
  <si>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</si>
  <si>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</si>
  <si>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</si>
  <si>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</si>
  <si>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</si>
  <si>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</si>
  <si>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</si>
  <si>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</si>
  <si>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</si>
  <si>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</si>
  <si>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</si>
  <si>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</si>
  <si>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 xml:space="preserve">CONTEXTO INTERNO </t>
  </si>
  <si>
    <t>Recursos financieros (presupuesto de funcionamiento, recursos de inversión</t>
  </si>
  <si>
    <t>Personal
( competencia del personal, disponibilidad, suficiencia, seguridad
y salud ocupacional.)</t>
  </si>
  <si>
    <t>Incremento de solicitudes vía correo electrónico como principal canal de comunicación conocido por los usuarios.</t>
  </si>
  <si>
    <t xml:space="preserve">Tecnológicos </t>
  </si>
  <si>
    <t xml:space="preserve">Documentación ( Actualización, coherencia, aplicabilidad) </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</si>
  <si>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</si>
  <si>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</si>
  <si>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</si>
  <si>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</si>
  <si>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</si>
  <si>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</si>
  <si>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</si>
  <si>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</si>
  <si>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</si>
  <si>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</si>
  <si>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</si>
  <si>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</si>
  <si>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</si>
  <si>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</si>
  <si>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</si>
  <si>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</si>
  <si>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</si>
  <si>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</si>
  <si>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</si>
  <si>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</si>
  <si>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</si>
  <si>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</si>
  <si>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</si>
  <si>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</si>
  <si>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</si>
  <si>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</si>
  <si>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</si>
  <si>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</si>
  <si>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</si>
  <si>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</si>
  <si>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</si>
  <si>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</si>
  <si>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</si>
  <si>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</si>
  <si>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</si>
  <si>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</si>
  <si>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</si>
  <si>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</si>
  <si>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</si>
  <si>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</si>
  <si>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</si>
  <si>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</si>
  <si>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</si>
  <si>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</si>
  <si>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</si>
  <si>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</si>
  <si>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</si>
  <si>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</si>
  <si>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</si>
  <si>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</si>
  <si>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</si>
  <si>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</si>
  <si>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</si>
  <si>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</si>
  <si>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</si>
  <si>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</si>
  <si>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</si>
  <si>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</si>
  <si>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</si>
  <si>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</si>
  <si>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</si>
  <si>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</si>
  <si>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</si>
  <si>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</si>
  <si>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</si>
  <si>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</si>
  <si>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</si>
  <si>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</si>
  <si>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</si>
  <si>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</si>
  <si>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</si>
  <si>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</si>
  <si>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</si>
  <si>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</si>
  <si>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</si>
  <si>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</si>
  <si>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</si>
  <si>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</si>
  <si>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</si>
  <si>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</si>
  <si>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</si>
  <si>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</si>
  <si>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</si>
  <si>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</si>
  <si>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</si>
  <si>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</si>
  <si>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</si>
  <si>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</si>
  <si>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</si>
  <si>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</si>
  <si>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</si>
  <si>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</si>
  <si>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</si>
  <si>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</si>
  <si>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</si>
  <si>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</si>
  <si>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</si>
  <si>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</si>
  <si>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</si>
  <si>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</si>
  <si>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</si>
  <si>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</si>
  <si>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</si>
  <si>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</si>
  <si>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</si>
  <si>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</si>
  <si>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</si>
  <si>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</si>
  <si>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</si>
  <si>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</si>
  <si>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Posibilidad de  afectación en la Prestación del Servicio de Justicia debido a un suceso de fuerza mayor que imposibilita la gestión judicial</t>
  </si>
  <si>
    <t>Implementación de herramientas tecnológicas propias de la entidad para el trabajo en casa</t>
  </si>
  <si>
    <t>Programa de Prevención por parte de la ARL</t>
  </si>
  <si>
    <t>Suceso de fuerza mayor que imposibilitan la gestión judicial</t>
  </si>
  <si>
    <t>Afectación Ambiental</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</si>
  <si>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</si>
  <si>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</si>
  <si>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</si>
  <si>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</si>
  <si>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</si>
  <si>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</si>
  <si>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DEPENDENCIA:</t>
  </si>
  <si>
    <t>CONSEJO SECCIONAL/ DIRECCIÓN SECCIONAL DE ADMINISTRACIÓN JUDICIAL</t>
  </si>
  <si>
    <t>Implementación de acciones de contingencia para asegurar la continuidad en la prestación del servicio ante sitaciones de orden público.</t>
  </si>
  <si>
    <t>Ambientales</t>
  </si>
  <si>
    <t>Cambios normativos en materia ambiental de acuerdo con las disposiciones legales nacionales y locales.</t>
  </si>
  <si>
    <t>Estrategias del Gobierno Nacional definidas en el Plan de Desarrollo 2018 -2022, donde se busca fortalecer el modelo de desarrollo economico, ambiental y social. Economía Circular.</t>
  </si>
  <si>
    <t>La declaratoria de Pandemia por Contagio de Covid 19 </t>
  </si>
  <si>
    <t>Realización de jornadas de sensibilizaciòn para el manejo y disposición de los residuos.</t>
  </si>
  <si>
    <t>Inadecuada disposición final de residuos acordes con la legislación ambiental en la materia acorde con las políticas del Gobierno Nacional y Local.</t>
  </si>
  <si>
    <t>Con la pandemia del COVID - 19, se han fomentado nuevas estrategias para impartir justicia, que contribuyen a la disminución de los impactos ambientales asociados a la ejecucion de actividades en sitio.</t>
  </si>
  <si>
    <t>Inconciencia ambiental en el sector público y las empresas, así como desconocimiento de la necesidad de reducir los impactos ambientales.</t>
  </si>
  <si>
    <t>Ocurrencia de fenomenos naturales (Inundación, quema de bosques, sismo, vendavales).</t>
  </si>
  <si>
    <t>Proceso
( capacidad, diseño, ejecución, proveedores, entradas, salidas,
gestión del conocimiento)</t>
  </si>
  <si>
    <t>Infraestructura física ( suficiencia, comodidad)</t>
  </si>
  <si>
    <t>Falta de apropiación del Plan de Gestión Ambiental que aplica para la Rama Judicial Acuerdo PSAA14-10160</t>
  </si>
  <si>
    <t>Disminución significativa en el consumo de servicios públicos por efecto de la aplicación del aforo en las sedes administrativas</t>
  </si>
  <si>
    <t>Disminución en el uso de papel, toners y demás elementos de oficina al implementar el uso de medios tecnológicos.</t>
  </si>
  <si>
    <t>Incremento en el consumo de servicios durante las actividades desarrollada en casa</t>
  </si>
  <si>
    <t>Mayor accesibilidad a las acciónes de sensibilización y capacitaciones del Sistema de Gestión Ambiental</t>
  </si>
  <si>
    <t>Formación de Auditores en la Norma NTC ISO 14001:2015 y en la Norma Técnica de la Rama Judicial NTC 6256 :2018</t>
  </si>
  <si>
    <t>Limitación en la separación de residuos según el nuevo código de colores durante las actividades desarrollada en casa.</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</si>
  <si>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</si>
  <si>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</si>
  <si>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</si>
  <si>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</si>
  <si>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</si>
  <si>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</si>
  <si>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</si>
  <si>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</si>
  <si>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</si>
  <si>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</si>
  <si>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</si>
  <si>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</si>
  <si>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</si>
  <si>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</si>
  <si>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</si>
  <si>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</si>
  <si>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</si>
  <si>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</si>
  <si>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</si>
  <si>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</si>
  <si>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</si>
  <si>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</si>
  <si>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</si>
  <si>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</si>
  <si>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</si>
  <si>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</si>
  <si>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</si>
  <si>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</si>
  <si>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</si>
  <si>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</si>
  <si>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</si>
  <si>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</si>
  <si>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</si>
  <si>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</si>
  <si>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La actividad que conlleva el riesgo se ejecuta como máximo 2 veces por año</t>
  </si>
  <si>
    <t xml:space="preserve">Nivel Central </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</si>
  <si>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</si>
  <si>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</si>
  <si>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</si>
  <si>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</si>
  <si>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</si>
  <si>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</si>
  <si>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</si>
  <si>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</si>
  <si>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Carencia de transparencia, etica y valores . </t>
  </si>
  <si>
    <t>Cualquier afectación la violacion de los derechos de los ciudadanos se considera con consecuencias desastrosas.</t>
  </si>
  <si>
    <t>Riesgo</t>
  </si>
  <si>
    <t>Corrupción</t>
  </si>
  <si>
    <t>Interrupción o demora en el Servicio Público de Administrar  Justicia.</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</si>
  <si>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</si>
  <si>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</si>
  <si>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</si>
  <si>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Inaplicabilidad de la normavidad ambiental vigente</t>
  </si>
  <si>
    <t>Desconocimiento de los lineamientos ambientales y normatividad  ambiental vigente</t>
  </si>
  <si>
    <t>Posibilidad de afectación ambiental debido al desconocimiento de las lineamientos ambientales y normatividad ambiental vigente</t>
  </si>
  <si>
    <t>Reputacional (Corrupción)</t>
  </si>
  <si>
    <t>Reputacional(Corrupción)</t>
  </si>
  <si>
    <t xml:space="preserve"> Afectación Ambiental</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</si>
  <si>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</si>
  <si>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</si>
  <si>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</si>
  <si>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</si>
  <si>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</si>
  <si>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</si>
  <si>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</si>
  <si>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</si>
  <si>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</si>
  <si>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</si>
  <si>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</si>
  <si>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</si>
  <si>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</si>
  <si>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</si>
  <si>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</si>
  <si>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Gestión Tecnológica</t>
  </si>
  <si>
    <t>UNIDAD DE INFORMÁTICA</t>
  </si>
  <si>
    <t>GESTIÓN TECNOLÓGICA</t>
  </si>
  <si>
    <t>Apoyo</t>
  </si>
  <si>
    <t>DIRECCIÓN ADMINISTRATIVA DE ADMINISTRACIÓN JUDICIAL (DEAJ)</t>
  </si>
  <si>
    <t>DIRECCIÓN EJECUTIVA DE ADMINISTRACIÓN JUDICIAL</t>
  </si>
  <si>
    <t>Gestionar, administrar y mantener los recursos informáticos y de telecomunicaciones para el desarrollo de los objetivos institucionales, facilitando el acceso al servicio de justicia, satisfaciendo las necesidades de los funcionarios, empleados y ciudadanos en términos de celeridad, accesibilidad y transparencia, en el marco del Sistema de Gestión de la Calidad y del Medio Ambiente  y Seguridad y Salud en el Trabajo de la Rama Judicial.</t>
  </si>
  <si>
    <t>Capacitación en contratación Publica o en gestión de proyectos</t>
  </si>
  <si>
    <t>Documentada en Plan de Acción</t>
  </si>
  <si>
    <t>Realizar una adecuada planeación para la ejecución de los recursos</t>
  </si>
  <si>
    <t>Elaborar los estudios previos necesarios para que una vez se asignen los recursos se pueda adelantar la contratación.</t>
  </si>
  <si>
    <t>Actividades  en pro del cuidado del medio ambiente desde la Unidad de Informática</t>
  </si>
  <si>
    <t>Realizar trabajo en casa para evitar el contagio del virus COVID-19</t>
  </si>
  <si>
    <t>Solicitar la presentación de las facturas a proveedores de bienes y servicios.</t>
  </si>
  <si>
    <t>Contar con un inventario de activos tecnologicos para conocer la vida util de los equipos y sistemas de información.</t>
  </si>
  <si>
    <t>Documentada en Matriz de Riesgos</t>
  </si>
  <si>
    <t>Realizar proyectos para la contratación de actualización de la plataforma tecnológica.</t>
  </si>
  <si>
    <t>Interrupción del servicio de conectividad</t>
  </si>
  <si>
    <t>1. Fallas del operador (Daños en componentes físicos, Vandalismo en la red, entre otros)
2. Capacidad de los canales
3. Fluido Electrico
4. Falta o demoras en el mantenimiento
5. Virus Informático</t>
  </si>
  <si>
    <t>Debilidad en la supervición del servicio.</t>
  </si>
  <si>
    <t>Posibilidad de Afectación en la Prestación del Servicio de Justicia, por debilidad en la supervición del servicio.</t>
  </si>
  <si>
    <t>Reporte de fallas al operador</t>
  </si>
  <si>
    <t>Incumplimiento Contractual</t>
  </si>
  <si>
    <t>Procrastinación del Plan de Inversión</t>
  </si>
  <si>
    <t>Obsolescencia Tecnológica.</t>
  </si>
  <si>
    <t>Migración de servicios</t>
  </si>
  <si>
    <t>1. Deficiencias en la información institucional que describe el estado y las necesidades de la tecnología en la Rama Judicial.
2. Cambios inesperados en el entorno contractual
3. Producto deficiente que no cumple con las características mínimas de calidad exigidas.
4. Demoras en los procesos internos de la empresa contratista.</t>
  </si>
  <si>
    <t>Que los bienes o servicios contratados se entreguen más allá del plazo de ejecución pactado, de manera incompleta, ó en malas condiciones de calidad.</t>
  </si>
  <si>
    <t>Posibilidad de incumplimiento de metas establecidas debido a que los bienes o servicios contratados se entreguen más allá del plazo de ejecución pactado, de manera incompleta, ó en malas condiciones de calidad.</t>
  </si>
  <si>
    <t>1. Falta de control y regulación respecto de la aplicación del las TIC en las diferentes Seccionales
2. Se presenta desarticulación con los ingenieros Seccionales, al no tener administrativamente dependencia de la dirección de la Unidad de Informática.
3.Falta de Estandarización de la implementación de aplicativos a nivel nacional.</t>
  </si>
  <si>
    <t xml:space="preserve">Divulgación de programas, guías y procedimientos del Plan de Gestión Ambiental, además del  acompañamiento y/o seguimiento a implementación del Acuerdo PSAA14-10160
</t>
  </si>
  <si>
    <t>Participación activa a las actividades de  Gestión Ambiental.</t>
  </si>
  <si>
    <t>Reducción del consumo de toner y papel</t>
  </si>
  <si>
    <t>Replicar buenas prácticas en Gestión Ambiental</t>
  </si>
  <si>
    <t>Disposición final adecuada de los residuos tecnológicos.</t>
  </si>
  <si>
    <t>Elaboración  y aplicación de medidas de prevención, contención y mitigación del riesgo  ambiental asociado por parte de la entidad.</t>
  </si>
  <si>
    <t>Normatividad (Leyes, Resoluciones) adoptada por el Gobierno Nacional por  la Emergencia Sanitaria para cumplir con los protocolos de bioseguridad y medidas de protección, Políticas y directrices claras aplicadas para evacuar y proteger a los servidores judiciales adoptadas por la Entidad.</t>
  </si>
  <si>
    <t>Organización de atención presencial para actividades críticas.</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</si>
  <si>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</si>
  <si>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</si>
  <si>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</si>
  <si>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</si>
  <si>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1.Rápido e inevitable avance tecnológico.
2. Falta de cultura en la organización para aceptar la necesidad de actualizar la plataforma tecnológica y los sistemas de información.
3. Falta de suficientes recursos presupuestales</t>
  </si>
  <si>
    <t>1. Paros que afecten la prestación del servicio.  
2. Huelgas, protestas ciudadana
3. Disturbios o hechos violentos
4.Pandemia
5.Emergencias Ambientales</t>
  </si>
  <si>
    <t>Falta de Gobernabilidad de TI</t>
  </si>
  <si>
    <t xml:space="preserve">Afectación en la prestación de servicios tecnológicos, causado por la migración de los mismos, en el cambio de proveedor, afectando el normal desarrollo de las actividades </t>
  </si>
  <si>
    <t>1. Contratación del Estado mediante la plataforma CCE - tiempos de contratación cortos - Los Acuerdos Marcos de precio son insuficientes.
2. Contratación del Estado mediante la plataforma CCE - Se adjudica sin saber si el proveedor es idioneo para asumir las actividades en desarrollo.</t>
  </si>
  <si>
    <t>1. Demora en el CSJ en aprobación del plan de inversión.
2. Demora en la entrega del plan de inversión al Consejo para aprobación.
3. Demora en la retroalimentación que se realiza en Consejo sobre el plan de inversión.
4. Diversidad de criterios frente a las soluciones planteadas por la Unidad de Informática.
5. Equipo de profesionales insuficiente.</t>
  </si>
  <si>
    <t>Postergación en el trámite asociado con la autorización y aprobación del Plan de Inversión anual.</t>
  </si>
  <si>
    <t>Postergación en los trámites para la aprobación del Plan de Inversión anual.</t>
  </si>
  <si>
    <t>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</si>
  <si>
    <t>La infraestructura tecnológica entra en obsolescencia en el plazo de (3) tres años, razón por la cual permanentemente se debe estar actualizando. Dentro de esta plataforma tecnológica se encuentran los cableados estructurados, los Pc´s, los servidores, los switches, las Ups y los escáneres, también son ítem objeto de la desactualización los sistemas de información.</t>
  </si>
  <si>
    <t>Rápido e inevitable avance tecnológico</t>
  </si>
  <si>
    <t>Realizacion del inventario de activos tecnologicos para conocer la vida util de los equipos y sistemas de información.</t>
  </si>
  <si>
    <t>Contar con contratos de soporte y actualización de sistemas de información.</t>
  </si>
  <si>
    <t>Contar con contratos de actualización de la plataforma tecnológica.</t>
  </si>
  <si>
    <t>Se presenta desarticulación de acciones o implementación de soluciones en las diferentes Unidades tanto en el Consejo como en la Dirección Ejecutiva y de las Seccionales.</t>
  </si>
  <si>
    <t>Falta de apoyo de la alta gerencia para que los lineamientos que se definan en la U. Informática a nivel central sean acogidos y respetados</t>
  </si>
  <si>
    <t>Indisponibilidad de servicios</t>
  </si>
  <si>
    <t>Delegar ingeniero de la Unidad de Informática para supervisar el cumplimiento del cronograma de migración.</t>
  </si>
  <si>
    <t>Seguimiento permanente a la migración de servicios.</t>
  </si>
  <si>
    <t>Trabajo en equipo de los directores de la Unidad de Informática y compromiso frente a las actividades a desarrollar.</t>
  </si>
  <si>
    <t>Se sigue trabajando en evitar la materialización de este riesgo, mediante reuniones de seguimiento que se realizan con el proveedor del servicio.</t>
  </si>
  <si>
    <t>x</t>
  </si>
  <si>
    <t>N/A</t>
  </si>
  <si>
    <t>Sin materialización</t>
  </si>
  <si>
    <t>Se sigue trabajando en evitar la materialización de este riesgo</t>
  </si>
  <si>
    <t>Los profesionales a cargo de supervisar contratos de esta Unidad, periodicamente realizan seguimiento junto con los proveedores y en el caso que aplique, con la interventoría.</t>
  </si>
  <si>
    <t>La profesional a cargo, realiza un seguimiento al cronograma de contratación y en cada comité interno de sistemas, entrega un reporte del estado del mismo.</t>
  </si>
  <si>
    <t>Se revisar permanentemente el desarrollo de los anexos técnicos de los procesos de adquisición de bienes y servicios a cargo de la UI.</t>
  </si>
  <si>
    <t>A la fecha, la Unidad de Informática no evidencia ninguna situación que atente contra la transparencia o el correcto manejo de los recursos públicos, en los asuntos de su competencia.
Es claro que no se ha presentado un caso de corrupción que afecte las compras de bienes y servicios tecnológicos.</t>
  </si>
  <si>
    <t>La Unidad de Informática ha intervenido con los ingenieros seccionales para coordinar la distribución de elementos, como monitores, Workstation, servidores y switches.
La Unidad de Informática ha hecho un llamado a la Interventoría para que tenga en cuenta la situaciones de fuerza mayor, ocasionadas por la pandemia en la conciliación y liquidación de ANS.</t>
  </si>
  <si>
    <t>Se continuara realizando las actividades por parte de la unidad de informática, a fin de brindar los servicios y soluciones a toda la Rama Judicial.</t>
  </si>
  <si>
    <t>Desde la Unidad de Informática se ha participado en las capacitaciones brindadas por la Unidad Admiistrativa, en lo relacionado al medio ambiente.</t>
  </si>
  <si>
    <t>Al cierre del mes de marzo no se ha presentado nada adicional para la posible materialización de este riesgo.</t>
  </si>
  <si>
    <t xml:space="preserve"> Contar con soporte y actualización de sistemas de información.
Contar con contratos de actualización de la plataforma tecnológica.</t>
  </si>
  <si>
    <t>La Unidad de Informática se apoya en los Acuerdos emitidos, y a partir de ello establecer las actividades de la Unidad.</t>
  </si>
  <si>
    <t>Se sigue presentando …. Se requiere un mayor apoyo de la alta gerencia para que los lineamientos que se definan en la U. Informática a nivel central sean acogidos y respetados.</t>
  </si>
  <si>
    <t>se realizaron reuniones con Colombia Compra Eficiente, y demas actividades desde la Unidad de Informática para mitigar la materialización de este riesgo.</t>
  </si>
  <si>
    <t>Estudios previos rigurosos.</t>
  </si>
  <si>
    <t>Informes de supervisión / Interventoría.</t>
  </si>
  <si>
    <t>Seguimiento al cronograma.</t>
  </si>
  <si>
    <t>Reuniones de seguimiento ejecución contrato.</t>
  </si>
  <si>
    <t>Términos de referencia y anexos técnicos.</t>
  </si>
  <si>
    <t>Seguimiento y evaluación a la ejecución del cronograma del Plan Inversión.</t>
  </si>
  <si>
    <t>Informes y oficios que alertan y justifican la necesidad de aprobación en tiempo del plan de inversión de la Unidad.</t>
  </si>
  <si>
    <t>Solicitar reiterativamente por escrito al Director Ejecutivo la agilización de la aprobación del plan de inversión de la Unidad, con las justificaciones respectivas.</t>
  </si>
  <si>
    <t>Realizar revisión periódica de los formatos de estudios previos y de prepliego que soportan el proceso de adquisición de bienes y servicios de gestión tecnológica - UI.</t>
  </si>
  <si>
    <t>El proceso de adquisición de bienes y servicios, involucra todas las Unidades de la DEAJ, especialmente las que conforman la junta de contratación.</t>
  </si>
  <si>
    <t>Revisar permanentemente el desarrollo de los anexos técnicos de los procesos de adquisición de bienes y servicios a cargo de la UI.</t>
  </si>
  <si>
    <t>Reuniones de seguimiento con la mesa de servicios, donde uno de los puntos a tratar es la operación del NOC. En estas reuniones se hace la verificación los eventos presentados durante la semana y como se solucionaron.</t>
  </si>
  <si>
    <t>Reuniones de seguimiento para verificar eventos de seguridad detectados por el antivirus.</t>
  </si>
  <si>
    <t>El seguimiento a las responsabilidades contractuales de mantenimiento preventivo y su ejecución.</t>
  </si>
  <si>
    <t>Acuerdo de confidencialidad, para los profesionales que tengan a cargo y acceso a información sensible de software.</t>
  </si>
  <si>
    <t>Capacitación código de etica - otros (Información sensible)</t>
  </si>
  <si>
    <r>
      <t>Generar lineamientos técnicos que sea</t>
    </r>
    <r>
      <rPr>
        <sz val="11"/>
        <rFont val="Calibri"/>
        <family val="2"/>
        <scheme val="minor"/>
      </rPr>
      <t>n de obligatorio cumplimiento para las Seccionales y demás áreas y reiteración de las comunicaciones anualmente, si se concidera necesario.</t>
    </r>
  </si>
  <si>
    <t>Interventoría del servicio, que incluye el reporte de incidentes sobre el servicio, bien sea en el momento que sean detectados y también en forma periódica.</t>
  </si>
  <si>
    <t xml:space="preserve">Posibilidad de actos indebidos de  los servidores judiciales debido a  la carencia en transparencia, etica y valores </t>
  </si>
  <si>
    <t xml:space="preserve">FACTORES </t>
  </si>
  <si>
    <t>Cambio de la legislación respecto a la Gestión tecnológica</t>
  </si>
  <si>
    <t>Adaptación a los cambios y busqueda de oportunidades para avanzar.</t>
  </si>
  <si>
    <t>Económicos y Financieros</t>
  </si>
  <si>
    <t>Recortes presupuestales
Los recursos solicitados por la Rama Judicial (Unidad de Informática) para inversión, no sean asignados conforme lo solicitado.</t>
  </si>
  <si>
    <t>Asignación de presupuesto para la ejecución de los proyectos de Tecnología.</t>
  </si>
  <si>
    <t>Sociales  y culturales</t>
  </si>
  <si>
    <t>Situaciones de orden público.</t>
  </si>
  <si>
    <t>Interrupción del servicio de conectividad por proveedores externos</t>
  </si>
  <si>
    <t>Inestabilidad o fallas en la prestación de los servicios recibidos por proveedores.</t>
  </si>
  <si>
    <t>Generar proyectos que satisfagan las necesidades de los servidores judiciales y que aporten a la ciudadanía.
Adquisición de herramientas  y servicios tecnologicos a beneficio de la Entidad.</t>
  </si>
  <si>
    <t>Legales y reglamentarios</t>
  </si>
  <si>
    <t>Adaptabilidad a los cambios.</t>
  </si>
  <si>
    <t> </t>
  </si>
  <si>
    <t xml:space="preserve">DEBILIDADES (Factores) </t>
  </si>
  <si>
    <t xml:space="preserve">FORTALEZAS (Factores) </t>
  </si>
  <si>
    <t>Estratégicos :(direccionamiento estratégico, planeación institucional,
liderazgo, trabajo en equipo)</t>
  </si>
  <si>
    <t>Deficiencia en la oportunidad de entrega de actividades y proyectos</t>
  </si>
  <si>
    <t>Plan Sectorial de Desarrollo que contempla los proyectos de la Unidad de Informática</t>
  </si>
  <si>
    <t>Devolución de recursos a causa de la NO ejecución de los mismos por demoras en aprobación de los proyectos</t>
  </si>
  <si>
    <t>Asignación de recursos para el desarrollo de los proyectos de la Unidad de Informática</t>
  </si>
  <si>
    <t>Baja ejecución del gasto por la entrega inoportuna de las cuentas de cobro por parte de los contratistas</t>
  </si>
  <si>
    <t>Claridad en la presentación de los proyectos.</t>
  </si>
  <si>
    <t>Disponibilidad de recursos financieros para la ejecución de las actividades de la Unidad de Informática.</t>
  </si>
  <si>
    <t>Mayor exposición al riesgo ocupacional y ambiental durante la ejecución de trabajo en casa, asi como el riesgo de accidentes domésticos.</t>
  </si>
  <si>
    <t>Liderazgo y compromiso por parte del lider del proceso junto con sus profesionales El escaso personal con el que cuenta la Unidad es capacitado.</t>
  </si>
  <si>
    <t>Insuficiente personal para la cantidad de actividades a desarrollar a nivel nacional desde la Unidad de Informática.</t>
  </si>
  <si>
    <t>Personal adicional por parte de contratistas.</t>
  </si>
  <si>
    <t xml:space="preserve">
Seguimiento mensual de las actividades de la Unidad por parte de los directores de la misma.
</t>
  </si>
  <si>
    <t>Mejora continua y actualización de los procedimientos.</t>
  </si>
  <si>
    <t>Obsolescencia tecnológica</t>
  </si>
  <si>
    <t>Actualización paulatina mediante los proyectos generados desde la Unidad de Informática.</t>
  </si>
  <si>
    <t>Identificación oportuna de necesidades de actualización.</t>
  </si>
  <si>
    <t>Espacios reducidos e insuficientes en las sedes fisicas.</t>
  </si>
  <si>
    <t>Mantenimientos oportunos de la sede.</t>
  </si>
  <si>
    <t>Falta de equipos de computo (accesorios tales como micorfonos, camaras, entre otros).</t>
  </si>
  <si>
    <t>Concientización frente al consumo y uso racional de los elementos de papeleria y oficina.</t>
  </si>
  <si>
    <t xml:space="preserve">Instrucciones vía whassap en horarios no laborales.   </t>
  </si>
  <si>
    <t>La comunicación interna implementó los canales oficiales como el aplicativo SIGOBius Web, el correo electrónico instituciona y herramientas tecnologícas a través del office 365 para reuniones por teams.</t>
  </si>
  <si>
    <t>Compromiso de la Alta Dirección, para la implementación, mantenimiento y fortalecimiento del Sistema de Gestión Ambiental y del Plan de Gestión Ambiental de la Rama Judicial.</t>
  </si>
  <si>
    <t>No se cuenta con un adecuado manejo de sustancias químicas, tal como se define en el Programa de Manejo Seguro de Sustancias Químicas.</t>
  </si>
  <si>
    <t>Se sigue trabajando en evitar la materialización de este riesgo, mediante reuniones de seguimiento que se realizan con el proveedor del servicio.
Se suscribió la prorroga para dar continuidad al servicio de conectividad.</t>
  </si>
  <si>
    <t>Los profesionales a cargo de supervisar contratos de esta Unidad, periodicamente realizan seguimiento junto con los proveedores y en el caso que aplique, con la interventoría.
Riesgo de incumplimiento de contrato 200 de 2020 Interventoría, desde la Unidad de Informática se solicito al contratista unas acciones de mejora, y se realizara una reunion con los representantes del proveedor para que expliquen las comunicación enviada anteriormente.
Riesgo incumplimiento contrato 234 de 2018, se solicito a la Unidad de Compras publicas la citación a la audiencia para hacer los descargo para los incumplimiento por parte del proveedor y se notifico tambien a la aseguradora.</t>
  </si>
  <si>
    <t>Se sigue trabajando en evitar la materialización de este riesgo. Desde la Unidad de Informática se han realizado las acciones correspondientes para dar solución a los posibles incumplimientos de los contratos en mención.</t>
  </si>
  <si>
    <t>Sin materialización. Desde la Unidad de Informática se han realizado las actividades dentro de los tiempos para solicitar la contratación de las diferentes actividades.</t>
  </si>
  <si>
    <t>Se revisa permanentemente el desarrollo de los anexos técnicos de los procesos de adquisición de bienes y servicios a cargo de la UI.
Se solicito a la EJRLB capacitaciones a los profesionales de la UI para evitar la materialización de este riesgo, adicionalmente se elaboró el acuerdo de confidencialidad firmado por los profesionales de la división de Infraestructura de Software.</t>
  </si>
  <si>
    <t>Al cierre del mes de septiembre no se ha presentado nada adicional para la posible materialización de este riesgo.</t>
  </si>
  <si>
    <t>La Unidad de Informática se apoya en los Acuerdos emitidos, y a partir de ello establecer las actividades de la Unidad.
Se esta trabajando en revisar las circulares emitidas deesde esta Unidad para dar una reiteración si es el caso.</t>
  </si>
  <si>
    <t>Para este trimestre no hubo riesgo  por la migración de servicios.</t>
  </si>
  <si>
    <t xml:space="preserve">                                        GESTIÓN TECNOLÓGICA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</si>
</sst>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1" x14ac:knownFonts="1">
    <font>
      <sz val="11"/>
      <color theme="1"/>
      <name val="Calibri"/>
      <family val="2"/>
      <scheme val="minor"/>
    </font>
    <font>
      <sz val="11"/>
      <color theme="1"/>
      <name val="Arial Narrow"/>
      <family val="2"/>
    </font>
    <font>
      <sz val="14"/>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b/>
      <sz val="11"/>
      <color theme="1"/>
      <name val="Calibri"/>
      <family val="2"/>
      <scheme val="minor"/>
    </font>
    <font>
      <sz val="11"/>
      <color theme="0"/>
      <name val="Calibri"/>
      <family val="2"/>
      <scheme val="minor"/>
    </font>
    <font>
      <b/>
      <sz val="18"/>
      <color theme="1"/>
      <name val="Arial Narrow"/>
      <family val="2"/>
    </font>
    <font>
      <sz val="16"/>
      <color theme="1"/>
      <name val="Arial Narrow"/>
      <family val="2"/>
    </font>
    <font>
      <sz val="11"/>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b/>
      <i/>
      <sz val="16"/>
      <name val="Calibri"/>
      <family val="2"/>
      <scheme val="minor"/>
    </font>
    <font>
      <sz val="10"/>
      <color theme="1"/>
      <name val="Roboto"/>
    </font>
    <font>
      <b/>
      <sz val="22"/>
      <color theme="0"/>
      <name val="Arial Narrow"/>
      <family val="2"/>
    </font>
    <font>
      <sz val="11"/>
      <color theme="0"/>
      <name val="Arial Narrow"/>
      <family val="2"/>
    </font>
    <font>
      <sz val="11"/>
      <color rgb="FF00B050"/>
      <name val="Calibri"/>
      <family val="2"/>
      <scheme val="minor"/>
    </font>
    <font>
      <sz val="11"/>
      <color rgb="FF000000"/>
      <name val="Arial"/>
      <family val="2"/>
    </font>
    <font>
      <sz val="11"/>
      <color rgb="FF000000"/>
      <name val="Calibri"/>
      <family val="2"/>
      <scheme val="minor"/>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2"/>
      <color theme="1"/>
      <name val="Arial"/>
      <family val="2"/>
    </font>
    <font>
      <sz val="12"/>
      <color theme="1"/>
      <name val="Arial"/>
      <family val="2"/>
    </font>
    <font>
      <sz val="12"/>
      <name val="Arial"/>
      <family val="2"/>
    </font>
    <font>
      <b/>
      <sz val="12"/>
      <color rgb="FF000000"/>
      <name val="Arial"/>
      <family val="2"/>
    </font>
    <font>
      <sz val="12"/>
      <color theme="0"/>
      <name val="Calibri"/>
      <family val="2"/>
      <scheme val="minor"/>
    </font>
    <font>
      <sz val="12"/>
      <color rgb="FF000000"/>
      <name val="Arial"/>
      <family val="2"/>
    </font>
    <font>
      <sz val="12"/>
      <color rgb="FFFFFFFF"/>
      <name val="Arial"/>
      <family val="2"/>
    </font>
    <font>
      <b/>
      <sz val="12"/>
      <color theme="1"/>
      <name val="Arial Narrow"/>
      <family val="2"/>
    </font>
    <font>
      <sz val="12"/>
      <name val="Calibri"/>
      <family val="2"/>
      <scheme val="minor"/>
    </font>
    <font>
      <sz val="12"/>
      <color rgb="FFFF0000"/>
      <name val="Arial Narrow"/>
      <family val="2"/>
    </font>
    <font>
      <sz val="12"/>
      <color rgb="FFFF0000"/>
      <name val="Calibri"/>
      <family val="2"/>
      <scheme val="minor"/>
    </font>
    <font>
      <b/>
      <sz val="14"/>
      <color theme="1"/>
      <name val="Arial Narrow"/>
      <family val="2"/>
    </font>
    <font>
      <b/>
      <sz val="14"/>
      <color theme="1"/>
      <name val="Arial"/>
      <family val="2"/>
    </font>
    <font>
      <sz val="14"/>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b/>
      <sz val="10"/>
      <color rgb="FF000000"/>
      <name val="Calibri"/>
      <family val="2"/>
    </font>
    <font>
      <b/>
      <sz val="9"/>
      <color theme="0"/>
      <name val="Arial"/>
      <family val="2"/>
    </font>
    <font>
      <b/>
      <sz val="12"/>
      <color rgb="FF000000"/>
      <name val="Calibri"/>
      <family val="2"/>
    </font>
    <font>
      <b/>
      <sz val="14"/>
      <color rgb="FF000000"/>
      <name val="Calibri"/>
      <family val="2"/>
    </font>
    <font>
      <sz val="11"/>
      <color rgb="FFFF0000"/>
      <name val="Calibri"/>
      <family val="2"/>
      <scheme val="minor"/>
    </font>
    <font>
      <sz val="10"/>
      <color theme="0"/>
      <name val="Arial Narrow"/>
      <family val="2"/>
    </font>
    <font>
      <sz val="10"/>
      <color theme="1"/>
      <name val="Arial Narrow"/>
      <family val="2"/>
    </font>
    <font>
      <sz val="10"/>
      <color rgb="FF00B050"/>
      <name val="Calibri"/>
      <family val="2"/>
      <scheme val="minor"/>
    </font>
  </fonts>
  <fills count="2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FFFFF"/>
        <bgColor rgb="FF000000"/>
      </patternFill>
    </fill>
    <fill>
      <patternFill patternType="solid">
        <fgColor rgb="FFFFFFFF"/>
        <bgColor indexed="64"/>
      </patternFill>
    </fill>
  </fills>
  <borders count="105">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rgb="FF000000"/>
      </bottom>
      <diagonal/>
    </border>
  </borders>
  <cellStyleXfs count="3">
    <xf numFmtId="0" fontId="0" fillId="0" borderId="0"/>
    <xf numFmtId="0" fontId="7" fillId="0" borderId="0"/>
    <xf numFmtId="0" fontId="13" fillId="0" borderId="0"/>
  </cellStyleXfs>
  <cellXfs count="583">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9" fillId="3" borderId="20" xfId="1" quotePrefix="1" applyFont="1" applyFill="1" applyBorder="1" applyAlignment="1">
      <alignment horizontal="left" vertical="top" wrapText="1"/>
    </xf>
    <xf numFmtId="0" fontId="10" fillId="3" borderId="0" xfId="1" quotePrefix="1" applyFont="1" applyFill="1" applyAlignment="1">
      <alignment horizontal="left" vertical="top" wrapText="1"/>
    </xf>
    <xf numFmtId="0" fontId="10" fillId="3" borderId="21" xfId="1" quotePrefix="1" applyFont="1" applyFill="1" applyBorder="1" applyAlignment="1">
      <alignment horizontal="left" vertical="top" wrapText="1"/>
    </xf>
    <xf numFmtId="0" fontId="8" fillId="3" borderId="20" xfId="1" applyFont="1" applyFill="1" applyBorder="1"/>
    <xf numFmtId="0" fontId="8" fillId="3" borderId="0" xfId="1" applyFont="1" applyFill="1"/>
    <xf numFmtId="0" fontId="12" fillId="3" borderId="0" xfId="1" applyFont="1" applyFill="1" applyAlignment="1">
      <alignment horizontal="left" vertical="center" wrapText="1"/>
    </xf>
    <xf numFmtId="0" fontId="8" fillId="3" borderId="0" xfId="1" applyFont="1" applyFill="1" applyAlignment="1">
      <alignment horizontal="left" vertical="center" wrapText="1"/>
    </xf>
    <xf numFmtId="0" fontId="8" fillId="3" borderId="0" xfId="1" quotePrefix="1" applyFont="1" applyFill="1" applyAlignment="1">
      <alignment horizontal="left" vertical="center" wrapText="1"/>
    </xf>
    <xf numFmtId="0" fontId="8" fillId="3" borderId="21" xfId="1" applyFont="1" applyFill="1" applyBorder="1"/>
    <xf numFmtId="0" fontId="14" fillId="3" borderId="0" xfId="0" applyFont="1" applyFill="1" applyAlignment="1">
      <alignment horizontal="left" vertical="center" wrapText="1"/>
    </xf>
    <xf numFmtId="0" fontId="15" fillId="3" borderId="0" xfId="0" applyFont="1" applyFill="1" applyAlignment="1">
      <alignment horizontal="left" vertical="top" wrapText="1"/>
    </xf>
    <xf numFmtId="0" fontId="24" fillId="3" borderId="0" xfId="0" applyFont="1" applyFill="1"/>
    <xf numFmtId="0" fontId="25" fillId="3" borderId="0" xfId="0" applyFont="1" applyFill="1"/>
    <xf numFmtId="0" fontId="26" fillId="13" borderId="52" xfId="0" applyFont="1" applyFill="1" applyBorder="1" applyAlignment="1">
      <alignment horizontal="center" vertical="center" wrapText="1" readingOrder="1"/>
    </xf>
    <xf numFmtId="0" fontId="26" fillId="13" borderId="53" xfId="0" applyFont="1" applyFill="1" applyBorder="1" applyAlignment="1">
      <alignment horizontal="center" vertical="center" wrapText="1" readingOrder="1"/>
    </xf>
    <xf numFmtId="0" fontId="26" fillId="3" borderId="55" xfId="0" applyFont="1" applyFill="1" applyBorder="1" applyAlignment="1">
      <alignment horizontal="center" vertical="center" wrapText="1" readingOrder="1"/>
    </xf>
    <xf numFmtId="0" fontId="27" fillId="3" borderId="55" xfId="0" applyFont="1" applyFill="1" applyBorder="1" applyAlignment="1">
      <alignment horizontal="justify" vertical="center" wrapText="1" readingOrder="1"/>
    </xf>
    <xf numFmtId="9" fontId="26" fillId="3" borderId="56" xfId="0" applyNumberFormat="1" applyFont="1" applyFill="1" applyBorder="1" applyAlignment="1">
      <alignment horizontal="center" vertical="center" wrapText="1" readingOrder="1"/>
    </xf>
    <xf numFmtId="0" fontId="26" fillId="3" borderId="13" xfId="0" applyFont="1" applyFill="1" applyBorder="1" applyAlignment="1">
      <alignment horizontal="center" vertical="center" wrapText="1" readingOrder="1"/>
    </xf>
    <xf numFmtId="0" fontId="27" fillId="3" borderId="13" xfId="0" applyFont="1" applyFill="1" applyBorder="1" applyAlignment="1">
      <alignment horizontal="justify" vertical="center" wrapText="1" readingOrder="1"/>
    </xf>
    <xf numFmtId="9" fontId="26" fillId="3" borderId="58" xfId="0" applyNumberFormat="1" applyFont="1" applyFill="1" applyBorder="1" applyAlignment="1">
      <alignment horizontal="center" vertical="center" wrapText="1" readingOrder="1"/>
    </xf>
    <xf numFmtId="0" fontId="27" fillId="3" borderId="58" xfId="0" applyFont="1" applyFill="1" applyBorder="1" applyAlignment="1">
      <alignment horizontal="center" vertical="center" wrapText="1" readingOrder="1"/>
    </xf>
    <xf numFmtId="0" fontId="26" fillId="3" borderId="60" xfId="0" applyFont="1" applyFill="1" applyBorder="1" applyAlignment="1">
      <alignment horizontal="center" vertical="center" wrapText="1" readingOrder="1"/>
    </xf>
    <xf numFmtId="0" fontId="27" fillId="3" borderId="60" xfId="0" applyFont="1" applyFill="1" applyBorder="1" applyAlignment="1">
      <alignment horizontal="justify" vertical="center" wrapText="1" readingOrder="1"/>
    </xf>
    <xf numFmtId="0" fontId="27" fillId="3" borderId="61" xfId="0" applyFont="1" applyFill="1" applyBorder="1" applyAlignment="1">
      <alignment horizontal="center" vertical="center" wrapText="1" readingOrder="1"/>
    </xf>
    <xf numFmtId="0" fontId="31" fillId="3" borderId="0" xfId="0" applyFont="1" applyFill="1"/>
    <xf numFmtId="0" fontId="0" fillId="0" borderId="0" xfId="0" applyAlignment="1">
      <alignment wrapText="1"/>
    </xf>
    <xf numFmtId="0" fontId="0" fillId="0" borderId="0" xfId="0" applyAlignment="1">
      <alignment vertical="top" wrapText="1"/>
    </xf>
    <xf numFmtId="0" fontId="33" fillId="0" borderId="0" xfId="0" applyFont="1" applyAlignment="1">
      <alignment horizontal="center"/>
    </xf>
    <xf numFmtId="0" fontId="34" fillId="0" borderId="0" xfId="0" applyFont="1"/>
    <xf numFmtId="0" fontId="36" fillId="4" borderId="0" xfId="0" applyFont="1" applyFill="1" applyAlignment="1" applyProtection="1">
      <alignment horizontal="left" vertical="center" wrapText="1"/>
      <protection locked="0"/>
    </xf>
    <xf numFmtId="0" fontId="35" fillId="19" borderId="0" xfId="0" applyFont="1" applyFill="1" applyAlignment="1" applyProtection="1">
      <alignment vertical="center" wrapText="1"/>
      <protection locked="0"/>
    </xf>
    <xf numFmtId="0" fontId="0" fillId="0" borderId="0" xfId="0" applyAlignment="1">
      <alignment horizontal="left"/>
    </xf>
    <xf numFmtId="0" fontId="37" fillId="0" borderId="0" xfId="0" applyFont="1" applyAlignment="1" applyProtection="1">
      <alignment horizontal="center" vertical="center"/>
      <protection locked="0"/>
    </xf>
    <xf numFmtId="0" fontId="35" fillId="0" borderId="0" xfId="0" applyFont="1" applyAlignment="1" applyProtection="1">
      <alignment horizontal="left" vertical="center"/>
      <protection locked="0"/>
    </xf>
    <xf numFmtId="0" fontId="36" fillId="0" borderId="0" xfId="0" applyFont="1" applyAlignment="1" applyProtection="1">
      <alignment horizontal="center" vertical="center"/>
      <protection locked="0"/>
    </xf>
    <xf numFmtId="0" fontId="18" fillId="0" borderId="0" xfId="0" applyFont="1" applyAlignment="1">
      <alignment horizontal="center"/>
    </xf>
    <xf numFmtId="0" fontId="42" fillId="5" borderId="13" xfId="0" applyFont="1" applyFill="1" applyBorder="1" applyAlignment="1">
      <alignment horizontal="center" vertical="center"/>
    </xf>
    <xf numFmtId="0" fontId="41" fillId="20" borderId="13" xfId="0" applyFont="1" applyFill="1" applyBorder="1" applyAlignment="1">
      <alignment vertical="center" wrapText="1"/>
    </xf>
    <xf numFmtId="0" fontId="43" fillId="0" borderId="0" xfId="0" applyFont="1" applyAlignment="1">
      <alignment horizontal="center"/>
    </xf>
    <xf numFmtId="0" fontId="43" fillId="0" borderId="0" xfId="0" applyFont="1" applyAlignment="1">
      <alignment horizontal="left"/>
    </xf>
    <xf numFmtId="0" fontId="44" fillId="0" borderId="0" xfId="0" applyFont="1" applyAlignment="1">
      <alignment horizontal="center"/>
    </xf>
    <xf numFmtId="0" fontId="34" fillId="0" borderId="0" xfId="0" applyFont="1" applyProtection="1">
      <protection locked="0"/>
    </xf>
    <xf numFmtId="0" fontId="46" fillId="0" borderId="0" xfId="0" applyFont="1" applyAlignment="1" applyProtection="1">
      <alignment vertical="center"/>
      <protection locked="0"/>
    </xf>
    <xf numFmtId="0" fontId="35" fillId="21" borderId="0" xfId="0" applyFont="1" applyFill="1" applyAlignment="1" applyProtection="1">
      <alignment horizontal="left" vertical="center"/>
      <protection locked="0"/>
    </xf>
    <xf numFmtId="0" fontId="35" fillId="21" borderId="0" xfId="0" applyFont="1" applyFill="1" applyAlignment="1" applyProtection="1">
      <alignment horizontal="left" vertical="center" wrapText="1"/>
      <protection locked="0"/>
    </xf>
    <xf numFmtId="0" fontId="35" fillId="0" borderId="0" xfId="0" applyFont="1" applyAlignment="1" applyProtection="1">
      <alignment horizontal="left"/>
      <protection locked="0"/>
    </xf>
    <xf numFmtId="0" fontId="34" fillId="0" borderId="0" xfId="0" applyFont="1" applyAlignment="1" applyProtection="1">
      <alignment horizontal="center" vertical="center"/>
      <protection locked="0"/>
    </xf>
    <xf numFmtId="0" fontId="48" fillId="0" borderId="0" xfId="0" applyFont="1"/>
    <xf numFmtId="0" fontId="35" fillId="21" borderId="13" xfId="0" applyFont="1" applyFill="1" applyBorder="1" applyAlignment="1">
      <alignment horizontal="center" vertical="top" wrapText="1" readingOrder="1"/>
    </xf>
    <xf numFmtId="0" fontId="35" fillId="21" borderId="13" xfId="0" applyFont="1" applyFill="1" applyBorder="1" applyAlignment="1">
      <alignment horizontal="center" vertical="center" wrapText="1" readingOrder="1"/>
    </xf>
    <xf numFmtId="0" fontId="34" fillId="0" borderId="0" xfId="0" applyFont="1" applyAlignment="1">
      <alignment horizontal="left"/>
    </xf>
    <xf numFmtId="0" fontId="34" fillId="0" borderId="0" xfId="0" applyFont="1" applyAlignment="1">
      <alignment horizontal="center"/>
    </xf>
    <xf numFmtId="0" fontId="0" fillId="3" borderId="0" xfId="0" applyFill="1" applyBorder="1"/>
    <xf numFmtId="0" fontId="19" fillId="3" borderId="0" xfId="0" applyFont="1" applyFill="1" applyBorder="1"/>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3" fillId="4" borderId="8" xfId="0" applyFont="1" applyFill="1" applyBorder="1" applyAlignment="1">
      <alignment horizontal="center" vertical="center" textRotation="90"/>
    </xf>
    <xf numFmtId="0" fontId="0" fillId="0" borderId="13" xfId="0" applyBorder="1" applyAlignment="1">
      <alignment horizontal="left" vertical="center" wrapText="1"/>
    </xf>
    <xf numFmtId="0" fontId="0" fillId="0" borderId="0" xfId="0" applyFont="1" applyAlignment="1">
      <alignment horizontal="left" wrapText="1"/>
    </xf>
    <xf numFmtId="0" fontId="24" fillId="3" borderId="13" xfId="0" applyFont="1" applyFill="1" applyBorder="1"/>
    <xf numFmtId="9" fontId="24" fillId="3" borderId="0" xfId="0" applyNumberFormat="1" applyFont="1" applyFill="1"/>
    <xf numFmtId="0" fontId="3" fillId="4" borderId="8" xfId="0" applyFont="1" applyFill="1" applyBorder="1" applyAlignment="1">
      <alignment horizontal="center" vertical="center" textRotation="90" wrapText="1"/>
    </xf>
    <xf numFmtId="0" fontId="3" fillId="4" borderId="11" xfId="0" applyFont="1" applyFill="1" applyBorder="1" applyAlignment="1">
      <alignment horizontal="center" vertical="center" textRotation="90" wrapText="1"/>
    </xf>
    <xf numFmtId="0" fontId="0" fillId="0" borderId="0" xfId="0" applyAlignment="1">
      <alignment vertical="center" wrapText="1"/>
    </xf>
    <xf numFmtId="0" fontId="55" fillId="3" borderId="0" xfId="0" applyFont="1" applyFill="1" applyBorder="1"/>
    <xf numFmtId="0" fontId="55" fillId="0" borderId="0" xfId="0" applyFont="1" applyBorder="1"/>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0" fontId="19" fillId="0" borderId="0" xfId="0" applyFont="1" applyBorder="1"/>
    <xf numFmtId="0" fontId="0" fillId="0" borderId="13" xfId="0" applyBorder="1" applyAlignment="1">
      <alignment wrapText="1"/>
    </xf>
    <xf numFmtId="0" fontId="0" fillId="0" borderId="13" xfId="0" applyBorder="1" applyAlignment="1">
      <alignment vertical="center" wrapText="1"/>
    </xf>
    <xf numFmtId="0" fontId="26" fillId="5" borderId="55" xfId="0" applyFont="1" applyFill="1" applyBorder="1" applyAlignment="1">
      <alignment horizontal="center" vertical="center" wrapText="1" readingOrder="1"/>
    </xf>
    <xf numFmtId="0" fontId="26" fillId="5" borderId="13" xfId="0" applyFont="1" applyFill="1" applyBorder="1" applyAlignment="1">
      <alignment horizontal="center" vertical="center" wrapText="1" readingOrder="1"/>
    </xf>
    <xf numFmtId="0" fontId="0" fillId="0" borderId="0" xfId="0" applyFill="1" applyBorder="1" applyAlignment="1">
      <alignment horizontal="left" vertical="center" wrapText="1"/>
    </xf>
    <xf numFmtId="0" fontId="50" fillId="0" borderId="13" xfId="0" applyFont="1" applyBorder="1" applyAlignment="1" applyProtection="1">
      <alignment horizontal="left" vertical="top" wrapText="1"/>
      <protection locked="0"/>
    </xf>
    <xf numFmtId="0" fontId="0" fillId="0" borderId="13" xfId="0" applyFill="1" applyBorder="1" applyAlignment="1">
      <alignment wrapText="1"/>
    </xf>
    <xf numFmtId="0" fontId="45" fillId="0" borderId="0" xfId="0" applyFont="1" applyAlignment="1" applyProtection="1">
      <alignment horizontal="center" vertical="center"/>
      <protection locked="0"/>
    </xf>
    <xf numFmtId="0" fontId="37" fillId="20" borderId="0" xfId="0" applyFont="1" applyFill="1" applyAlignment="1" applyProtection="1">
      <alignment horizontal="center" vertical="center" wrapText="1"/>
      <protection locked="0"/>
    </xf>
    <xf numFmtId="0" fontId="48" fillId="0" borderId="13" xfId="0" applyFont="1" applyBorder="1" applyAlignment="1">
      <alignment horizontal="justify" vertical="center" wrapText="1"/>
    </xf>
    <xf numFmtId="0" fontId="49" fillId="0" borderId="13" xfId="0" applyFont="1" applyBorder="1" applyAlignment="1">
      <alignment vertical="center" wrapText="1" readingOrder="1"/>
    </xf>
    <xf numFmtId="0" fontId="7" fillId="0" borderId="13" xfId="0" applyFont="1" applyBorder="1" applyAlignment="1">
      <alignment horizontal="left" vertical="top" wrapText="1" readingOrder="1"/>
    </xf>
    <xf numFmtId="0" fontId="49" fillId="0" borderId="13" xfId="0" applyFont="1" applyBorder="1" applyAlignment="1">
      <alignment horizontal="left" vertical="center" wrapText="1" readingOrder="1"/>
    </xf>
    <xf numFmtId="0" fontId="48" fillId="0" borderId="13" xfId="0" applyFont="1" applyBorder="1" applyAlignment="1">
      <alignment horizontal="left" vertical="center" wrapText="1"/>
    </xf>
    <xf numFmtId="0" fontId="58" fillId="0" borderId="0" xfId="0" applyFont="1"/>
    <xf numFmtId="0" fontId="0" fillId="0" borderId="13" xfId="0" applyFill="1" applyBorder="1" applyAlignment="1">
      <alignment vertical="center" wrapText="1"/>
    </xf>
    <xf numFmtId="0" fontId="24" fillId="0" borderId="0" xfId="0" applyFont="1" applyAlignment="1" applyProtection="1">
      <alignment vertical="center"/>
      <protection locked="0"/>
    </xf>
    <xf numFmtId="0" fontId="59" fillId="0" borderId="0" xfId="0" applyFont="1" applyAlignment="1" applyProtection="1">
      <alignment horizontal="center" vertical="center"/>
      <protection locked="0"/>
    </xf>
    <xf numFmtId="0" fontId="56" fillId="0" borderId="0" xfId="0" applyFont="1"/>
    <xf numFmtId="0" fontId="24"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61" fillId="4" borderId="86" xfId="0" applyFont="1" applyFill="1" applyBorder="1" applyAlignment="1">
      <alignment horizontal="center" vertical="center"/>
    </xf>
    <xf numFmtId="0" fontId="61" fillId="4" borderId="86" xfId="0" applyFont="1" applyFill="1" applyBorder="1" applyAlignment="1">
      <alignment horizontal="center" vertical="center" wrapText="1"/>
    </xf>
    <xf numFmtId="0" fontId="61" fillId="23" borderId="86" xfId="0" applyFont="1" applyFill="1" applyBorder="1" applyAlignment="1" applyProtection="1">
      <alignment horizontal="center" vertical="center" textRotation="90"/>
      <protection locked="0"/>
    </xf>
    <xf numFmtId="0" fontId="62" fillId="4" borderId="86" xfId="0" applyFont="1" applyFill="1" applyBorder="1" applyAlignment="1">
      <alignment horizontal="center" vertical="center" wrapText="1"/>
    </xf>
    <xf numFmtId="0" fontId="56" fillId="24" borderId="0" xfId="0" applyFont="1" applyFill="1" applyBorder="1"/>
    <xf numFmtId="0" fontId="24" fillId="3" borderId="0" xfId="0" applyFont="1" applyFill="1" applyBorder="1" applyAlignment="1" applyProtection="1">
      <alignment vertical="center"/>
      <protection locked="0"/>
    </xf>
    <xf numFmtId="0" fontId="59" fillId="3" borderId="0" xfId="0" applyFont="1" applyFill="1" applyBorder="1" applyAlignment="1" applyProtection="1">
      <alignment horizontal="center" vertical="center"/>
      <protection locked="0"/>
    </xf>
    <xf numFmtId="0" fontId="56" fillId="3" borderId="0" xfId="0" applyFont="1" applyFill="1" applyBorder="1"/>
    <xf numFmtId="0" fontId="24" fillId="3" borderId="0" xfId="0" applyFont="1" applyFill="1" applyBorder="1"/>
    <xf numFmtId="0" fontId="61" fillId="4" borderId="86" xfId="0" applyFont="1" applyFill="1" applyBorder="1" applyAlignment="1" applyProtection="1">
      <alignment vertical="center" wrapText="1"/>
      <protection locked="0"/>
    </xf>
    <xf numFmtId="0" fontId="61" fillId="4" borderId="86" xfId="0" applyFont="1" applyFill="1" applyBorder="1" applyAlignment="1" applyProtection="1">
      <alignment vertical="center"/>
      <protection locked="0"/>
    </xf>
    <xf numFmtId="0" fontId="1" fillId="3" borderId="0" xfId="0" applyFont="1" applyFill="1" applyAlignment="1">
      <alignment horizontal="left" vertical="center"/>
    </xf>
    <xf numFmtId="0" fontId="61" fillId="4" borderId="86" xfId="0" applyFont="1" applyFill="1" applyBorder="1" applyAlignment="1" applyProtection="1">
      <alignment horizontal="center" vertical="center" wrapText="1"/>
      <protection locked="0"/>
    </xf>
    <xf numFmtId="0" fontId="25" fillId="3" borderId="0" xfId="0" applyFont="1" applyFill="1" applyBorder="1"/>
    <xf numFmtId="0" fontId="25" fillId="0" borderId="0" xfId="0" applyFont="1"/>
    <xf numFmtId="0" fontId="66" fillId="3" borderId="0" xfId="0" applyFont="1" applyFill="1"/>
    <xf numFmtId="0" fontId="67" fillId="3" borderId="0" xfId="0" applyFont="1" applyFill="1" applyAlignment="1">
      <alignment horizontal="center" vertical="center" wrapText="1"/>
    </xf>
    <xf numFmtId="0" fontId="68" fillId="7" borderId="0" xfId="0" applyFont="1" applyFill="1" applyAlignment="1">
      <alignment horizontal="center" vertical="center" wrapText="1" readingOrder="1"/>
    </xf>
    <xf numFmtId="0" fontId="69" fillId="3" borderId="0" xfId="0" applyFont="1" applyFill="1"/>
    <xf numFmtId="0" fontId="70" fillId="8" borderId="46" xfId="0" applyFont="1" applyFill="1" applyBorder="1" applyAlignment="1">
      <alignment horizontal="center" vertical="center" wrapText="1" readingOrder="1"/>
    </xf>
    <xf numFmtId="0" fontId="70" fillId="0" borderId="46" xfId="0" applyFont="1" applyBorder="1" applyAlignment="1">
      <alignment horizontal="center" vertical="center" wrapText="1" readingOrder="1"/>
    </xf>
    <xf numFmtId="0" fontId="70" fillId="0" borderId="46" xfId="0" applyFont="1" applyBorder="1" applyAlignment="1">
      <alignment horizontal="justify" vertical="center" wrapText="1" readingOrder="1"/>
    </xf>
    <xf numFmtId="0" fontId="70" fillId="9" borderId="47" xfId="0" applyFont="1" applyFill="1" applyBorder="1" applyAlignment="1">
      <alignment horizontal="center" vertical="center" wrapText="1" readingOrder="1"/>
    </xf>
    <xf numFmtId="0" fontId="70" fillId="0" borderId="47" xfId="0" applyFont="1" applyBorder="1" applyAlignment="1">
      <alignment horizontal="center" vertical="center" wrapText="1" readingOrder="1"/>
    </xf>
    <xf numFmtId="0" fontId="70" fillId="0" borderId="47" xfId="0" applyFont="1" applyBorder="1" applyAlignment="1">
      <alignment horizontal="justify" vertical="center" wrapText="1" readingOrder="1"/>
    </xf>
    <xf numFmtId="0" fontId="70" fillId="10" borderId="47" xfId="0" applyFont="1" applyFill="1" applyBorder="1" applyAlignment="1">
      <alignment horizontal="center" vertical="center" wrapText="1" readingOrder="1"/>
    </xf>
    <xf numFmtId="0" fontId="70" fillId="11" borderId="47" xfId="0" applyFont="1" applyFill="1" applyBorder="1" applyAlignment="1">
      <alignment horizontal="center" vertical="center" wrapText="1" readingOrder="1"/>
    </xf>
    <xf numFmtId="0" fontId="71" fillId="12" borderId="47" xfId="0" applyFont="1" applyFill="1" applyBorder="1" applyAlignment="1">
      <alignment horizontal="center" vertical="center" wrapText="1" readingOrder="1"/>
    </xf>
    <xf numFmtId="0" fontId="27" fillId="3" borderId="0" xfId="0" applyFont="1" applyFill="1" applyAlignment="1">
      <alignment horizontal="justify" vertical="center" wrapText="1" readingOrder="1"/>
    </xf>
    <xf numFmtId="0" fontId="66" fillId="0" borderId="13" xfId="0" applyFont="1" applyBorder="1" applyAlignment="1">
      <alignment horizontal="left" vertical="center" wrapText="1"/>
    </xf>
    <xf numFmtId="0" fontId="72" fillId="3" borderId="0" xfId="0" applyFont="1" applyFill="1" applyAlignment="1">
      <alignment vertical="center"/>
    </xf>
    <xf numFmtId="0" fontId="66" fillId="0" borderId="0" xfId="0" applyFont="1" applyAlignment="1">
      <alignment horizontal="left" vertical="center" wrapText="1"/>
    </xf>
    <xf numFmtId="0" fontId="73" fillId="3" borderId="0" xfId="0" applyFont="1" applyFill="1"/>
    <xf numFmtId="0" fontId="69" fillId="3" borderId="0" xfId="0" applyFont="1" applyFill="1" applyBorder="1"/>
    <xf numFmtId="0" fontId="27" fillId="3" borderId="0" xfId="0" applyFont="1" applyFill="1" applyBorder="1" applyAlignment="1">
      <alignment horizontal="justify" vertical="center" wrapText="1" readingOrder="1"/>
    </xf>
    <xf numFmtId="0" fontId="69" fillId="0" borderId="0" xfId="0" applyFont="1"/>
    <xf numFmtId="0" fontId="27" fillId="0" borderId="0" xfId="0" applyFont="1" applyAlignment="1">
      <alignment horizontal="justify" vertical="center" wrapText="1" readingOrder="1"/>
    </xf>
    <xf numFmtId="0" fontId="74" fillId="0" borderId="0" xfId="0" applyFont="1" applyAlignment="1">
      <alignment vertical="center"/>
    </xf>
    <xf numFmtId="0" fontId="75" fillId="0" borderId="0" xfId="0" applyFont="1"/>
    <xf numFmtId="0" fontId="73" fillId="0" borderId="0" xfId="0" applyFont="1"/>
    <xf numFmtId="0" fontId="25" fillId="3" borderId="0" xfId="0" applyFont="1" applyFill="1" applyBorder="1" applyAlignment="1">
      <alignment wrapText="1"/>
    </xf>
    <xf numFmtId="0" fontId="66" fillId="3" borderId="0" xfId="0" applyFont="1" applyFill="1" applyAlignment="1">
      <alignment wrapText="1"/>
    </xf>
    <xf numFmtId="0" fontId="72" fillId="3" borderId="0" xfId="0" applyFont="1" applyFill="1" applyAlignment="1">
      <alignment vertical="center" wrapText="1"/>
    </xf>
    <xf numFmtId="0" fontId="69" fillId="3" borderId="0" xfId="0" applyFont="1" applyFill="1" applyAlignment="1">
      <alignment wrapText="1"/>
    </xf>
    <xf numFmtId="0" fontId="73" fillId="3" borderId="0" xfId="0" applyFont="1" applyFill="1" applyAlignment="1">
      <alignment wrapText="1"/>
    </xf>
    <xf numFmtId="0" fontId="69" fillId="0" borderId="0" xfId="0" applyFont="1" applyAlignment="1">
      <alignment wrapText="1"/>
    </xf>
    <xf numFmtId="0" fontId="25" fillId="0" borderId="0" xfId="0" applyFont="1" applyAlignment="1">
      <alignment wrapText="1"/>
    </xf>
    <xf numFmtId="0" fontId="73" fillId="0" borderId="0" xfId="0" applyFont="1" applyAlignment="1">
      <alignment wrapText="1"/>
    </xf>
    <xf numFmtId="9" fontId="25" fillId="3" borderId="0" xfId="0" applyNumberFormat="1" applyFont="1" applyFill="1" applyBorder="1" applyAlignment="1">
      <alignment horizontal="center" vertical="center"/>
    </xf>
    <xf numFmtId="9" fontId="25" fillId="3" borderId="0" xfId="0" applyNumberFormat="1" applyFont="1" applyFill="1" applyAlignment="1">
      <alignment horizontal="center" vertical="center"/>
    </xf>
    <xf numFmtId="9" fontId="70" fillId="0" borderId="47" xfId="0" applyNumberFormat="1" applyFont="1" applyBorder="1" applyAlignment="1">
      <alignment horizontal="center" vertical="center" wrapText="1" readingOrder="1"/>
    </xf>
    <xf numFmtId="9" fontId="25" fillId="0" borderId="0" xfId="0" applyNumberFormat="1" applyFont="1" applyAlignment="1">
      <alignment horizontal="center" vertical="center"/>
    </xf>
    <xf numFmtId="0" fontId="22" fillId="0" borderId="13" xfId="0" applyFont="1" applyBorder="1" applyAlignment="1" applyProtection="1">
      <alignment horizontal="left" vertical="top" wrapText="1"/>
      <protection locked="0"/>
    </xf>
    <xf numFmtId="0" fontId="49" fillId="0" borderId="13" xfId="0" applyFont="1" applyBorder="1" applyAlignment="1">
      <alignment vertical="center" wrapText="1"/>
    </xf>
    <xf numFmtId="0" fontId="72" fillId="3" borderId="0" xfId="0" applyFont="1" applyFill="1" applyAlignment="1">
      <alignment horizontal="center" vertical="center"/>
    </xf>
    <xf numFmtId="0" fontId="21" fillId="3" borderId="13" xfId="0" applyFont="1" applyFill="1" applyBorder="1" applyAlignment="1">
      <alignment horizontal="justify" vertical="center" wrapText="1"/>
    </xf>
    <xf numFmtId="0" fontId="4" fillId="18" borderId="13" xfId="0" applyFont="1" applyFill="1" applyBorder="1" applyAlignment="1">
      <alignment horizontal="center" vertical="center" wrapText="1"/>
    </xf>
    <xf numFmtId="0" fontId="43" fillId="3" borderId="0" xfId="0" applyFont="1" applyFill="1" applyBorder="1"/>
    <xf numFmtId="0" fontId="43" fillId="3" borderId="0" xfId="0" applyFont="1" applyFill="1"/>
    <xf numFmtId="0" fontId="43" fillId="0" borderId="0" xfId="0" applyFont="1"/>
    <xf numFmtId="0" fontId="78" fillId="3" borderId="0" xfId="0" applyFont="1" applyFill="1"/>
    <xf numFmtId="0" fontId="79" fillId="0" borderId="0" xfId="0" applyFont="1" applyAlignment="1">
      <alignment horizontal="center" vertical="center" wrapText="1"/>
    </xf>
    <xf numFmtId="0" fontId="80" fillId="7" borderId="0" xfId="0" applyFont="1" applyFill="1" applyAlignment="1">
      <alignment horizontal="center" vertical="center" wrapText="1" readingOrder="1"/>
    </xf>
    <xf numFmtId="0" fontId="81" fillId="8" borderId="46" xfId="0" applyFont="1" applyFill="1" applyBorder="1" applyAlignment="1">
      <alignment horizontal="center" vertical="center" wrapText="1" readingOrder="1"/>
    </xf>
    <xf numFmtId="0" fontId="81" fillId="0" borderId="46" xfId="0" applyFont="1" applyBorder="1" applyAlignment="1">
      <alignment horizontal="justify" vertical="center" wrapText="1" readingOrder="1"/>
    </xf>
    <xf numFmtId="9" fontId="81" fillId="0" borderId="46" xfId="0" applyNumberFormat="1" applyFont="1" applyBorder="1" applyAlignment="1">
      <alignment horizontal="center" vertical="center" wrapText="1" readingOrder="1"/>
    </xf>
    <xf numFmtId="0" fontId="81" fillId="9" borderId="47" xfId="0" applyFont="1" applyFill="1" applyBorder="1" applyAlignment="1">
      <alignment horizontal="center" vertical="center" wrapText="1" readingOrder="1"/>
    </xf>
    <xf numFmtId="0" fontId="81" fillId="0" borderId="47" xfId="0" applyFont="1" applyBorder="1" applyAlignment="1">
      <alignment horizontal="justify" vertical="center" wrapText="1" readingOrder="1"/>
    </xf>
    <xf numFmtId="9" fontId="81" fillId="0" borderId="47" xfId="0" applyNumberFormat="1" applyFont="1" applyBorder="1" applyAlignment="1">
      <alignment horizontal="center" vertical="center" wrapText="1" readingOrder="1"/>
    </xf>
    <xf numFmtId="0" fontId="81" fillId="10" borderId="47" xfId="0" applyFont="1" applyFill="1" applyBorder="1" applyAlignment="1">
      <alignment horizontal="center" vertical="center" wrapText="1" readingOrder="1"/>
    </xf>
    <xf numFmtId="0" fontId="81" fillId="11" borderId="47" xfId="0" applyFont="1" applyFill="1" applyBorder="1" applyAlignment="1">
      <alignment horizontal="center" vertical="center" wrapText="1" readingOrder="1"/>
    </xf>
    <xf numFmtId="0" fontId="82" fillId="12" borderId="47" xfId="0" applyFont="1" applyFill="1" applyBorder="1" applyAlignment="1">
      <alignment horizontal="center" vertical="center" wrapText="1" readingOrder="1"/>
    </xf>
    <xf numFmtId="0" fontId="44" fillId="3" borderId="0" xfId="0" applyFont="1" applyFill="1"/>
    <xf numFmtId="0" fontId="76" fillId="3" borderId="0" xfId="0" applyFont="1" applyFill="1" applyAlignment="1">
      <alignment horizontal="left" vertical="center"/>
    </xf>
    <xf numFmtId="9" fontId="24" fillId="3" borderId="13" xfId="0" applyNumberFormat="1" applyFont="1" applyFill="1" applyBorder="1" applyAlignment="1">
      <alignment vertical="center"/>
    </xf>
    <xf numFmtId="0" fontId="83" fillId="15" borderId="62" xfId="0" applyFont="1" applyFill="1" applyBorder="1" applyAlignment="1" applyProtection="1">
      <alignment horizontal="center" vertical="center" wrapText="1" readingOrder="1"/>
      <protection hidden="1"/>
    </xf>
    <xf numFmtId="0" fontId="83" fillId="15" borderId="63" xfId="0" applyFont="1" applyFill="1" applyBorder="1" applyAlignment="1" applyProtection="1">
      <alignment horizontal="center" vertical="center" wrapText="1" readingOrder="1"/>
      <protection hidden="1"/>
    </xf>
    <xf numFmtId="0" fontId="83" fillId="15" borderId="64" xfId="0" applyFont="1" applyFill="1" applyBorder="1" applyAlignment="1" applyProtection="1">
      <alignment horizontal="center" vertical="center" wrapText="1" readingOrder="1"/>
      <protection hidden="1"/>
    </xf>
    <xf numFmtId="0" fontId="83" fillId="16" borderId="62" xfId="0" applyFont="1" applyFill="1" applyBorder="1" applyAlignment="1" applyProtection="1">
      <alignment horizontal="center" wrapText="1" readingOrder="1"/>
      <protection hidden="1"/>
    </xf>
    <xf numFmtId="0" fontId="83" fillId="16" borderId="63" xfId="0" applyFont="1" applyFill="1" applyBorder="1" applyAlignment="1" applyProtection="1">
      <alignment horizontal="center" wrapText="1" readingOrder="1"/>
      <protection hidden="1"/>
    </xf>
    <xf numFmtId="0" fontId="83" fillId="15" borderId="20" xfId="0" applyFont="1" applyFill="1" applyBorder="1" applyAlignment="1" applyProtection="1">
      <alignment horizontal="center" vertical="center" wrapText="1" readingOrder="1"/>
      <protection hidden="1"/>
    </xf>
    <xf numFmtId="0" fontId="83" fillId="15" borderId="0" xfId="0" applyFont="1" applyFill="1" applyAlignment="1" applyProtection="1">
      <alignment horizontal="center" vertical="center" wrapText="1" readingOrder="1"/>
      <protection hidden="1"/>
    </xf>
    <xf numFmtId="0" fontId="83" fillId="15" borderId="21" xfId="0" applyFont="1" applyFill="1" applyBorder="1" applyAlignment="1" applyProtection="1">
      <alignment horizontal="center" vertical="center" wrapText="1" readingOrder="1"/>
      <protection hidden="1"/>
    </xf>
    <xf numFmtId="0" fontId="83" fillId="16" borderId="20" xfId="0" applyFont="1" applyFill="1" applyBorder="1" applyAlignment="1" applyProtection="1">
      <alignment horizontal="center" wrapText="1" readingOrder="1"/>
      <protection hidden="1"/>
    </xf>
    <xf numFmtId="0" fontId="83" fillId="15" borderId="43" xfId="0" applyFont="1" applyFill="1" applyBorder="1" applyAlignment="1" applyProtection="1">
      <alignment horizontal="center" vertical="center" wrapText="1" readingOrder="1"/>
      <protection hidden="1"/>
    </xf>
    <xf numFmtId="0" fontId="83" fillId="15" borderId="44" xfId="0" applyFont="1" applyFill="1" applyBorder="1" applyAlignment="1" applyProtection="1">
      <alignment horizontal="center" vertical="center" wrapText="1" readingOrder="1"/>
      <protection hidden="1"/>
    </xf>
    <xf numFmtId="0" fontId="83" fillId="15" borderId="45" xfId="0" applyFont="1" applyFill="1" applyBorder="1" applyAlignment="1" applyProtection="1">
      <alignment horizontal="center" vertical="center" wrapText="1" readingOrder="1"/>
      <protection hidden="1"/>
    </xf>
    <xf numFmtId="0" fontId="83" fillId="16" borderId="43" xfId="0" applyFont="1" applyFill="1" applyBorder="1" applyAlignment="1" applyProtection="1">
      <alignment horizontal="center" wrapText="1" readingOrder="1"/>
      <protection hidden="1"/>
    </xf>
    <xf numFmtId="0" fontId="83" fillId="16" borderId="44" xfId="0" applyFont="1" applyFill="1" applyBorder="1" applyAlignment="1" applyProtection="1">
      <alignment horizontal="center" wrapText="1" readingOrder="1"/>
      <protection hidden="1"/>
    </xf>
    <xf numFmtId="0" fontId="83" fillId="25" borderId="62" xfId="0" applyFont="1" applyFill="1" applyBorder="1" applyAlignment="1" applyProtection="1">
      <alignment horizontal="center" wrapText="1" readingOrder="1"/>
      <protection hidden="1"/>
    </xf>
    <xf numFmtId="0" fontId="83" fillId="25" borderId="63" xfId="0" applyFont="1" applyFill="1" applyBorder="1" applyAlignment="1" applyProtection="1">
      <alignment horizontal="center" wrapText="1" readingOrder="1"/>
      <protection hidden="1"/>
    </xf>
    <xf numFmtId="0" fontId="83" fillId="25" borderId="64" xfId="0" applyFont="1" applyFill="1" applyBorder="1" applyAlignment="1" applyProtection="1">
      <alignment horizontal="center" wrapText="1" readingOrder="1"/>
      <protection hidden="1"/>
    </xf>
    <xf numFmtId="0" fontId="83" fillId="17" borderId="63" xfId="0" applyFont="1" applyFill="1" applyBorder="1" applyAlignment="1" applyProtection="1">
      <alignment horizontal="center" wrapText="1" readingOrder="1"/>
      <protection hidden="1"/>
    </xf>
    <xf numFmtId="0" fontId="83" fillId="17" borderId="64" xfId="0" applyFont="1" applyFill="1" applyBorder="1" applyAlignment="1" applyProtection="1">
      <alignment horizontal="center" wrapText="1" readingOrder="1"/>
      <protection hidden="1"/>
    </xf>
    <xf numFmtId="0" fontId="83" fillId="25" borderId="20" xfId="0" applyFont="1" applyFill="1" applyBorder="1" applyAlignment="1" applyProtection="1">
      <alignment horizontal="center" wrapText="1" readingOrder="1"/>
      <protection hidden="1"/>
    </xf>
    <xf numFmtId="0" fontId="83" fillId="25" borderId="0" xfId="0" applyFont="1" applyFill="1" applyAlignment="1" applyProtection="1">
      <alignment horizontal="center" wrapText="1" readingOrder="1"/>
      <protection hidden="1"/>
    </xf>
    <xf numFmtId="0" fontId="83" fillId="25" borderId="21" xfId="0" applyFont="1" applyFill="1" applyBorder="1" applyAlignment="1" applyProtection="1">
      <alignment horizontal="center" wrapText="1" readingOrder="1"/>
      <protection hidden="1"/>
    </xf>
    <xf numFmtId="0" fontId="83" fillId="17" borderId="0" xfId="0" applyFont="1" applyFill="1" applyAlignment="1" applyProtection="1">
      <alignment horizontal="center" wrapText="1" readingOrder="1"/>
      <protection hidden="1"/>
    </xf>
    <xf numFmtId="0" fontId="83" fillId="17" borderId="21" xfId="0" applyFont="1" applyFill="1" applyBorder="1" applyAlignment="1" applyProtection="1">
      <alignment horizontal="center" wrapText="1" readingOrder="1"/>
      <protection hidden="1"/>
    </xf>
    <xf numFmtId="0" fontId="83" fillId="25" borderId="43" xfId="0" applyFont="1" applyFill="1" applyBorder="1" applyAlignment="1" applyProtection="1">
      <alignment horizontal="center" wrapText="1" readingOrder="1"/>
      <protection hidden="1"/>
    </xf>
    <xf numFmtId="0" fontId="83" fillId="25" borderId="44" xfId="0" applyFont="1" applyFill="1" applyBorder="1" applyAlignment="1" applyProtection="1">
      <alignment horizontal="center" wrapText="1" readingOrder="1"/>
      <protection hidden="1"/>
    </xf>
    <xf numFmtId="0" fontId="83" fillId="25" borderId="45" xfId="0" applyFont="1" applyFill="1" applyBorder="1" applyAlignment="1" applyProtection="1">
      <alignment horizontal="center" wrapText="1" readingOrder="1"/>
      <protection hidden="1"/>
    </xf>
    <xf numFmtId="0" fontId="83" fillId="17" borderId="44" xfId="0" applyFont="1" applyFill="1" applyBorder="1" applyAlignment="1" applyProtection="1">
      <alignment horizontal="center" wrapText="1" readingOrder="1"/>
      <protection hidden="1"/>
    </xf>
    <xf numFmtId="0" fontId="83" fillId="17" borderId="45" xfId="0" applyFont="1" applyFill="1" applyBorder="1" applyAlignment="1" applyProtection="1">
      <alignment horizontal="center" wrapText="1" readingOrder="1"/>
      <protection hidden="1"/>
    </xf>
    <xf numFmtId="0" fontId="83" fillId="17" borderId="20" xfId="0" applyFont="1" applyFill="1" applyBorder="1" applyAlignment="1" applyProtection="1">
      <alignment horizontal="center" wrapText="1" readingOrder="1"/>
      <protection hidden="1"/>
    </xf>
    <xf numFmtId="0" fontId="83" fillId="8" borderId="62" xfId="0" applyFont="1" applyFill="1" applyBorder="1" applyAlignment="1" applyProtection="1">
      <alignment horizontal="center" wrapText="1" readingOrder="1"/>
      <protection hidden="1"/>
    </xf>
    <xf numFmtId="0" fontId="83" fillId="8" borderId="63" xfId="0" applyFont="1" applyFill="1" applyBorder="1" applyAlignment="1" applyProtection="1">
      <alignment horizontal="center" wrapText="1" readingOrder="1"/>
      <protection hidden="1"/>
    </xf>
    <xf numFmtId="0" fontId="83" fillId="8" borderId="64" xfId="0" applyFont="1" applyFill="1" applyBorder="1" applyAlignment="1" applyProtection="1">
      <alignment horizontal="center" wrapText="1" readingOrder="1"/>
      <protection hidden="1"/>
    </xf>
    <xf numFmtId="0" fontId="83" fillId="8" borderId="20" xfId="0" applyFont="1" applyFill="1" applyBorder="1" applyAlignment="1" applyProtection="1">
      <alignment horizontal="center" wrapText="1" readingOrder="1"/>
      <protection hidden="1"/>
    </xf>
    <xf numFmtId="0" fontId="83" fillId="8" borderId="0" xfId="0" applyFont="1" applyFill="1" applyAlignment="1" applyProtection="1">
      <alignment horizontal="center" wrapText="1" readingOrder="1"/>
      <protection hidden="1"/>
    </xf>
    <xf numFmtId="0" fontId="83" fillId="8" borderId="21" xfId="0" applyFont="1" applyFill="1" applyBorder="1" applyAlignment="1" applyProtection="1">
      <alignment horizontal="center" wrapText="1" readingOrder="1"/>
      <protection hidden="1"/>
    </xf>
    <xf numFmtId="0" fontId="83" fillId="8" borderId="43" xfId="0" applyFont="1" applyFill="1" applyBorder="1" applyAlignment="1" applyProtection="1">
      <alignment horizontal="center" wrapText="1" readingOrder="1"/>
      <protection hidden="1"/>
    </xf>
    <xf numFmtId="0" fontId="83" fillId="8" borderId="44" xfId="0" applyFont="1" applyFill="1" applyBorder="1" applyAlignment="1" applyProtection="1">
      <alignment horizontal="center" wrapText="1" readingOrder="1"/>
      <protection hidden="1"/>
    </xf>
    <xf numFmtId="0" fontId="83" fillId="8" borderId="45" xfId="0" applyFont="1" applyFill="1" applyBorder="1" applyAlignment="1" applyProtection="1">
      <alignment horizontal="center" wrapText="1" readingOrder="1"/>
      <protection hidden="1"/>
    </xf>
    <xf numFmtId="0" fontId="83" fillId="17" borderId="43" xfId="0" applyFont="1" applyFill="1" applyBorder="1" applyAlignment="1" applyProtection="1">
      <alignment horizontal="center" wrapText="1" readingOrder="1"/>
      <protection hidden="1"/>
    </xf>
    <xf numFmtId="0" fontId="36" fillId="4" borderId="0" xfId="0" applyFont="1" applyFill="1" applyAlignment="1" applyProtection="1">
      <alignment horizontal="left" vertical="top" wrapText="1"/>
      <protection locked="0"/>
    </xf>
    <xf numFmtId="0" fontId="0" fillId="0" borderId="0" xfId="0" applyAlignment="1">
      <alignment vertical="top"/>
    </xf>
    <xf numFmtId="0" fontId="34" fillId="0" borderId="0" xfId="0" applyFont="1" applyAlignment="1">
      <alignment vertical="top"/>
    </xf>
    <xf numFmtId="0" fontId="84" fillId="4" borderId="0" xfId="0" applyFont="1" applyFill="1" applyAlignment="1" applyProtection="1">
      <alignment vertical="center" wrapText="1"/>
      <protection locked="0"/>
    </xf>
    <xf numFmtId="0" fontId="84" fillId="4" borderId="0" xfId="0" applyFont="1" applyFill="1" applyAlignment="1" applyProtection="1">
      <alignment horizontal="left" vertical="center" wrapText="1"/>
      <protection locked="0"/>
    </xf>
    <xf numFmtId="0" fontId="83" fillId="16" borderId="0" xfId="0" applyFont="1" applyFill="1" applyBorder="1" applyAlignment="1" applyProtection="1">
      <alignment horizontal="center" wrapText="1" readingOrder="1"/>
      <protection hidden="1"/>
    </xf>
    <xf numFmtId="0" fontId="83" fillId="16" borderId="64" xfId="0" applyFont="1" applyFill="1" applyBorder="1" applyAlignment="1" applyProtection="1">
      <alignment horizontal="center" wrapText="1" readingOrder="1"/>
      <protection hidden="1"/>
    </xf>
    <xf numFmtId="0" fontId="83" fillId="16" borderId="21" xfId="0" applyFont="1" applyFill="1" applyBorder="1" applyAlignment="1" applyProtection="1">
      <alignment horizontal="center" wrapText="1" readingOrder="1"/>
      <protection hidden="1"/>
    </xf>
    <xf numFmtId="0" fontId="83" fillId="16" borderId="45" xfId="0" applyFont="1" applyFill="1" applyBorder="1" applyAlignment="1" applyProtection="1">
      <alignment horizontal="center" wrapText="1" readingOrder="1"/>
      <protection hidden="1"/>
    </xf>
    <xf numFmtId="0" fontId="0" fillId="0" borderId="13" xfId="0" applyBorder="1" applyAlignment="1">
      <alignment vertical="top" wrapText="1"/>
    </xf>
    <xf numFmtId="0" fontId="49" fillId="0" borderId="77" xfId="0" applyFont="1" applyBorder="1" applyAlignment="1">
      <alignment horizontal="left" vertical="center" wrapText="1" readingOrder="1"/>
    </xf>
    <xf numFmtId="0" fontId="48" fillId="0" borderId="77" xfId="0" applyFont="1" applyBorder="1" applyAlignment="1">
      <alignment horizontal="justify" vertical="center" wrapText="1"/>
    </xf>
    <xf numFmtId="0" fontId="49" fillId="0" borderId="13" xfId="0" applyFont="1" applyBorder="1" applyAlignment="1">
      <alignment horizontal="center" vertical="center" wrapText="1" readingOrder="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3" fillId="4" borderId="11" xfId="0" applyFont="1" applyFill="1" applyBorder="1" applyAlignment="1">
      <alignment horizontal="center" vertical="center" textRotation="90" wrapText="1"/>
    </xf>
    <xf numFmtId="0" fontId="50" fillId="17" borderId="13" xfId="0" applyFont="1" applyFill="1" applyBorder="1" applyAlignment="1" applyProtection="1">
      <alignment horizontal="left" vertical="center" wrapText="1"/>
      <protection locked="0"/>
    </xf>
    <xf numFmtId="0" fontId="50" fillId="0" borderId="13" xfId="0" applyFont="1" applyBorder="1" applyAlignment="1" applyProtection="1">
      <alignment horizontal="left" vertical="center" wrapText="1"/>
      <protection locked="0"/>
    </xf>
    <xf numFmtId="0" fontId="50" fillId="0" borderId="13" xfId="0" applyFont="1" applyFill="1" applyBorder="1" applyAlignment="1" applyProtection="1">
      <alignment vertical="center" wrapText="1"/>
      <protection locked="0"/>
    </xf>
    <xf numFmtId="0" fontId="22" fillId="17" borderId="13" xfId="0" applyFont="1" applyFill="1" applyBorder="1" applyAlignment="1" applyProtection="1">
      <alignment horizontal="left" vertical="top" wrapText="1"/>
      <protection locked="0"/>
    </xf>
    <xf numFmtId="0" fontId="0" fillId="0" borderId="13" xfId="0" applyFill="1" applyBorder="1" applyAlignment="1">
      <alignment horizontal="center" vertical="center" wrapText="1"/>
    </xf>
    <xf numFmtId="0" fontId="50" fillId="0" borderId="13" xfId="0" applyFont="1" applyFill="1" applyBorder="1" applyAlignment="1" applyProtection="1">
      <alignment horizontal="left" vertical="center" wrapText="1"/>
      <protection locked="0"/>
    </xf>
    <xf numFmtId="0" fontId="22" fillId="0" borderId="13" xfId="0" applyFont="1" applyBorder="1" applyAlignment="1" applyProtection="1">
      <alignment horizontal="left" vertical="center" wrapText="1"/>
      <protection locked="0"/>
    </xf>
    <xf numFmtId="0" fontId="48" fillId="0" borderId="13" xfId="0" applyFont="1" applyBorder="1" applyAlignment="1">
      <alignment vertical="center" wrapText="1"/>
    </xf>
    <xf numFmtId="0" fontId="49" fillId="0" borderId="13" xfId="0" applyFont="1" applyFill="1" applyBorder="1" applyAlignment="1">
      <alignment wrapText="1"/>
    </xf>
    <xf numFmtId="0" fontId="49" fillId="26" borderId="13" xfId="0" applyFont="1" applyFill="1" applyBorder="1" applyAlignment="1">
      <alignment vertical="center" wrapText="1"/>
    </xf>
    <xf numFmtId="0" fontId="7" fillId="0" borderId="13" xfId="0" applyFont="1" applyBorder="1" applyAlignment="1">
      <alignment vertical="top" wrapText="1"/>
    </xf>
    <xf numFmtId="0" fontId="49" fillId="26" borderId="76" xfId="0" applyFont="1" applyFill="1" applyBorder="1" applyAlignment="1">
      <alignment horizontal="center" vertical="center" wrapText="1" readingOrder="1"/>
    </xf>
    <xf numFmtId="0" fontId="49" fillId="26" borderId="76" xfId="0" applyFont="1" applyFill="1" applyBorder="1" applyAlignment="1">
      <alignment vertical="center" wrapText="1"/>
    </xf>
    <xf numFmtId="0" fontId="7" fillId="26" borderId="76" xfId="0" applyFont="1" applyFill="1" applyBorder="1" applyAlignment="1">
      <alignment vertical="center" wrapText="1"/>
    </xf>
    <xf numFmtId="0" fontId="49" fillId="26" borderId="83" xfId="0" applyFont="1" applyFill="1" applyBorder="1" applyAlignment="1">
      <alignment horizontal="center" vertical="center" wrapText="1" readingOrder="1"/>
    </xf>
    <xf numFmtId="0" fontId="49" fillId="26" borderId="83" xfId="0" applyFont="1" applyFill="1" applyBorder="1" applyAlignment="1">
      <alignment vertical="center" wrapText="1"/>
    </xf>
    <xf numFmtId="0" fontId="7" fillId="26" borderId="83" xfId="0" applyFont="1" applyFill="1" applyBorder="1" applyAlignment="1">
      <alignment vertical="center" wrapText="1"/>
    </xf>
    <xf numFmtId="0" fontId="49" fillId="0" borderId="83" xfId="0" applyFont="1" applyFill="1" applyBorder="1" applyAlignment="1">
      <alignment horizontal="center" vertical="center" wrapText="1" readingOrder="1"/>
    </xf>
    <xf numFmtId="0" fontId="49" fillId="0" borderId="83" xfId="0" applyFont="1" applyFill="1" applyBorder="1" applyAlignment="1">
      <alignment vertical="center" wrapText="1"/>
    </xf>
    <xf numFmtId="0" fontId="51" fillId="22" borderId="74" xfId="0" applyFont="1" applyFill="1" applyBorder="1" applyAlignment="1">
      <alignment horizontal="center" vertical="center" wrapText="1" readingOrder="1"/>
    </xf>
    <xf numFmtId="0" fontId="51" fillId="22" borderId="76" xfId="0" applyFont="1" applyFill="1" applyBorder="1" applyAlignment="1">
      <alignment horizontal="center" vertical="center" wrapText="1" readingOrder="1"/>
    </xf>
    <xf numFmtId="0" fontId="35" fillId="22" borderId="13" xfId="0" applyFont="1" applyFill="1" applyBorder="1" applyAlignment="1">
      <alignment horizontal="center" vertical="center" wrapText="1" readingOrder="1"/>
    </xf>
    <xf numFmtId="0" fontId="49" fillId="0" borderId="77" xfId="0" applyFont="1" applyFill="1" applyBorder="1" applyAlignment="1">
      <alignment vertical="center" wrapText="1" readingOrder="1"/>
    </xf>
    <xf numFmtId="0" fontId="7" fillId="0" borderId="13" xfId="0" applyFont="1" applyBorder="1" applyAlignment="1">
      <alignment horizontal="center" vertical="center" wrapText="1" readingOrder="1"/>
    </xf>
    <xf numFmtId="0" fontId="7" fillId="0" borderId="13" xfId="0" applyFont="1" applyBorder="1" applyAlignment="1">
      <alignment horizontal="left" vertical="center" wrapText="1" readingOrder="1"/>
    </xf>
    <xf numFmtId="0" fontId="49" fillId="0" borderId="74" xfId="0" applyFont="1" applyBorder="1" applyAlignment="1">
      <alignment horizontal="center" vertical="center" wrapText="1" readingOrder="1"/>
    </xf>
    <xf numFmtId="0" fontId="49" fillId="0" borderId="101" xfId="0" applyFont="1" applyBorder="1" applyAlignment="1">
      <alignment vertical="center" wrapText="1"/>
    </xf>
    <xf numFmtId="0" fontId="7" fillId="0" borderId="76" xfId="0" applyFont="1" applyBorder="1" applyAlignment="1">
      <alignment horizontal="center" vertical="center" wrapText="1" readingOrder="1"/>
    </xf>
    <xf numFmtId="0" fontId="49" fillId="0" borderId="102" xfId="0" applyFont="1" applyBorder="1" applyAlignment="1">
      <alignment vertical="center" wrapText="1"/>
    </xf>
    <xf numFmtId="0" fontId="49" fillId="27" borderId="0" xfId="0" applyFont="1" applyFill="1" applyAlignment="1">
      <alignment vertical="center" wrapText="1"/>
    </xf>
    <xf numFmtId="0" fontId="7" fillId="0" borderId="77" xfId="0" applyFont="1" applyBorder="1" applyAlignment="1">
      <alignment horizontal="left" vertical="center" wrapText="1" readingOrder="1"/>
    </xf>
    <xf numFmtId="0" fontId="49" fillId="0" borderId="13" xfId="0" applyFont="1" applyFill="1" applyBorder="1" applyAlignment="1">
      <alignment vertical="center" wrapText="1"/>
    </xf>
    <xf numFmtId="0" fontId="7" fillId="0" borderId="75" xfId="0" applyFont="1" applyBorder="1" applyAlignment="1">
      <alignment horizontal="center" vertical="center" wrapText="1" readingOrder="1"/>
    </xf>
    <xf numFmtId="0" fontId="49" fillId="0" borderId="55" xfId="0" applyFont="1" applyFill="1" applyBorder="1" applyAlignment="1">
      <alignment vertical="center" wrapText="1"/>
    </xf>
    <xf numFmtId="0" fontId="49" fillId="0" borderId="103" xfId="0" applyFont="1" applyBorder="1" applyAlignment="1">
      <alignment vertical="center" wrapText="1"/>
    </xf>
    <xf numFmtId="0" fontId="7" fillId="0" borderId="55" xfId="0" applyFont="1" applyBorder="1" applyAlignment="1">
      <alignment vertical="center" wrapText="1"/>
    </xf>
    <xf numFmtId="0" fontId="7" fillId="0" borderId="13" xfId="0" applyFont="1" applyBorder="1" applyAlignment="1">
      <alignment horizontal="center" vertical="center" wrapText="1"/>
    </xf>
    <xf numFmtId="0" fontId="7" fillId="0" borderId="55" xfId="0" applyFont="1" applyBorder="1" applyAlignment="1">
      <alignment horizontal="left" vertical="center" wrapText="1"/>
    </xf>
    <xf numFmtId="0" fontId="7" fillId="0" borderId="13" xfId="0" applyFont="1" applyBorder="1" applyAlignment="1">
      <alignment vertical="center" wrapText="1"/>
    </xf>
    <xf numFmtId="0" fontId="49" fillId="0" borderId="55" xfId="0" applyFont="1" applyBorder="1" applyAlignment="1">
      <alignment horizontal="left" vertical="center" wrapText="1" readingOrder="1"/>
    </xf>
    <xf numFmtId="0" fontId="7" fillId="0" borderId="77" xfId="0" applyFont="1" applyBorder="1" applyAlignment="1">
      <alignment vertical="center" wrapText="1"/>
    </xf>
    <xf numFmtId="0" fontId="7" fillId="0" borderId="13" xfId="0" applyFont="1" applyBorder="1" applyAlignment="1">
      <alignment horizontal="left" vertical="center" wrapText="1"/>
    </xf>
    <xf numFmtId="0" fontId="49" fillId="26" borderId="76" xfId="0" applyFont="1" applyFill="1" applyBorder="1" applyAlignment="1">
      <alignment horizontal="center" vertical="center" wrapText="1"/>
    </xf>
    <xf numFmtId="0" fontId="49" fillId="26" borderId="76" xfId="0" applyFont="1" applyFill="1" applyBorder="1" applyAlignment="1">
      <alignment horizontal="left" vertical="center" wrapText="1" readingOrder="1"/>
    </xf>
    <xf numFmtId="0" fontId="49" fillId="26" borderId="83" xfId="0" applyFont="1" applyFill="1" applyBorder="1" applyAlignment="1">
      <alignment horizontal="center" vertical="center" wrapText="1"/>
    </xf>
    <xf numFmtId="0" fontId="49" fillId="26" borderId="83" xfId="0" applyFont="1" applyFill="1" applyBorder="1" applyAlignment="1">
      <alignment horizontal="left" vertical="center" wrapText="1"/>
    </xf>
    <xf numFmtId="0" fontId="57" fillId="26" borderId="83" xfId="0" applyFont="1" applyFill="1" applyBorder="1" applyAlignment="1">
      <alignment horizontal="center" vertical="center" wrapText="1" readingOrder="1"/>
    </xf>
    <xf numFmtId="0" fontId="22" fillId="0" borderId="13" xfId="0" applyFont="1" applyBorder="1" applyAlignment="1">
      <alignment horizontal="center" vertical="center" wrapText="1"/>
    </xf>
    <xf numFmtId="0" fontId="87" fillId="0" borderId="13" xfId="0" applyFont="1" applyBorder="1" applyAlignment="1">
      <alignment horizontal="center" vertical="center" wrapText="1"/>
    </xf>
    <xf numFmtId="0" fontId="48" fillId="0" borderId="77" xfId="0" applyFont="1" applyBorder="1" applyAlignment="1">
      <alignment horizontal="left" vertical="center" wrapText="1"/>
    </xf>
    <xf numFmtId="0" fontId="0" fillId="0" borderId="13" xfId="0" applyFont="1" applyBorder="1" applyAlignment="1">
      <alignment horizontal="center" vertical="center" wrapText="1"/>
    </xf>
    <xf numFmtId="0" fontId="48" fillId="0" borderId="13" xfId="0" applyFont="1" applyFill="1" applyBorder="1" applyAlignment="1">
      <alignment horizontal="justify" vertical="center" wrapText="1"/>
    </xf>
    <xf numFmtId="0" fontId="41" fillId="20" borderId="13" xfId="0" applyFont="1" applyFill="1" applyBorder="1" applyAlignment="1">
      <alignment horizontal="center" vertical="center"/>
    </xf>
    <xf numFmtId="0" fontId="61" fillId="4" borderId="86" xfId="0" applyFont="1" applyFill="1" applyBorder="1" applyAlignment="1" applyProtection="1">
      <alignment horizontal="center" vertical="center" wrapText="1"/>
      <protection locked="0"/>
    </xf>
    <xf numFmtId="0" fontId="88" fillId="3" borderId="0" xfId="0" applyFont="1" applyFill="1" applyBorder="1"/>
    <xf numFmtId="0" fontId="88" fillId="0" borderId="0" xfId="0" applyFont="1" applyBorder="1"/>
    <xf numFmtId="0" fontId="89" fillId="3" borderId="0" xfId="0" applyFont="1" applyFill="1" applyAlignment="1">
      <alignment horizontal="center" vertical="center"/>
    </xf>
    <xf numFmtId="0" fontId="89" fillId="3" borderId="0" xfId="0" applyFont="1" applyFill="1" applyAlignment="1">
      <alignment horizontal="left" vertical="center"/>
    </xf>
    <xf numFmtId="0" fontId="89" fillId="3" borderId="0" xfId="0" applyFont="1" applyFill="1"/>
    <xf numFmtId="0" fontId="90" fillId="0" borderId="0" xfId="0" applyFont="1"/>
    <xf numFmtId="0" fontId="90" fillId="24" borderId="0" xfId="0" applyFont="1" applyFill="1" applyBorder="1"/>
    <xf numFmtId="0" fontId="90" fillId="3" borderId="0" xfId="0" applyFont="1" applyFill="1" applyBorder="1"/>
    <xf numFmtId="0" fontId="24" fillId="0" borderId="0" xfId="0" applyFont="1" applyAlignment="1">
      <alignment wrapText="1"/>
    </xf>
    <xf numFmtId="0" fontId="24" fillId="0" borderId="0" xfId="0" applyFont="1" applyAlignment="1">
      <alignment horizontal="center" wrapText="1"/>
    </xf>
    <xf numFmtId="0" fontId="24" fillId="0" borderId="0" xfId="0" applyFont="1" applyProtection="1">
      <protection locked="0"/>
    </xf>
    <xf numFmtId="0" fontId="24" fillId="0" borderId="0" xfId="0" applyFont="1" applyAlignment="1" applyProtection="1">
      <alignment vertical="top"/>
      <protection locked="0"/>
    </xf>
    <xf numFmtId="164" fontId="35" fillId="19" borderId="0" xfId="0" applyNumberFormat="1" applyFont="1" applyFill="1" applyAlignment="1" applyProtection="1">
      <alignment horizontal="center" vertical="center" wrapText="1"/>
      <protection locked="0"/>
    </xf>
    <xf numFmtId="0" fontId="35" fillId="19" borderId="0" xfId="0" applyFont="1" applyFill="1" applyAlignment="1" applyProtection="1">
      <alignment horizontal="center" vertical="top" wrapText="1"/>
      <protection locked="0"/>
    </xf>
    <xf numFmtId="0" fontId="52" fillId="0" borderId="0" xfId="0" applyFont="1" applyAlignment="1">
      <alignment horizontal="center" wrapText="1"/>
    </xf>
    <xf numFmtId="0" fontId="38" fillId="0" borderId="0" xfId="0" applyFont="1" applyAlignment="1">
      <alignment horizontal="center"/>
    </xf>
    <xf numFmtId="0" fontId="35" fillId="19" borderId="0" xfId="0" applyFont="1" applyFill="1" applyAlignment="1" applyProtection="1">
      <alignment horizontal="center" vertical="center"/>
      <protection locked="0"/>
    </xf>
    <xf numFmtId="0" fontId="35" fillId="19" borderId="0" xfId="0" applyFont="1" applyFill="1" applyAlignment="1" applyProtection="1">
      <alignment horizontal="left" vertical="center" wrapText="1"/>
      <protection locked="0"/>
    </xf>
    <xf numFmtId="0" fontId="35" fillId="19" borderId="0" xfId="0" applyFont="1" applyFill="1" applyAlignment="1" applyProtection="1">
      <alignment horizontal="center" vertical="center" wrapText="1"/>
      <protection locked="0"/>
    </xf>
    <xf numFmtId="0" fontId="47" fillId="4" borderId="13" xfId="0" applyFont="1" applyFill="1" applyBorder="1" applyAlignment="1">
      <alignment horizontal="center" vertical="top" wrapText="1" readingOrder="1"/>
    </xf>
    <xf numFmtId="0" fontId="45" fillId="0" borderId="0" xfId="0" applyFont="1" applyAlignment="1" applyProtection="1">
      <alignment horizontal="center" vertical="center"/>
      <protection locked="0"/>
    </xf>
    <xf numFmtId="0" fontId="36" fillId="20" borderId="0" xfId="0" applyFont="1" applyFill="1" applyAlignment="1" applyProtection="1">
      <alignment horizontal="center" vertical="center"/>
      <protection locked="0"/>
    </xf>
    <xf numFmtId="0" fontId="36" fillId="19" borderId="0" xfId="0" applyFont="1" applyFill="1" applyAlignment="1" applyProtection="1">
      <alignment horizontal="center" vertical="center" wrapText="1"/>
      <protection locked="0"/>
    </xf>
    <xf numFmtId="0" fontId="36" fillId="19" borderId="23" xfId="0" applyFont="1" applyFill="1" applyBorder="1" applyAlignment="1" applyProtection="1">
      <alignment horizontal="center" vertical="center" wrapText="1"/>
      <protection locked="0"/>
    </xf>
    <xf numFmtId="0" fontId="49" fillId="0" borderId="77" xfId="0" applyFont="1" applyBorder="1" applyAlignment="1">
      <alignment horizontal="left" vertical="center" wrapText="1" readingOrder="1"/>
    </xf>
    <xf numFmtId="0" fontId="49" fillId="0" borderId="73" xfId="0" applyFont="1" applyBorder="1" applyAlignment="1">
      <alignment horizontal="left" vertical="center" wrapText="1" readingOrder="1"/>
    </xf>
    <xf numFmtId="0" fontId="49" fillId="0" borderId="55" xfId="0" applyFont="1" applyBorder="1" applyAlignment="1">
      <alignment horizontal="left" vertical="center" wrapText="1" readingOrder="1"/>
    </xf>
    <xf numFmtId="0" fontId="49" fillId="0" borderId="102" xfId="0" applyFont="1" applyFill="1" applyBorder="1" applyAlignment="1">
      <alignment horizontal="left" vertical="center" wrapText="1" readingOrder="1"/>
    </xf>
    <xf numFmtId="0" fontId="57" fillId="26" borderId="85" xfId="0" applyFont="1" applyFill="1" applyBorder="1" applyAlignment="1">
      <alignment horizontal="center" vertical="center" wrapText="1" readingOrder="1"/>
    </xf>
    <xf numFmtId="0" fontId="57" fillId="26" borderId="84" xfId="0" applyFont="1" applyFill="1" applyBorder="1" applyAlignment="1">
      <alignment horizontal="center" vertical="center" wrapText="1" readingOrder="1"/>
    </xf>
    <xf numFmtId="0" fontId="57" fillId="26" borderId="104" xfId="0" applyFont="1" applyFill="1" applyBorder="1" applyAlignment="1">
      <alignment horizontal="center" vertical="center" wrapText="1" readingOrder="1"/>
    </xf>
    <xf numFmtId="0" fontId="49" fillId="26" borderId="77" xfId="0" applyFont="1" applyFill="1" applyBorder="1" applyAlignment="1">
      <alignment horizontal="left" vertical="center" wrapText="1"/>
    </xf>
    <xf numFmtId="0" fontId="49" fillId="26" borderId="73" xfId="0" applyFont="1" applyFill="1" applyBorder="1" applyAlignment="1">
      <alignment horizontal="left" vertical="center" wrapText="1"/>
    </xf>
    <xf numFmtId="0" fontId="49" fillId="26" borderId="100" xfId="0" applyFont="1" applyFill="1" applyBorder="1" applyAlignment="1">
      <alignment horizontal="left" vertical="center" wrapText="1"/>
    </xf>
    <xf numFmtId="0" fontId="49" fillId="0" borderId="77" xfId="0" applyFont="1" applyFill="1" applyBorder="1" applyAlignment="1">
      <alignment vertical="center" wrapText="1" readingOrder="1"/>
    </xf>
    <xf numFmtId="0" fontId="49" fillId="0" borderId="73" xfId="0" applyFont="1" applyFill="1" applyBorder="1" applyAlignment="1">
      <alignment vertical="center" wrapText="1" readingOrder="1"/>
    </xf>
    <xf numFmtId="0" fontId="49" fillId="0" borderId="100" xfId="0" applyFont="1" applyFill="1" applyBorder="1" applyAlignment="1">
      <alignment vertical="center" wrapText="1" readingOrder="1"/>
    </xf>
    <xf numFmtId="0" fontId="47" fillId="4" borderId="80" xfId="0" applyFont="1" applyFill="1" applyBorder="1" applyAlignment="1">
      <alignment horizontal="center" vertical="top" wrapText="1" readingOrder="1"/>
    </xf>
    <xf numFmtId="0" fontId="47" fillId="4" borderId="23" xfId="0" applyFont="1" applyFill="1" applyBorder="1" applyAlignment="1">
      <alignment horizontal="center" vertical="top" wrapText="1" readingOrder="1"/>
    </xf>
    <xf numFmtId="0" fontId="47" fillId="4" borderId="83" xfId="0" applyFont="1" applyFill="1" applyBorder="1" applyAlignment="1">
      <alignment horizontal="center" vertical="top" wrapText="1" readingOrder="1"/>
    </xf>
    <xf numFmtId="0" fontId="7" fillId="0" borderId="77" xfId="0" applyFont="1" applyBorder="1" applyAlignment="1">
      <alignment vertical="center" wrapText="1" readingOrder="1"/>
    </xf>
    <xf numFmtId="0" fontId="7" fillId="0" borderId="73" xfId="0" applyFont="1" applyBorder="1" applyAlignment="1">
      <alignment vertical="center" wrapText="1" readingOrder="1"/>
    </xf>
    <xf numFmtId="0" fontId="7" fillId="0" borderId="55" xfId="0" applyFont="1" applyBorder="1" applyAlignment="1">
      <alignment vertical="center" wrapText="1" readingOrder="1"/>
    </xf>
    <xf numFmtId="0" fontId="39" fillId="0" borderId="0" xfId="0" applyFont="1" applyAlignment="1">
      <alignment horizontal="center" wrapText="1"/>
    </xf>
    <xf numFmtId="0" fontId="40" fillId="0" borderId="0" xfId="0" applyFont="1" applyAlignment="1">
      <alignment horizontal="center"/>
    </xf>
    <xf numFmtId="0" fontId="41" fillId="4" borderId="74" xfId="0" applyFont="1" applyFill="1" applyBorder="1" applyAlignment="1">
      <alignment horizontal="center"/>
    </xf>
    <xf numFmtId="0" fontId="41" fillId="4" borderId="75" xfId="0" applyFont="1" applyFill="1" applyBorder="1" applyAlignment="1">
      <alignment horizontal="center"/>
    </xf>
    <xf numFmtId="0" fontId="41" fillId="4" borderId="76" xfId="0" applyFont="1" applyFill="1" applyBorder="1" applyAlignment="1">
      <alignment horizontal="center"/>
    </xf>
    <xf numFmtId="0" fontId="42" fillId="5" borderId="77" xfId="0" applyFont="1" applyFill="1" applyBorder="1" applyAlignment="1">
      <alignment horizontal="center" vertical="center" wrapText="1"/>
    </xf>
    <xf numFmtId="0" fontId="42" fillId="5" borderId="55" xfId="0" applyFont="1" applyFill="1" applyBorder="1" applyAlignment="1">
      <alignment horizontal="center" vertical="center" wrapText="1"/>
    </xf>
    <xf numFmtId="0" fontId="42" fillId="5" borderId="74" xfId="0" applyFont="1" applyFill="1" applyBorder="1" applyAlignment="1">
      <alignment horizontal="center" vertical="center"/>
    </xf>
    <xf numFmtId="0" fontId="42" fillId="5" borderId="75" xfId="0" applyFont="1" applyFill="1" applyBorder="1" applyAlignment="1">
      <alignment horizontal="center" vertical="center"/>
    </xf>
    <xf numFmtId="0" fontId="42" fillId="5" borderId="76" xfId="0" applyFont="1" applyFill="1" applyBorder="1" applyAlignment="1">
      <alignment horizontal="center" vertical="center"/>
    </xf>
    <xf numFmtId="0" fontId="8" fillId="3" borderId="43" xfId="1" applyFont="1" applyFill="1" applyBorder="1" applyAlignment="1">
      <alignment horizontal="left" vertical="top" wrapText="1"/>
    </xf>
    <xf numFmtId="0" fontId="8" fillId="3" borderId="44" xfId="1" applyFont="1" applyFill="1" applyBorder="1" applyAlignment="1">
      <alignment horizontal="left" vertical="top" wrapText="1"/>
    </xf>
    <xf numFmtId="0" fontId="8" fillId="3" borderId="45" xfId="1" applyFont="1" applyFill="1" applyBorder="1" applyAlignment="1">
      <alignment horizontal="left" vertical="top" wrapText="1"/>
    </xf>
    <xf numFmtId="0" fontId="8" fillId="3" borderId="20" xfId="1" applyFont="1" applyFill="1" applyBorder="1" applyAlignment="1">
      <alignment horizontal="left" vertical="top" wrapText="1"/>
    </xf>
    <xf numFmtId="0" fontId="8" fillId="3" borderId="0" xfId="1" applyFont="1" applyFill="1" applyBorder="1" applyAlignment="1">
      <alignment horizontal="left" vertical="top" wrapText="1"/>
    </xf>
    <xf numFmtId="0" fontId="8" fillId="3" borderId="21" xfId="1" applyFont="1" applyFill="1" applyBorder="1" applyAlignment="1">
      <alignment horizontal="left" vertical="top" wrapText="1"/>
    </xf>
    <xf numFmtId="0" fontId="8" fillId="3" borderId="0" xfId="1" applyFont="1" applyFill="1" applyAlignment="1">
      <alignment horizontal="left" vertical="top" wrapText="1"/>
    </xf>
    <xf numFmtId="0" fontId="14" fillId="3" borderId="37" xfId="0" applyFont="1" applyFill="1" applyBorder="1" applyAlignment="1">
      <alignment horizontal="left" vertical="center" wrapText="1"/>
    </xf>
    <xf numFmtId="0" fontId="14" fillId="3" borderId="38" xfId="0" applyFont="1" applyFill="1" applyBorder="1" applyAlignment="1">
      <alignment horizontal="left" vertical="center" wrapText="1"/>
    </xf>
    <xf numFmtId="0" fontId="15" fillId="3" borderId="35" xfId="1" applyFont="1" applyFill="1" applyBorder="1" applyAlignment="1">
      <alignment horizontal="justify" vertical="center" wrapText="1"/>
    </xf>
    <xf numFmtId="0" fontId="15" fillId="3" borderId="36" xfId="1" applyFont="1" applyFill="1" applyBorder="1" applyAlignment="1">
      <alignment horizontal="justify" vertical="center" wrapText="1"/>
    </xf>
    <xf numFmtId="0" fontId="14" fillId="3" borderId="39" xfId="0" applyFont="1" applyFill="1" applyBorder="1" applyAlignment="1">
      <alignment horizontal="left" vertical="center" wrapText="1"/>
    </xf>
    <xf numFmtId="0" fontId="14" fillId="3" borderId="40" xfId="0" applyFont="1" applyFill="1" applyBorder="1" applyAlignment="1">
      <alignment horizontal="left" vertical="center" wrapText="1"/>
    </xf>
    <xf numFmtId="0" fontId="15" fillId="3" borderId="41" xfId="0" applyFont="1" applyFill="1" applyBorder="1" applyAlignment="1">
      <alignment horizontal="justify" vertical="center" wrapText="1"/>
    </xf>
    <xf numFmtId="0" fontId="15" fillId="3" borderId="42" xfId="0" applyFont="1" applyFill="1" applyBorder="1" applyAlignment="1">
      <alignment horizontal="justify" vertical="center" wrapText="1"/>
    </xf>
    <xf numFmtId="0" fontId="14" fillId="3" borderId="33" xfId="0" applyFont="1" applyFill="1" applyBorder="1" applyAlignment="1">
      <alignment horizontal="left" vertical="center" wrapText="1"/>
    </xf>
    <xf numFmtId="0" fontId="14" fillId="3" borderId="34" xfId="0" applyFont="1" applyFill="1" applyBorder="1" applyAlignment="1">
      <alignment horizontal="left" vertical="center" wrapText="1"/>
    </xf>
    <xf numFmtId="0" fontId="14" fillId="3" borderId="29" xfId="2" applyFont="1" applyFill="1" applyBorder="1" applyAlignment="1">
      <alignment horizontal="left" vertical="top" wrapText="1" readingOrder="1"/>
    </xf>
    <xf numFmtId="0" fontId="14" fillId="3" borderId="30" xfId="2" applyFont="1" applyFill="1" applyBorder="1" applyAlignment="1">
      <alignment horizontal="left" vertical="top" wrapText="1" readingOrder="1"/>
    </xf>
    <xf numFmtId="0" fontId="15" fillId="3" borderId="31" xfId="1" applyFont="1" applyFill="1" applyBorder="1" applyAlignment="1">
      <alignment horizontal="justify" vertical="center" wrapText="1"/>
    </xf>
    <xf numFmtId="0" fontId="15" fillId="3" borderId="32" xfId="1" applyFont="1" applyFill="1" applyBorder="1" applyAlignment="1">
      <alignment horizontal="justify" vertical="center" wrapText="1"/>
    </xf>
    <xf numFmtId="0" fontId="17" fillId="4" borderId="25" xfId="2" applyFont="1" applyFill="1" applyBorder="1" applyAlignment="1">
      <alignment horizontal="center" vertical="center" wrapText="1"/>
    </xf>
    <xf numFmtId="0" fontId="17" fillId="4" borderId="26" xfId="2" applyFont="1" applyFill="1" applyBorder="1" applyAlignment="1">
      <alignment horizontal="center" vertical="center" wrapText="1"/>
    </xf>
    <xf numFmtId="0" fontId="17" fillId="4" borderId="27" xfId="1" applyFont="1" applyFill="1" applyBorder="1" applyAlignment="1">
      <alignment horizontal="center" vertical="center"/>
    </xf>
    <xf numFmtId="0" fontId="17" fillId="4" borderId="28" xfId="1" applyFont="1" applyFill="1" applyBorder="1" applyAlignment="1">
      <alignment horizontal="center" vertical="center"/>
    </xf>
    <xf numFmtId="0" fontId="4" fillId="4" borderId="14"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4" fillId="4" borderId="16" xfId="1" applyFont="1" applyFill="1" applyBorder="1" applyAlignment="1">
      <alignment horizontal="center" vertical="center" wrapText="1"/>
    </xf>
    <xf numFmtId="0" fontId="9" fillId="3" borderId="17" xfId="1" quotePrefix="1" applyFont="1" applyFill="1" applyBorder="1" applyAlignment="1">
      <alignment horizontal="left" vertical="top" wrapText="1"/>
    </xf>
    <xf numFmtId="0" fontId="10" fillId="3" borderId="18" xfId="1" quotePrefix="1" applyFont="1" applyFill="1" applyBorder="1" applyAlignment="1">
      <alignment horizontal="left" vertical="top" wrapText="1"/>
    </xf>
    <xf numFmtId="0" fontId="10" fillId="3" borderId="19" xfId="1" quotePrefix="1" applyFont="1" applyFill="1" applyBorder="1" applyAlignment="1">
      <alignment horizontal="left" vertical="top" wrapText="1"/>
    </xf>
    <xf numFmtId="0" fontId="11" fillId="3" borderId="22" xfId="1" quotePrefix="1" applyFont="1" applyFill="1" applyBorder="1" applyAlignment="1">
      <alignment horizontal="justify" vertical="center" wrapText="1"/>
    </xf>
    <xf numFmtId="0" fontId="11" fillId="3" borderId="23" xfId="1" quotePrefix="1" applyFont="1" applyFill="1" applyBorder="1" applyAlignment="1">
      <alignment horizontal="justify" vertical="center" wrapText="1"/>
    </xf>
    <xf numFmtId="0" fontId="11" fillId="3" borderId="24" xfId="1" quotePrefix="1" applyFont="1" applyFill="1" applyBorder="1" applyAlignment="1">
      <alignment horizontal="justify" vertical="center" wrapText="1"/>
    </xf>
    <xf numFmtId="0" fontId="8" fillId="0" borderId="20" xfId="1" quotePrefix="1" applyFont="1" applyBorder="1" applyAlignment="1">
      <alignment horizontal="left" vertical="top" wrapText="1"/>
    </xf>
    <xf numFmtId="0" fontId="8" fillId="0" borderId="0" xfId="1" quotePrefix="1" applyFont="1" applyAlignment="1">
      <alignment horizontal="left" vertical="top" wrapText="1"/>
    </xf>
    <xf numFmtId="0" fontId="8" fillId="0" borderId="21" xfId="1" quotePrefix="1" applyFont="1" applyBorder="1" applyAlignment="1">
      <alignment horizontal="left" vertical="top" wrapText="1"/>
    </xf>
    <xf numFmtId="1" fontId="60" fillId="0" borderId="92" xfId="0" applyNumberFormat="1" applyFont="1" applyBorder="1" applyAlignment="1" applyProtection="1">
      <alignment horizontal="center" vertical="center" wrapText="1"/>
      <protection locked="0"/>
    </xf>
    <xf numFmtId="0" fontId="0" fillId="0" borderId="73" xfId="0" applyBorder="1" applyAlignment="1">
      <alignment horizontal="center" vertical="center" wrapText="1"/>
    </xf>
    <xf numFmtId="0" fontId="0" fillId="0" borderId="95" xfId="0" applyBorder="1" applyAlignment="1">
      <alignment horizontal="center" vertical="center" wrapText="1"/>
    </xf>
    <xf numFmtId="0" fontId="24" fillId="0" borderId="92" xfId="0" applyFont="1" applyBorder="1" applyAlignment="1">
      <alignment horizontal="center"/>
    </xf>
    <xf numFmtId="0" fontId="24" fillId="0" borderId="73" xfId="0" applyFont="1" applyBorder="1" applyAlignment="1">
      <alignment horizontal="center"/>
    </xf>
    <xf numFmtId="0" fontId="24" fillId="0" borderId="95" xfId="0" applyFont="1" applyBorder="1" applyAlignment="1">
      <alignment horizontal="center"/>
    </xf>
    <xf numFmtId="0" fontId="24" fillId="0" borderId="82"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1" fontId="60" fillId="0" borderId="82" xfId="0" applyNumberFormat="1" applyFont="1" applyBorder="1" applyAlignment="1">
      <alignment horizontal="center" vertical="center"/>
    </xf>
    <xf numFmtId="0" fontId="60" fillId="0" borderId="13" xfId="0" applyFont="1" applyBorder="1" applyAlignment="1">
      <alignment horizontal="center" vertical="center"/>
    </xf>
    <xf numFmtId="0" fontId="60" fillId="0" borderId="60" xfId="0" applyFont="1" applyBorder="1" applyAlignment="1">
      <alignment horizontal="center" vertical="center"/>
    </xf>
    <xf numFmtId="0" fontId="24" fillId="0" borderId="92" xfId="0" applyFont="1" applyBorder="1" applyAlignment="1" applyProtection="1">
      <alignment horizontal="center" vertical="center"/>
      <protection locked="0"/>
    </xf>
    <xf numFmtId="0" fontId="24" fillId="0" borderId="73" xfId="0" applyFont="1" applyBorder="1" applyAlignment="1" applyProtection="1">
      <alignment horizontal="center" vertical="center"/>
      <protection locked="0"/>
    </xf>
    <xf numFmtId="0" fontId="24" fillId="0" borderId="95" xfId="0" applyFont="1" applyBorder="1" applyAlignment="1" applyProtection="1">
      <alignment horizontal="center" vertical="center"/>
      <protection locked="0"/>
    </xf>
    <xf numFmtId="1" fontId="60" fillId="0" borderId="91" xfId="0" applyNumberFormat="1" applyFont="1" applyBorder="1" applyAlignment="1" applyProtection="1">
      <alignment horizontal="center" vertical="center" wrapText="1"/>
      <protection locked="0"/>
    </xf>
    <xf numFmtId="1" fontId="60" fillId="0" borderId="93" xfId="0" applyNumberFormat="1" applyFont="1" applyBorder="1" applyAlignment="1" applyProtection="1">
      <alignment horizontal="center" vertical="center" wrapText="1"/>
      <protection locked="0"/>
    </xf>
    <xf numFmtId="1" fontId="60" fillId="0" borderId="94" xfId="0" applyNumberFormat="1" applyFont="1" applyBorder="1" applyAlignment="1" applyProtection="1">
      <alignment horizontal="center" vertical="center" wrapText="1"/>
      <protection locked="0"/>
    </xf>
    <xf numFmtId="0" fontId="60" fillId="0" borderId="92" xfId="0" applyFont="1" applyBorder="1" applyAlignment="1" applyProtection="1">
      <alignment horizontal="left" vertical="center" wrapText="1"/>
      <protection locked="0"/>
    </xf>
    <xf numFmtId="0" fontId="60" fillId="0" borderId="73" xfId="0" applyFont="1" applyBorder="1" applyAlignment="1" applyProtection="1">
      <alignment horizontal="left" vertical="center" wrapText="1"/>
      <protection locked="0"/>
    </xf>
    <xf numFmtId="0" fontId="60" fillId="0" borderId="95" xfId="0" applyFont="1" applyBorder="1" applyAlignment="1" applyProtection="1">
      <alignment horizontal="left" vertical="center" wrapText="1"/>
      <protection locked="0"/>
    </xf>
    <xf numFmtId="0" fontId="60" fillId="0" borderId="92" xfId="0" applyFont="1" applyBorder="1" applyAlignment="1" applyProtection="1">
      <alignment horizontal="center" vertical="center" wrapText="1"/>
      <protection locked="0"/>
    </xf>
    <xf numFmtId="0" fontId="60" fillId="0" borderId="73" xfId="0" applyFont="1" applyBorder="1" applyAlignment="1" applyProtection="1">
      <alignment horizontal="center" vertical="center" wrapText="1"/>
      <protection locked="0"/>
    </xf>
    <xf numFmtId="0" fontId="60" fillId="0" borderId="95" xfId="0" applyFont="1" applyBorder="1" applyAlignment="1" applyProtection="1">
      <alignment horizontal="center" vertical="center" wrapText="1"/>
      <protection locked="0"/>
    </xf>
    <xf numFmtId="0" fontId="60" fillId="0" borderId="92" xfId="0" applyFont="1" applyBorder="1" applyAlignment="1" applyProtection="1">
      <alignment horizontal="center" vertical="center"/>
      <protection locked="0"/>
    </xf>
    <xf numFmtId="0" fontId="60" fillId="0" borderId="73" xfId="0" applyFont="1" applyBorder="1" applyAlignment="1" applyProtection="1">
      <alignment horizontal="center" vertical="center"/>
      <protection locked="0"/>
    </xf>
    <xf numFmtId="0" fontId="60" fillId="0" borderId="95" xfId="0" applyFont="1" applyBorder="1" applyAlignment="1" applyProtection="1">
      <alignment horizontal="center" vertical="center"/>
      <protection locked="0"/>
    </xf>
    <xf numFmtId="0" fontId="60" fillId="0" borderId="82" xfId="0" applyFont="1" applyBorder="1" applyAlignment="1" applyProtection="1">
      <alignment horizontal="center" vertical="center"/>
      <protection locked="0"/>
    </xf>
    <xf numFmtId="0" fontId="60" fillId="0" borderId="13" xfId="0" applyFont="1" applyBorder="1" applyAlignment="1" applyProtection="1">
      <alignment horizontal="center" vertical="center"/>
      <protection locked="0"/>
    </xf>
    <xf numFmtId="0" fontId="60" fillId="0" borderId="60" xfId="0" applyFont="1" applyBorder="1" applyAlignment="1" applyProtection="1">
      <alignment horizontal="center" vertical="center"/>
      <protection locked="0"/>
    </xf>
    <xf numFmtId="0" fontId="24" fillId="0" borderId="92" xfId="0" applyFont="1" applyBorder="1" applyAlignment="1">
      <alignment horizontal="center" vertical="center"/>
    </xf>
    <xf numFmtId="0" fontId="24" fillId="0" borderId="73" xfId="0" applyFont="1" applyBorder="1" applyAlignment="1">
      <alignment horizontal="center" vertical="center"/>
    </xf>
    <xf numFmtId="0" fontId="24" fillId="0" borderId="95" xfId="0" applyFont="1" applyBorder="1" applyAlignment="1">
      <alignment horizontal="center" vertical="center"/>
    </xf>
    <xf numFmtId="14" fontId="24" fillId="0" borderId="92" xfId="0" applyNumberFormat="1" applyFont="1" applyBorder="1" applyAlignment="1">
      <alignment horizontal="center" vertical="center"/>
    </xf>
    <xf numFmtId="0" fontId="24" fillId="0" borderId="92"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95" xfId="0" applyFont="1" applyBorder="1" applyAlignment="1">
      <alignment horizontal="center" vertical="center" wrapText="1"/>
    </xf>
    <xf numFmtId="0" fontId="56" fillId="24" borderId="96" xfId="0" applyFont="1" applyFill="1" applyBorder="1" applyAlignment="1">
      <alignment horizontal="center"/>
    </xf>
    <xf numFmtId="0" fontId="56" fillId="24" borderId="97" xfId="0" applyFont="1" applyFill="1" applyBorder="1" applyAlignment="1">
      <alignment horizontal="center"/>
    </xf>
    <xf numFmtId="0" fontId="6" fillId="3" borderId="13" xfId="0" applyFont="1" applyFill="1" applyBorder="1" applyAlignment="1">
      <alignment horizontal="center" vertical="center"/>
    </xf>
    <xf numFmtId="0" fontId="4" fillId="4" borderId="5" xfId="0" applyFont="1" applyFill="1" applyBorder="1" applyAlignment="1">
      <alignment horizontal="left" vertical="center"/>
    </xf>
    <xf numFmtId="0" fontId="4" fillId="4" borderId="7" xfId="0" applyFont="1" applyFill="1" applyBorder="1" applyAlignment="1">
      <alignment horizontal="left" vertical="center"/>
    </xf>
    <xf numFmtId="0" fontId="4"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61" fillId="4" borderId="88" xfId="0" applyFont="1" applyFill="1" applyBorder="1" applyAlignment="1">
      <alignment horizontal="center" vertical="center"/>
    </xf>
    <xf numFmtId="0" fontId="61" fillId="4" borderId="98" xfId="0" applyFont="1" applyFill="1" applyBorder="1" applyAlignment="1">
      <alignment horizontal="center" vertical="center"/>
    </xf>
    <xf numFmtId="0" fontId="61" fillId="4" borderId="89" xfId="0" applyFont="1" applyFill="1" applyBorder="1" applyAlignment="1">
      <alignment horizontal="center" vertical="center"/>
    </xf>
    <xf numFmtId="0" fontId="61" fillId="23" borderId="86" xfId="0" applyFont="1" applyFill="1" applyBorder="1" applyAlignment="1" applyProtection="1">
      <alignment horizontal="center" vertical="center" wrapText="1"/>
      <protection locked="0"/>
    </xf>
    <xf numFmtId="0" fontId="61" fillId="4" borderId="86" xfId="0"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63" fillId="4" borderId="2" xfId="0" applyFont="1" applyFill="1" applyBorder="1" applyAlignment="1">
      <alignment horizontal="center" vertical="center" wrapText="1"/>
    </xf>
    <xf numFmtId="0" fontId="63" fillId="4" borderId="99" xfId="0" applyFont="1" applyFill="1" applyBorder="1" applyAlignment="1">
      <alignment horizontal="center" vertical="center" wrapText="1"/>
    </xf>
    <xf numFmtId="0" fontId="63" fillId="4" borderId="0" xfId="0" applyFont="1" applyFill="1" applyBorder="1" applyAlignment="1">
      <alignment horizontal="center" vertical="center" wrapText="1"/>
    </xf>
    <xf numFmtId="0" fontId="63" fillId="4" borderId="84" xfId="0" applyFont="1" applyFill="1" applyBorder="1" applyAlignment="1">
      <alignment horizontal="center" vertical="center" wrapText="1"/>
    </xf>
    <xf numFmtId="0" fontId="62" fillId="4" borderId="87" xfId="0" applyFont="1" applyFill="1" applyBorder="1" applyAlignment="1">
      <alignment horizontal="center" vertical="center" wrapText="1"/>
    </xf>
    <xf numFmtId="0" fontId="62" fillId="4" borderId="90" xfId="0" applyFont="1" applyFill="1" applyBorder="1" applyAlignment="1">
      <alignment horizontal="center" vertical="center" wrapText="1"/>
    </xf>
    <xf numFmtId="0" fontId="62" fillId="4" borderId="88" xfId="0" applyFont="1" applyFill="1" applyBorder="1" applyAlignment="1">
      <alignment horizontal="center" vertical="center" wrapText="1"/>
    </xf>
    <xf numFmtId="0" fontId="62" fillId="4" borderId="89" xfId="0" applyFont="1" applyFill="1" applyBorder="1" applyAlignment="1">
      <alignment horizontal="center" vertical="center" wrapText="1"/>
    </xf>
    <xf numFmtId="0" fontId="61" fillId="4" borderId="88" xfId="0" applyFont="1" applyFill="1" applyBorder="1" applyAlignment="1" applyProtection="1">
      <alignment horizontal="center" vertical="center" wrapText="1"/>
      <protection locked="0"/>
    </xf>
    <xf numFmtId="0" fontId="0" fillId="0" borderId="13" xfId="0" applyBorder="1" applyAlignment="1">
      <alignment horizontal="center" vertical="center" wrapText="1"/>
    </xf>
    <xf numFmtId="0" fontId="0" fillId="0" borderId="13" xfId="0" applyFill="1" applyBorder="1" applyAlignment="1">
      <alignment horizontal="center" vertical="center" wrapText="1"/>
    </xf>
    <xf numFmtId="0" fontId="3" fillId="4" borderId="8" xfId="0" applyFont="1" applyFill="1" applyBorder="1" applyAlignment="1">
      <alignment horizontal="center" vertical="center"/>
    </xf>
    <xf numFmtId="0" fontId="3" fillId="4" borderId="11" xfId="0" applyFont="1" applyFill="1" applyBorder="1" applyAlignment="1">
      <alignment horizontal="center" vertical="center"/>
    </xf>
    <xf numFmtId="9" fontId="0" fillId="0" borderId="13" xfId="0" applyNumberFormat="1" applyBorder="1" applyAlignment="1">
      <alignment horizontal="center" vertical="center" wrapText="1"/>
    </xf>
    <xf numFmtId="0" fontId="0" fillId="0" borderId="13" xfId="0" applyBorder="1" applyAlignment="1">
      <alignment horizontal="center"/>
    </xf>
    <xf numFmtId="0" fontId="0" fillId="0" borderId="13" xfId="0" applyBorder="1" applyAlignment="1">
      <alignment horizontal="left" vertical="center" wrapText="1"/>
    </xf>
    <xf numFmtId="0" fontId="53" fillId="0" borderId="13" xfId="0" applyFont="1" applyBorder="1" applyAlignment="1">
      <alignment horizontal="center" vertical="center" wrapText="1"/>
    </xf>
    <xf numFmtId="0" fontId="0" fillId="0" borderId="13" xfId="0" applyBorder="1" applyAlignment="1">
      <alignment horizontal="center" vertical="center"/>
    </xf>
    <xf numFmtId="0" fontId="0" fillId="0" borderId="13" xfId="0" applyFill="1" applyBorder="1" applyAlignment="1">
      <alignment horizontal="left"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9" xfId="0" applyFont="1" applyFill="1" applyBorder="1" applyAlignment="1">
      <alignment horizontal="center" vertical="center" textRotation="90" wrapText="1"/>
    </xf>
    <xf numFmtId="0" fontId="3" fillId="4" borderId="8" xfId="0" applyFont="1" applyFill="1" applyBorder="1" applyAlignment="1">
      <alignment horizontal="center" vertical="center" textRotation="90" wrapText="1"/>
    </xf>
    <xf numFmtId="0" fontId="3" fillId="4" borderId="11" xfId="0" applyFont="1" applyFill="1" applyBorder="1" applyAlignment="1">
      <alignment horizontal="center" vertical="center" textRotation="90"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8" xfId="0" applyFont="1" applyFill="1" applyBorder="1" applyAlignment="1">
      <alignment horizontal="center" vertical="center" textRotation="1"/>
    </xf>
    <xf numFmtId="0" fontId="3" fillId="4" borderId="11" xfId="0" applyFont="1" applyFill="1" applyBorder="1" applyAlignment="1">
      <alignment horizontal="center" vertical="center" textRotation="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6" xfId="0" applyFont="1" applyFill="1" applyBorder="1" applyAlignment="1">
      <alignment horizontal="center" vertical="center"/>
    </xf>
    <xf numFmtId="0" fontId="54" fillId="4" borderId="2" xfId="0" applyFont="1" applyFill="1" applyBorder="1" applyAlignment="1">
      <alignment horizontal="center" vertical="center"/>
    </xf>
    <xf numFmtId="0" fontId="54" fillId="4" borderId="0" xfId="0" applyFont="1" applyFill="1" applyBorder="1" applyAlignment="1">
      <alignment horizontal="center" vertical="center"/>
    </xf>
    <xf numFmtId="0" fontId="3" fillId="4" borderId="81" xfId="0" applyFont="1" applyFill="1" applyBorder="1" applyAlignment="1">
      <alignment horizontal="center" vertical="center"/>
    </xf>
    <xf numFmtId="0" fontId="22" fillId="0" borderId="13" xfId="0" applyFont="1" applyBorder="1" applyAlignment="1">
      <alignment horizontal="left" vertical="center" wrapText="1"/>
    </xf>
    <xf numFmtId="0" fontId="20" fillId="0" borderId="0" xfId="0" applyFont="1" applyAlignment="1">
      <alignment horizontal="center" vertical="center"/>
    </xf>
    <xf numFmtId="0" fontId="20" fillId="6" borderId="13" xfId="0" applyFont="1" applyFill="1" applyBorder="1" applyAlignment="1">
      <alignment horizontal="center" vertical="center" wrapText="1"/>
    </xf>
    <xf numFmtId="0" fontId="77" fillId="0" borderId="0" xfId="0" applyFont="1" applyAlignment="1">
      <alignment horizontal="center" vertical="center"/>
    </xf>
    <xf numFmtId="0" fontId="65" fillId="0" borderId="0" xfId="0" applyFont="1" applyAlignment="1">
      <alignment horizontal="center" vertical="center"/>
    </xf>
    <xf numFmtId="0" fontId="30" fillId="3" borderId="0" xfId="0" applyFont="1" applyFill="1" applyAlignment="1">
      <alignment horizontal="justify" vertical="center" wrapText="1"/>
    </xf>
    <xf numFmtId="0" fontId="23" fillId="13" borderId="48" xfId="0" applyFont="1" applyFill="1" applyBorder="1" applyAlignment="1">
      <alignment horizontal="center" vertical="center" wrapText="1" readingOrder="1"/>
    </xf>
    <xf numFmtId="0" fontId="23" fillId="13" borderId="49" xfId="0" applyFont="1" applyFill="1" applyBorder="1" applyAlignment="1">
      <alignment horizontal="center" vertical="center" wrapText="1" readingOrder="1"/>
    </xf>
    <xf numFmtId="0" fontId="23" fillId="13" borderId="50" xfId="0" applyFont="1" applyFill="1" applyBorder="1" applyAlignment="1">
      <alignment horizontal="center" vertical="center" wrapText="1" readingOrder="1"/>
    </xf>
    <xf numFmtId="0" fontId="26" fillId="13" borderId="51" xfId="0" applyFont="1" applyFill="1" applyBorder="1" applyAlignment="1">
      <alignment horizontal="center" vertical="center" wrapText="1" readingOrder="1"/>
    </xf>
    <xf numFmtId="0" fontId="26" fillId="13" borderId="52" xfId="0" applyFont="1" applyFill="1" applyBorder="1" applyAlignment="1">
      <alignment horizontal="center" vertical="center" wrapText="1" readingOrder="1"/>
    </xf>
    <xf numFmtId="0" fontId="26" fillId="3" borderId="54" xfId="0" applyFont="1" applyFill="1" applyBorder="1" applyAlignment="1">
      <alignment horizontal="center" vertical="center" wrapText="1" readingOrder="1"/>
    </xf>
    <xf numFmtId="0" fontId="26" fillId="3" borderId="57" xfId="0" applyFont="1" applyFill="1" applyBorder="1" applyAlignment="1">
      <alignment horizontal="center" vertical="center" wrapText="1" readingOrder="1"/>
    </xf>
    <xf numFmtId="0" fontId="26" fillId="3" borderId="55" xfId="0" applyFont="1" applyFill="1" applyBorder="1" applyAlignment="1">
      <alignment horizontal="center" vertical="center" wrapText="1" readingOrder="1"/>
    </xf>
    <xf numFmtId="0" fontId="26" fillId="3" borderId="13" xfId="0" applyFont="1" applyFill="1" applyBorder="1" applyAlignment="1">
      <alignment horizontal="center" vertical="center" wrapText="1" readingOrder="1"/>
    </xf>
    <xf numFmtId="0" fontId="26" fillId="3" borderId="59" xfId="0" applyFont="1" applyFill="1" applyBorder="1" applyAlignment="1">
      <alignment horizontal="center" vertical="center" wrapText="1" readingOrder="1"/>
    </xf>
    <xf numFmtId="0" fontId="26" fillId="3" borderId="60" xfId="0" applyFont="1" applyFill="1" applyBorder="1" applyAlignment="1">
      <alignment horizontal="center" vertical="center" wrapText="1" readingOrder="1"/>
    </xf>
    <xf numFmtId="0" fontId="1" fillId="0" borderId="0" xfId="0" applyFont="1" applyAlignment="1">
      <alignment horizontal="center" vertical="center" wrapText="1"/>
    </xf>
    <xf numFmtId="0" fontId="85" fillId="14" borderId="0" xfId="0" applyFont="1" applyFill="1" applyAlignment="1">
      <alignment horizontal="center" vertical="center" wrapText="1" readingOrder="1"/>
    </xf>
    <xf numFmtId="0" fontId="59" fillId="5" borderId="0" xfId="0" applyFont="1" applyFill="1" applyAlignment="1">
      <alignment horizontal="center" vertical="center" wrapText="1"/>
    </xf>
    <xf numFmtId="0" fontId="86" fillId="14" borderId="0" xfId="0" applyFont="1" applyFill="1" applyAlignment="1">
      <alignment horizontal="center" vertical="center" textRotation="90" wrapText="1" readingOrder="1"/>
    </xf>
    <xf numFmtId="0" fontId="86" fillId="14" borderId="21" xfId="0" applyFont="1" applyFill="1" applyBorder="1" applyAlignment="1">
      <alignment horizontal="center" vertical="center" textRotation="90" wrapText="1" readingOrder="1"/>
    </xf>
    <xf numFmtId="0" fontId="59" fillId="0" borderId="62" xfId="0" applyFont="1" applyBorder="1" applyAlignment="1">
      <alignment horizontal="center" vertical="center" wrapText="1"/>
    </xf>
    <xf numFmtId="0" fontId="59" fillId="0" borderId="63" xfId="0" applyFont="1" applyBorder="1" applyAlignment="1">
      <alignment horizontal="center" vertical="center"/>
    </xf>
    <xf numFmtId="0" fontId="59" fillId="0" borderId="64" xfId="0" applyFont="1" applyBorder="1" applyAlignment="1">
      <alignment horizontal="center" vertical="center"/>
    </xf>
    <xf numFmtId="0" fontId="59" fillId="0" borderId="20" xfId="0" applyFont="1" applyBorder="1" applyAlignment="1">
      <alignment horizontal="center" vertical="center"/>
    </xf>
    <xf numFmtId="0" fontId="59" fillId="0" borderId="0" xfId="0" applyFont="1" applyAlignment="1">
      <alignment horizontal="center" vertical="center"/>
    </xf>
    <xf numFmtId="0" fontId="59" fillId="0" borderId="21" xfId="0" applyFont="1" applyBorder="1" applyAlignment="1">
      <alignment horizontal="center" vertical="center"/>
    </xf>
    <xf numFmtId="0" fontId="59" fillId="0" borderId="43" xfId="0" applyFont="1" applyBorder="1" applyAlignment="1">
      <alignment horizontal="center" vertical="center"/>
    </xf>
    <xf numFmtId="0" fontId="59" fillId="0" borderId="44" xfId="0" applyFont="1" applyBorder="1" applyAlignment="1">
      <alignment horizontal="center" vertical="center"/>
    </xf>
    <xf numFmtId="0" fontId="59" fillId="0" borderId="45" xfId="0" applyFont="1" applyBorder="1" applyAlignment="1">
      <alignment horizontal="center" vertical="center"/>
    </xf>
    <xf numFmtId="0" fontId="83" fillId="16" borderId="65" xfId="0" applyFont="1" applyFill="1" applyBorder="1" applyAlignment="1">
      <alignment horizontal="center" vertical="center" wrapText="1" readingOrder="1"/>
    </xf>
    <xf numFmtId="0" fontId="83" fillId="16" borderId="66" xfId="0" applyFont="1" applyFill="1" applyBorder="1" applyAlignment="1">
      <alignment horizontal="center" vertical="center" wrapText="1" readingOrder="1"/>
    </xf>
    <xf numFmtId="0" fontId="83" fillId="16" borderId="67" xfId="0" applyFont="1" applyFill="1" applyBorder="1" applyAlignment="1">
      <alignment horizontal="center" vertical="center" wrapText="1" readingOrder="1"/>
    </xf>
    <xf numFmtId="0" fontId="83" fillId="16" borderId="68" xfId="0" applyFont="1" applyFill="1" applyBorder="1" applyAlignment="1">
      <alignment horizontal="center" vertical="center" wrapText="1" readingOrder="1"/>
    </xf>
    <xf numFmtId="0" fontId="83" fillId="16" borderId="0" xfId="0" applyFont="1" applyFill="1" applyAlignment="1">
      <alignment horizontal="center" vertical="center" wrapText="1" readingOrder="1"/>
    </xf>
    <xf numFmtId="0" fontId="83" fillId="16" borderId="69" xfId="0" applyFont="1" applyFill="1" applyBorder="1" applyAlignment="1">
      <alignment horizontal="center" vertical="center" wrapText="1" readingOrder="1"/>
    </xf>
    <xf numFmtId="0" fontId="83" fillId="16" borderId="70" xfId="0" applyFont="1" applyFill="1" applyBorder="1" applyAlignment="1">
      <alignment horizontal="center" vertical="center" wrapText="1" readingOrder="1"/>
    </xf>
    <xf numFmtId="0" fontId="83" fillId="16" borderId="71" xfId="0" applyFont="1" applyFill="1" applyBorder="1" applyAlignment="1">
      <alignment horizontal="center" vertical="center" wrapText="1" readingOrder="1"/>
    </xf>
    <xf numFmtId="0" fontId="83" fillId="16" borderId="72" xfId="0" applyFont="1" applyFill="1" applyBorder="1" applyAlignment="1">
      <alignment horizontal="center" vertical="center" wrapText="1" readingOrder="1"/>
    </xf>
    <xf numFmtId="0" fontId="24" fillId="3" borderId="13" xfId="0" applyFont="1" applyFill="1" applyBorder="1" applyAlignment="1">
      <alignment horizontal="center" vertical="center" wrapText="1"/>
    </xf>
    <xf numFmtId="0" fontId="59" fillId="0" borderId="20" xfId="0" applyFont="1" applyBorder="1" applyAlignment="1">
      <alignment horizontal="center" vertical="center" wrapText="1"/>
    </xf>
    <xf numFmtId="0" fontId="83" fillId="15" borderId="65" xfId="0" applyFont="1" applyFill="1" applyBorder="1" applyAlignment="1">
      <alignment horizontal="center" vertical="center" wrapText="1" readingOrder="1"/>
    </xf>
    <xf numFmtId="0" fontId="83" fillId="15" borderId="66" xfId="0" applyFont="1" applyFill="1" applyBorder="1" applyAlignment="1">
      <alignment horizontal="center" vertical="center" wrapText="1" readingOrder="1"/>
    </xf>
    <xf numFmtId="0" fontId="83" fillId="15" borderId="68" xfId="0" applyFont="1" applyFill="1" applyBorder="1" applyAlignment="1">
      <alignment horizontal="center" vertical="center" wrapText="1" readingOrder="1"/>
    </xf>
    <xf numFmtId="0" fontId="83" fillId="15" borderId="0" xfId="0" applyFont="1" applyFill="1" applyAlignment="1">
      <alignment horizontal="center" vertical="center" wrapText="1" readingOrder="1"/>
    </xf>
    <xf numFmtId="0" fontId="83" fillId="15" borderId="70" xfId="0" applyFont="1" applyFill="1" applyBorder="1" applyAlignment="1">
      <alignment horizontal="center" vertical="center" wrapText="1" readingOrder="1"/>
    </xf>
    <xf numFmtId="0" fontId="83" fillId="15" borderId="71" xfId="0" applyFont="1" applyFill="1" applyBorder="1" applyAlignment="1">
      <alignment horizontal="center" vertical="center" wrapText="1" readingOrder="1"/>
    </xf>
    <xf numFmtId="0" fontId="24" fillId="3" borderId="78" xfId="0" applyFont="1" applyFill="1" applyBorder="1" applyAlignment="1">
      <alignment horizontal="center" vertical="center" wrapText="1"/>
    </xf>
    <xf numFmtId="0" fontId="24" fillId="3" borderId="85" xfId="0" applyFont="1" applyFill="1" applyBorder="1" applyAlignment="1">
      <alignment horizontal="center" vertical="center" wrapText="1"/>
    </xf>
    <xf numFmtId="0" fontId="24" fillId="3" borderId="79" xfId="0" applyFont="1" applyFill="1" applyBorder="1" applyAlignment="1">
      <alignment horizontal="center" vertical="center" wrapText="1"/>
    </xf>
    <xf numFmtId="0" fontId="24" fillId="3" borderId="84" xfId="0" applyFont="1" applyFill="1" applyBorder="1" applyAlignment="1">
      <alignment horizontal="center" vertical="center" wrapText="1"/>
    </xf>
    <xf numFmtId="0" fontId="24" fillId="3" borderId="80" xfId="0" applyFont="1" applyFill="1" applyBorder="1" applyAlignment="1">
      <alignment horizontal="center" vertical="center" wrapText="1"/>
    </xf>
    <xf numFmtId="0" fontId="24" fillId="3" borderId="83" xfId="0" applyFont="1" applyFill="1" applyBorder="1" applyAlignment="1">
      <alignment horizontal="center" vertical="center" wrapText="1"/>
    </xf>
    <xf numFmtId="0" fontId="59" fillId="0" borderId="0" xfId="0" applyFont="1" applyBorder="1" applyAlignment="1">
      <alignment horizontal="center" vertical="center"/>
    </xf>
    <xf numFmtId="0" fontId="83" fillId="25" borderId="65" xfId="0" applyFont="1" applyFill="1" applyBorder="1" applyAlignment="1">
      <alignment horizontal="center" vertical="center" wrapText="1" readingOrder="1"/>
    </xf>
    <xf numFmtId="0" fontId="83" fillId="25" borderId="66" xfId="0" applyFont="1" applyFill="1" applyBorder="1" applyAlignment="1">
      <alignment horizontal="center" vertical="center" wrapText="1" readingOrder="1"/>
    </xf>
    <xf numFmtId="0" fontId="83" fillId="25" borderId="68" xfId="0" applyFont="1" applyFill="1" applyBorder="1" applyAlignment="1">
      <alignment horizontal="center" vertical="center" wrapText="1" readingOrder="1"/>
    </xf>
    <xf numFmtId="0" fontId="83" fillId="25" borderId="0" xfId="0" applyFont="1" applyFill="1" applyAlignment="1">
      <alignment horizontal="center" vertical="center" wrapText="1" readingOrder="1"/>
    </xf>
    <xf numFmtId="0" fontId="83" fillId="25" borderId="69" xfId="0" applyFont="1" applyFill="1" applyBorder="1" applyAlignment="1">
      <alignment horizontal="center" vertical="center" wrapText="1" readingOrder="1"/>
    </xf>
    <xf numFmtId="0" fontId="83" fillId="25" borderId="70" xfId="0" applyFont="1" applyFill="1" applyBorder="1" applyAlignment="1">
      <alignment horizontal="center" vertical="center" wrapText="1" readingOrder="1"/>
    </xf>
    <xf numFmtId="0" fontId="83" fillId="25" borderId="71" xfId="0" applyFont="1" applyFill="1" applyBorder="1" applyAlignment="1">
      <alignment horizontal="center" vertical="center" wrapText="1" readingOrder="1"/>
    </xf>
    <xf numFmtId="0" fontId="83" fillId="25" borderId="72" xfId="0" applyFont="1" applyFill="1" applyBorder="1" applyAlignment="1">
      <alignment horizontal="center" vertical="center" wrapText="1" readingOrder="1"/>
    </xf>
    <xf numFmtId="0" fontId="83" fillId="8" borderId="65" xfId="0" applyFont="1" applyFill="1" applyBorder="1" applyAlignment="1">
      <alignment horizontal="center" vertical="center" wrapText="1" readingOrder="1"/>
    </xf>
    <xf numFmtId="0" fontId="83" fillId="8" borderId="66" xfId="0" applyFont="1" applyFill="1" applyBorder="1" applyAlignment="1">
      <alignment horizontal="center" vertical="center" wrapText="1" readingOrder="1"/>
    </xf>
    <xf numFmtId="0" fontId="83" fillId="8" borderId="68" xfId="0" applyFont="1" applyFill="1" applyBorder="1" applyAlignment="1">
      <alignment horizontal="center" vertical="center" wrapText="1" readingOrder="1"/>
    </xf>
    <xf numFmtId="0" fontId="83" fillId="8" borderId="0" xfId="0" applyFont="1" applyFill="1" applyAlignment="1">
      <alignment horizontal="center" vertical="center" wrapText="1" readingOrder="1"/>
    </xf>
    <xf numFmtId="0" fontId="83" fillId="8" borderId="0" xfId="0" applyFont="1" applyFill="1" applyBorder="1" applyAlignment="1">
      <alignment horizontal="center" vertical="center" wrapText="1" readingOrder="1"/>
    </xf>
    <xf numFmtId="0" fontId="83" fillId="8" borderId="69" xfId="0" applyFont="1" applyFill="1" applyBorder="1" applyAlignment="1">
      <alignment horizontal="center" vertical="center" wrapText="1" readingOrder="1"/>
    </xf>
    <xf numFmtId="0" fontId="83" fillId="8" borderId="70" xfId="0" applyFont="1" applyFill="1" applyBorder="1" applyAlignment="1">
      <alignment horizontal="center" vertical="center" wrapText="1" readingOrder="1"/>
    </xf>
    <xf numFmtId="0" fontId="83" fillId="8" borderId="71" xfId="0" applyFont="1" applyFill="1" applyBorder="1" applyAlignment="1">
      <alignment horizontal="center" vertical="center" wrapText="1" readingOrder="1"/>
    </xf>
    <xf numFmtId="0" fontId="83" fillId="8" borderId="72" xfId="0" applyFont="1" applyFill="1" applyBorder="1" applyAlignment="1">
      <alignment horizontal="center" vertical="center" wrapText="1" readingOrder="1"/>
    </xf>
    <xf numFmtId="0" fontId="59" fillId="0" borderId="63" xfId="0" applyFont="1" applyBorder="1" applyAlignment="1">
      <alignment horizontal="center" vertical="center" wrapText="1"/>
    </xf>
    <xf numFmtId="1" fontId="60" fillId="0" borderId="73" xfId="0" applyNumberFormat="1" applyFont="1" applyBorder="1" applyAlignment="1" applyProtection="1">
      <alignment horizontal="center" vertical="center" wrapText="1"/>
      <protection locked="0"/>
    </xf>
    <xf numFmtId="1" fontId="60" fillId="0" borderId="95" xfId="0" applyNumberFormat="1" applyFont="1" applyBorder="1" applyAlignment="1" applyProtection="1">
      <alignment horizontal="center" vertical="center" wrapText="1"/>
      <protection locked="0"/>
    </xf>
    <xf numFmtId="0" fontId="60" fillId="0" borderId="92" xfId="0" applyFont="1" applyBorder="1" applyAlignment="1" applyProtection="1">
      <alignment horizontal="left" vertical="top" wrapText="1"/>
      <protection locked="0"/>
    </xf>
    <xf numFmtId="0" fontId="60" fillId="0" borderId="73" xfId="0" applyFont="1" applyBorder="1" applyAlignment="1" applyProtection="1">
      <alignment horizontal="left" vertical="top" wrapText="1"/>
      <protection locked="0"/>
    </xf>
    <xf numFmtId="0" fontId="60" fillId="0" borderId="95" xfId="0" applyFont="1" applyBorder="1" applyAlignment="1" applyProtection="1">
      <alignment horizontal="left" vertical="top" wrapText="1"/>
      <protection locked="0"/>
    </xf>
    <xf numFmtId="0" fontId="24" fillId="0" borderId="92" xfId="0" applyFont="1" applyBorder="1" applyAlignment="1">
      <alignment horizontal="justify" vertical="center" wrapText="1"/>
    </xf>
    <xf numFmtId="0" fontId="24" fillId="0" borderId="73" xfId="0" applyFont="1" applyBorder="1" applyAlignment="1">
      <alignment horizontal="justify" vertical="center" wrapText="1"/>
    </xf>
    <xf numFmtId="0" fontId="24" fillId="0" borderId="95" xfId="0" applyFont="1" applyBorder="1" applyAlignment="1">
      <alignment horizontal="justify" vertical="center" wrapText="1"/>
    </xf>
    <xf numFmtId="0" fontId="24" fillId="0" borderId="92" xfId="0" applyFont="1" applyBorder="1" applyAlignment="1">
      <alignment horizontal="justify" vertical="center"/>
    </xf>
    <xf numFmtId="0" fontId="24" fillId="0" borderId="73" xfId="0" applyFont="1" applyBorder="1" applyAlignment="1">
      <alignment horizontal="justify" vertical="center"/>
    </xf>
    <xf numFmtId="0" fontId="24" fillId="0" borderId="95" xfId="0" applyFont="1" applyBorder="1" applyAlignment="1">
      <alignment horizontal="justify" vertical="center"/>
    </xf>
    <xf numFmtId="0" fontId="61" fillId="3" borderId="1" xfId="0" applyFont="1" applyFill="1" applyBorder="1" applyAlignment="1">
      <alignment horizontal="center" vertical="center"/>
    </xf>
    <xf numFmtId="0" fontId="61" fillId="3" borderId="2" xfId="0" applyFont="1" applyFill="1" applyBorder="1" applyAlignment="1">
      <alignment horizontal="center"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4" borderId="5" xfId="0" applyFont="1" applyFill="1" applyBorder="1" applyAlignment="1">
      <alignment horizontal="left" vertical="center"/>
    </xf>
    <xf numFmtId="0" fontId="61" fillId="4" borderId="7" xfId="0" applyFont="1" applyFill="1" applyBorder="1" applyAlignment="1">
      <alignment horizontal="left" vertical="center"/>
    </xf>
    <xf numFmtId="0" fontId="61" fillId="4" borderId="6" xfId="0" applyFont="1" applyFill="1" applyBorder="1" applyAlignment="1">
      <alignment horizontal="left" vertical="center"/>
    </xf>
    <xf numFmtId="0" fontId="89" fillId="3" borderId="5" xfId="0" applyFont="1" applyFill="1" applyBorder="1" applyAlignment="1" applyProtection="1">
      <alignment horizontal="left" vertical="center"/>
      <protection locked="0"/>
    </xf>
    <xf numFmtId="0" fontId="89" fillId="3" borderId="7" xfId="0" applyFont="1" applyFill="1" applyBorder="1" applyAlignment="1" applyProtection="1">
      <alignment horizontal="left" vertical="center"/>
      <protection locked="0"/>
    </xf>
    <xf numFmtId="0" fontId="89" fillId="3" borderId="6" xfId="0" applyFont="1" applyFill="1" applyBorder="1" applyAlignment="1" applyProtection="1">
      <alignment horizontal="left" vertical="center"/>
      <protection locked="0"/>
    </xf>
    <xf numFmtId="0" fontId="89" fillId="3" borderId="0" xfId="0" applyFont="1" applyFill="1" applyAlignment="1">
      <alignment horizontal="left" vertical="center"/>
    </xf>
    <xf numFmtId="0" fontId="89" fillId="3" borderId="5" xfId="0" applyFont="1" applyFill="1" applyBorder="1" applyAlignment="1" applyProtection="1">
      <alignment horizontal="left" vertical="center" wrapText="1"/>
      <protection locked="0"/>
    </xf>
    <xf numFmtId="0" fontId="89" fillId="3" borderId="7" xfId="0" applyFont="1" applyFill="1" applyBorder="1" applyAlignment="1" applyProtection="1">
      <alignment horizontal="left" vertical="center" wrapText="1"/>
      <protection locked="0"/>
    </xf>
    <xf numFmtId="0" fontId="89" fillId="3" borderId="6" xfId="0" applyFont="1" applyFill="1" applyBorder="1" applyAlignment="1" applyProtection="1">
      <alignment horizontal="left" vertical="center" wrapText="1"/>
      <protection locked="0"/>
    </xf>
    <xf numFmtId="0" fontId="35" fillId="3" borderId="13" xfId="0" applyFont="1" applyFill="1" applyBorder="1" applyAlignment="1">
      <alignment horizontal="center" vertical="center"/>
    </xf>
    <xf numFmtId="0" fontId="61" fillId="4" borderId="2" xfId="0" applyFont="1" applyFill="1" applyBorder="1" applyAlignment="1">
      <alignment horizontal="center" vertical="center" wrapText="1"/>
    </xf>
    <xf numFmtId="0" fontId="61" fillId="4" borderId="99" xfId="0" applyFont="1" applyFill="1" applyBorder="1" applyAlignment="1">
      <alignment horizontal="center" vertical="center" wrapText="1"/>
    </xf>
    <xf numFmtId="0" fontId="61" fillId="4" borderId="0" xfId="0" applyFont="1" applyFill="1" applyBorder="1" applyAlignment="1">
      <alignment horizontal="center" vertical="center" wrapText="1"/>
    </xf>
    <xf numFmtId="0" fontId="61" fillId="4" borderId="84" xfId="0" applyFont="1" applyFill="1" applyBorder="1" applyAlignment="1">
      <alignment horizontal="center" vertical="center" wrapText="1"/>
    </xf>
    <xf numFmtId="0" fontId="90" fillId="24" borderId="96" xfId="0" applyFont="1" applyFill="1" applyBorder="1" applyAlignment="1">
      <alignment horizontal="center"/>
    </xf>
    <xf numFmtId="0" fontId="90" fillId="24" borderId="97" xfId="0" applyFont="1" applyFill="1" applyBorder="1" applyAlignment="1">
      <alignment horizontal="center"/>
    </xf>
    <xf numFmtId="14" fontId="24" fillId="0" borderId="73" xfId="0" applyNumberFormat="1" applyFont="1" applyBorder="1" applyAlignment="1">
      <alignment horizontal="center" vertical="center"/>
    </xf>
    <xf numFmtId="14" fontId="24" fillId="0" borderId="95" xfId="0" applyNumberFormat="1" applyFont="1" applyBorder="1" applyAlignment="1">
      <alignment horizontal="center" vertical="center"/>
    </xf>
  </cellXfs>
  <cellStyles count="3">
    <cellStyle name="Normal" xfId="0" builtinId="0"/>
    <cellStyle name="Normal - Style1 2" xfId="1" xr:uid="{00000000-0005-0000-0000-000001000000}"/>
    <cellStyle name="Normal 2 2" xfId="2" xr:uid="{00000000-0005-0000-0000-000002000000}"/>
  </cellStyles>
  <dxfs count="2856">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rgb="FFFF0000"/>
        <name val="Calibri"/>
        <scheme val="minor"/>
      </font>
      <fill>
        <patternFill patternType="none">
          <fgColor indexed="64"/>
          <bgColor indexed="65"/>
        </patternFill>
      </fill>
    </dxf>
    <dxf>
      <font>
        <b val="0"/>
        <i val="0"/>
        <strike val="0"/>
        <condense val="0"/>
        <extend val="0"/>
        <outline val="0"/>
        <shadow val="0"/>
        <u val="none"/>
        <vertAlign val="baseline"/>
        <sz val="12"/>
        <color rgb="FFFF0000"/>
        <name val="Calibri"/>
        <scheme val="minor"/>
      </font>
      <fill>
        <patternFill patternType="none">
          <fgColor indexed="64"/>
          <bgColor indexed="65"/>
        </patternFill>
      </fill>
    </dxf>
    <dxf>
      <font>
        <b val="0"/>
        <i val="0"/>
        <strike val="0"/>
        <condense val="0"/>
        <extend val="0"/>
        <outline val="0"/>
        <shadow val="0"/>
        <u val="none"/>
        <vertAlign val="baseline"/>
        <sz val="12"/>
        <color rgb="FFFF0000"/>
        <name val="Calibri"/>
        <scheme val="minor"/>
      </font>
      <fill>
        <patternFill patternType="none">
          <fgColor indexed="64"/>
          <bgColor indexed="65"/>
        </patternFill>
      </fill>
    </dxf>
    <dxf>
      <font>
        <b val="0"/>
        <i val="0"/>
        <strike val="0"/>
        <condense val="0"/>
        <extend val="0"/>
        <outline val="0"/>
        <shadow val="0"/>
        <u val="none"/>
        <vertAlign val="baseline"/>
        <sz val="12"/>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wrapText="1"/>
    </dxf>
    <dxf>
      <alignment wrapText="1"/>
    </dxf>
    <dxf>
      <alignment wrapText="1"/>
    </dxf>
    <dxf>
      <font>
        <sz val="12"/>
      </font>
    </dxf>
    <dxf>
      <font>
        <sz val="12"/>
      </font>
    </dxf>
    <dxf>
      <font>
        <sz val="12"/>
      </font>
    </dxf>
    <dxf>
      <font>
        <sz val="12"/>
      </font>
    </dxf>
    <dxf>
      <font>
        <sz val="12"/>
      </font>
    </dxf>
    <dxf>
      <font>
        <sz val="12"/>
      </font>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79406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76200</xdr:colOff>
      <xdr:row>2</xdr:row>
      <xdr:rowOff>9525</xdr:rowOff>
    </xdr:from>
    <xdr:to>
      <xdr:col>4</xdr:col>
      <xdr:colOff>2962274</xdr:colOff>
      <xdr:row>3</xdr:row>
      <xdr:rowOff>85725</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15325" y="333375"/>
          <a:ext cx="2886074" cy="23812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1247775</xdr:colOff>
      <xdr:row>2</xdr:row>
      <xdr:rowOff>0</xdr:rowOff>
    </xdr:from>
    <xdr:to>
      <xdr:col>4</xdr:col>
      <xdr:colOff>2781301</xdr:colOff>
      <xdr:row>3</xdr:row>
      <xdr:rowOff>109129</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486900" y="323850"/>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189442</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534385</xdr:colOff>
      <xdr:row>2</xdr:row>
      <xdr:rowOff>192639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24">
    <format dxfId="1821">
      <pivotArea field="1" type="button" dataOnly="0" labelOnly="1" outline="0" axis="axisRow" fieldPosition="1"/>
    </format>
    <format dxfId="1820">
      <pivotArea dataOnly="0" labelOnly="1" outline="0" fieldPosition="0">
        <references count="1">
          <reference field="0" count="1">
            <x v="0"/>
          </reference>
        </references>
      </pivotArea>
    </format>
    <format dxfId="1819">
      <pivotArea dataOnly="0" labelOnly="1" outline="0" fieldPosition="0">
        <references count="1">
          <reference field="0" count="1">
            <x v="1"/>
          </reference>
        </references>
      </pivotArea>
    </format>
    <format dxfId="1818">
      <pivotArea dataOnly="0" labelOnly="1" outline="0" fieldPosition="0">
        <references count="2">
          <reference field="0" count="1" selected="0">
            <x v="0"/>
          </reference>
          <reference field="1" count="5">
            <x v="0"/>
            <x v="6"/>
            <x v="7"/>
            <x v="8"/>
            <x v="9"/>
          </reference>
        </references>
      </pivotArea>
    </format>
    <format dxfId="1817">
      <pivotArea dataOnly="0" labelOnly="1" outline="0" fieldPosition="0">
        <references count="2">
          <reference field="0" count="1" selected="0">
            <x v="1"/>
          </reference>
          <reference field="1" count="5">
            <x v="1"/>
            <x v="2"/>
            <x v="3"/>
            <x v="4"/>
            <x v="5"/>
          </reference>
        </references>
      </pivotArea>
    </format>
    <format dxfId="1816">
      <pivotArea type="all" dataOnly="0" outline="0" fieldPosition="0"/>
    </format>
    <format dxfId="1815">
      <pivotArea field="0" type="button" dataOnly="0" labelOnly="1" outline="0" axis="axisRow" fieldPosition="0"/>
    </format>
    <format dxfId="1814">
      <pivotArea field="1" type="button" dataOnly="0" labelOnly="1" outline="0" axis="axisRow" fieldPosition="1"/>
    </format>
    <format dxfId="1813">
      <pivotArea dataOnly="0" labelOnly="1" outline="0" fieldPosition="0">
        <references count="1">
          <reference field="0" count="0"/>
        </references>
      </pivotArea>
    </format>
    <format dxfId="1812">
      <pivotArea dataOnly="0" labelOnly="1" outline="0" fieldPosition="0">
        <references count="2">
          <reference field="0" count="1" selected="0">
            <x v="0"/>
          </reference>
          <reference field="1" count="5">
            <x v="0"/>
            <x v="6"/>
            <x v="7"/>
            <x v="8"/>
            <x v="9"/>
          </reference>
        </references>
      </pivotArea>
    </format>
    <format dxfId="1811">
      <pivotArea dataOnly="0" labelOnly="1" outline="0" fieldPosition="0">
        <references count="2">
          <reference field="0" count="1" selected="0">
            <x v="1"/>
          </reference>
          <reference field="1" count="5">
            <x v="1"/>
            <x v="2"/>
            <x v="3"/>
            <x v="4"/>
            <x v="5"/>
          </reference>
        </references>
      </pivotArea>
    </format>
    <format dxfId="1810">
      <pivotArea field="0" type="button" dataOnly="0" labelOnly="1" outline="0" axis="axisRow" fieldPosition="0"/>
    </format>
    <format dxfId="1809">
      <pivotArea dataOnly="0" labelOnly="1" outline="0" fieldPosition="0">
        <references count="1">
          <reference field="0" count="1">
            <x v="0"/>
          </reference>
        </references>
      </pivotArea>
    </format>
    <format dxfId="1808">
      <pivotArea dataOnly="0" labelOnly="1" outline="0" fieldPosition="0">
        <references count="1">
          <reference field="0" count="1">
            <x v="1"/>
          </reference>
        </references>
      </pivotArea>
    </format>
    <format dxfId="1807">
      <pivotArea field="1" type="button" dataOnly="0" labelOnly="1" outline="0" axis="axisRow" fieldPosition="1"/>
    </format>
    <format dxfId="1806">
      <pivotArea dataOnly="0" labelOnly="1" outline="0" fieldPosition="0">
        <references count="1">
          <reference field="0" count="1">
            <x v="0"/>
          </reference>
        </references>
      </pivotArea>
    </format>
    <format dxfId="1805">
      <pivotArea dataOnly="0" labelOnly="1" outline="0" fieldPosition="0">
        <references count="1">
          <reference field="0" count="1">
            <x v="1"/>
          </reference>
        </references>
      </pivotArea>
    </format>
    <format dxfId="1804">
      <pivotArea dataOnly="0" labelOnly="1" outline="0" fieldPosition="0">
        <references count="2">
          <reference field="0" count="1" selected="0">
            <x v="0"/>
          </reference>
          <reference field="1" count="5">
            <x v="0"/>
            <x v="6"/>
            <x v="7"/>
            <x v="8"/>
            <x v="9"/>
          </reference>
        </references>
      </pivotArea>
    </format>
    <format dxfId="1803">
      <pivotArea dataOnly="0" labelOnly="1" outline="0" fieldPosition="0">
        <references count="2">
          <reference field="0" count="1" selected="0">
            <x v="1"/>
          </reference>
          <reference field="1" count="5">
            <x v="1"/>
            <x v="2"/>
            <x v="3"/>
            <x v="4"/>
            <x v="5"/>
          </reference>
        </references>
      </pivotArea>
    </format>
    <format dxfId="1802">
      <pivotArea field="1" type="button" dataOnly="0" labelOnly="1" outline="0" axis="axisRow" fieldPosition="1"/>
    </format>
    <format dxfId="1801">
      <pivotArea dataOnly="0" labelOnly="1" outline="0" fieldPosition="0">
        <references count="1">
          <reference field="0" count="1">
            <x v="0"/>
          </reference>
        </references>
      </pivotArea>
    </format>
    <format dxfId="1800">
      <pivotArea dataOnly="0" labelOnly="1" outline="0" fieldPosition="0">
        <references count="1">
          <reference field="0" count="1">
            <x v="1"/>
          </reference>
        </references>
      </pivotArea>
    </format>
    <format dxfId="1799">
      <pivotArea dataOnly="0" labelOnly="1" outline="0" fieldPosition="0">
        <references count="2">
          <reference field="0" count="1" selected="0">
            <x v="0"/>
          </reference>
          <reference field="1" count="5">
            <x v="0"/>
            <x v="6"/>
            <x v="7"/>
            <x v="8"/>
            <x v="9"/>
          </reference>
        </references>
      </pivotArea>
    </format>
    <format dxfId="1798">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1797" dataDxfId="1796">
  <autoFilter ref="B237:C247" xr:uid="{00000000-0009-0000-0100-000001000000}"/>
  <tableColumns count="2">
    <tableColumn id="1" xr3:uid="{00000000-0010-0000-0000-000001000000}" name="Criterios" dataDxfId="1795"/>
    <tableColumn id="2" xr3:uid="{00000000-0010-0000-0000-000002000000}" name="Subcriterios" dataDxfId="179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19"/>
  <sheetViews>
    <sheetView showGridLines="0" zoomScaleNormal="100" workbookViewId="0">
      <selection activeCell="B15" sqref="B15:I15"/>
    </sheetView>
  </sheetViews>
  <sheetFormatPr baseColWidth="10" defaultColWidth="11.42578125" defaultRowHeight="15" x14ac:dyDescent="0.25"/>
  <cols>
    <col min="1" max="1" width="42.42578125" customWidth="1"/>
    <col min="2" max="2" width="18" customWidth="1"/>
    <col min="3" max="3" width="14.140625" style="36" customWidth="1"/>
    <col min="4" max="8" width="12.42578125" customWidth="1"/>
  </cols>
  <sheetData>
    <row r="1" spans="1:9" ht="42" customHeight="1" x14ac:dyDescent="0.35">
      <c r="A1" s="302" t="s">
        <v>185</v>
      </c>
      <c r="B1" s="302"/>
      <c r="C1" s="302"/>
      <c r="D1" s="302"/>
      <c r="E1" s="302"/>
      <c r="F1" s="302"/>
    </row>
    <row r="4" spans="1:9" ht="6.75" customHeight="1" x14ac:dyDescent="0.25"/>
    <row r="5" spans="1:9" ht="5.25" customHeight="1" x14ac:dyDescent="0.25">
      <c r="D5" s="44"/>
      <c r="E5" s="44"/>
      <c r="F5" s="44"/>
      <c r="G5" s="44"/>
      <c r="H5" s="44"/>
    </row>
    <row r="6" spans="1:9" ht="3.75" customHeight="1" x14ac:dyDescent="0.25">
      <c r="D6" s="44"/>
      <c r="E6" s="44"/>
      <c r="F6" s="44"/>
      <c r="G6" s="44"/>
      <c r="H6" s="44"/>
    </row>
    <row r="7" spans="1:9" ht="33.75" x14ac:dyDescent="0.5">
      <c r="A7" s="303" t="s">
        <v>214</v>
      </c>
      <c r="B7" s="303"/>
      <c r="C7" s="303"/>
      <c r="D7" s="303"/>
      <c r="E7" s="303"/>
      <c r="F7" s="303"/>
      <c r="G7" s="303"/>
      <c r="H7" s="303"/>
      <c r="I7" s="303"/>
    </row>
    <row r="9" spans="1:9" s="37" customFormat="1" ht="45" customHeight="1" x14ac:dyDescent="0.2">
      <c r="A9" s="38" t="s">
        <v>215</v>
      </c>
      <c r="B9" s="304" t="s">
        <v>428</v>
      </c>
      <c r="C9" s="304"/>
      <c r="D9" s="304"/>
      <c r="E9" s="304"/>
      <c r="F9" s="304"/>
      <c r="G9" s="304"/>
      <c r="H9" s="304"/>
      <c r="I9" s="304"/>
    </row>
    <row r="10" spans="1:9" s="37" customFormat="1" ht="16.7" customHeight="1" x14ac:dyDescent="0.2">
      <c r="A10" s="42"/>
      <c r="B10" s="43"/>
      <c r="C10" s="43"/>
      <c r="D10" s="42"/>
      <c r="E10" s="41"/>
    </row>
    <row r="11" spans="1:9" s="37" customFormat="1" ht="26.25" customHeight="1" x14ac:dyDescent="0.2">
      <c r="A11" s="218" t="s">
        <v>183</v>
      </c>
      <c r="B11" s="39" t="s">
        <v>430</v>
      </c>
      <c r="C11" s="305" t="s">
        <v>574</v>
      </c>
      <c r="D11" s="305"/>
      <c r="E11" s="305"/>
      <c r="F11" s="305"/>
      <c r="G11" s="305"/>
      <c r="H11" s="305"/>
      <c r="I11" s="305"/>
    </row>
    <row r="12" spans="1:9" ht="12.75" customHeight="1" x14ac:dyDescent="0.25">
      <c r="A12" s="40"/>
    </row>
    <row r="13" spans="1:9" s="219" customFormat="1" ht="21" customHeight="1" x14ac:dyDescent="0.25">
      <c r="A13" s="221" t="s">
        <v>184</v>
      </c>
      <c r="B13" s="301"/>
      <c r="C13" s="301"/>
      <c r="D13" s="301"/>
      <c r="E13" s="301"/>
      <c r="F13" s="301"/>
      <c r="G13" s="301"/>
      <c r="H13" s="301"/>
      <c r="I13" s="301"/>
    </row>
    <row r="14" spans="1:9" s="220" customFormat="1" ht="26.25" customHeight="1" x14ac:dyDescent="0.25">
      <c r="A14" s="221" t="s">
        <v>182</v>
      </c>
      <c r="B14" s="301"/>
      <c r="C14" s="301"/>
      <c r="D14" s="301"/>
      <c r="E14" s="301"/>
      <c r="F14" s="301"/>
      <c r="G14" s="301"/>
      <c r="H14" s="301"/>
      <c r="I14" s="301"/>
    </row>
    <row r="15" spans="1:9" s="220" customFormat="1" ht="21.75" customHeight="1" x14ac:dyDescent="0.25">
      <c r="A15" s="221" t="s">
        <v>431</v>
      </c>
      <c r="B15" s="306" t="s">
        <v>179</v>
      </c>
      <c r="C15" s="306"/>
      <c r="D15" s="306"/>
      <c r="E15" s="306"/>
      <c r="F15" s="306"/>
      <c r="G15" s="306"/>
      <c r="H15" s="306"/>
      <c r="I15" s="306"/>
    </row>
    <row r="16" spans="1:9" s="220" customFormat="1" ht="22.5" customHeight="1" x14ac:dyDescent="0.25">
      <c r="A16" s="221" t="s">
        <v>181</v>
      </c>
      <c r="B16" s="301"/>
      <c r="C16" s="301"/>
      <c r="D16" s="301"/>
      <c r="E16" s="301"/>
      <c r="F16" s="301"/>
      <c r="G16" s="301"/>
      <c r="H16" s="301"/>
      <c r="I16" s="301"/>
    </row>
    <row r="17" spans="1:9" s="220" customFormat="1" ht="18" customHeight="1" x14ac:dyDescent="0.25">
      <c r="A17" s="222" t="s">
        <v>180</v>
      </c>
      <c r="B17" s="301"/>
      <c r="C17" s="301"/>
      <c r="D17" s="301"/>
      <c r="E17" s="301"/>
      <c r="F17" s="301"/>
      <c r="G17" s="301"/>
      <c r="H17" s="301"/>
      <c r="I17" s="301"/>
    </row>
    <row r="19" spans="1:9" s="37" customFormat="1" ht="24.75" customHeight="1" x14ac:dyDescent="0.2">
      <c r="A19" s="38" t="s">
        <v>178</v>
      </c>
      <c r="B19" s="300">
        <v>44391</v>
      </c>
      <c r="C19" s="300"/>
      <c r="D19" s="300"/>
      <c r="E19" s="300"/>
      <c r="F19" s="300"/>
      <c r="G19" s="300"/>
      <c r="H19" s="300"/>
      <c r="I19" s="300"/>
    </row>
  </sheetData>
  <mergeCells count="10">
    <mergeCell ref="B19:I19"/>
    <mergeCell ref="B13:I13"/>
    <mergeCell ref="B16:I16"/>
    <mergeCell ref="B17:I17"/>
    <mergeCell ref="A1:F1"/>
    <mergeCell ref="A7:I7"/>
    <mergeCell ref="B9:I9"/>
    <mergeCell ref="C11:I11"/>
    <mergeCell ref="B14:I14"/>
    <mergeCell ref="B15:I15"/>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249977111117893"/>
  </sheetPr>
  <dimension ref="B1:K16"/>
  <sheetViews>
    <sheetView topLeftCell="B1" workbookViewId="0">
      <selection activeCell="AU66" sqref="AU66"/>
    </sheetView>
  </sheetViews>
  <sheetFormatPr baseColWidth="10" defaultColWidth="14.28515625" defaultRowHeight="12.75" x14ac:dyDescent="0.2"/>
  <cols>
    <col min="1" max="2" width="14.28515625" style="19"/>
    <col min="3" max="3" width="17" style="19" customWidth="1"/>
    <col min="4" max="4" width="14.28515625" style="19"/>
    <col min="5" max="5" width="66" style="19" customWidth="1"/>
    <col min="6" max="6" width="14.28515625" style="19"/>
    <col min="7" max="8" width="5.85546875" style="19" customWidth="1"/>
    <col min="9" max="16384" width="14.28515625" style="19"/>
  </cols>
  <sheetData>
    <row r="1" spans="2:11" ht="24" customHeight="1" thickBot="1" x14ac:dyDescent="0.25">
      <c r="B1" s="482" t="s">
        <v>140</v>
      </c>
      <c r="C1" s="483"/>
      <c r="D1" s="483"/>
      <c r="E1" s="483"/>
      <c r="F1" s="484"/>
    </row>
    <row r="2" spans="2:11" ht="16.5" thickBot="1" x14ac:dyDescent="0.3">
      <c r="B2" s="20"/>
      <c r="C2" s="20"/>
      <c r="D2" s="20"/>
      <c r="E2" s="20"/>
      <c r="F2" s="20"/>
      <c r="I2" s="70"/>
      <c r="J2" s="83" t="s">
        <v>56</v>
      </c>
      <c r="K2" s="83" t="s">
        <v>57</v>
      </c>
    </row>
    <row r="3" spans="2:11" ht="16.5" thickBot="1" x14ac:dyDescent="0.25">
      <c r="B3" s="485" t="s">
        <v>141</v>
      </c>
      <c r="C3" s="486"/>
      <c r="D3" s="486"/>
      <c r="E3" s="21" t="s">
        <v>142</v>
      </c>
      <c r="F3" s="22" t="s">
        <v>143</v>
      </c>
      <c r="I3" s="82" t="s">
        <v>52</v>
      </c>
      <c r="J3" s="177">
        <v>0.5</v>
      </c>
      <c r="K3" s="177">
        <v>0.45</v>
      </c>
    </row>
    <row r="4" spans="2:11" ht="15.75" x14ac:dyDescent="0.2">
      <c r="B4" s="487" t="s">
        <v>144</v>
      </c>
      <c r="C4" s="489" t="s">
        <v>31</v>
      </c>
      <c r="D4" s="23" t="s">
        <v>52</v>
      </c>
      <c r="E4" s="24" t="s">
        <v>145</v>
      </c>
      <c r="F4" s="25">
        <v>0.25</v>
      </c>
      <c r="I4" s="83" t="s">
        <v>53</v>
      </c>
      <c r="J4" s="177">
        <v>0.4</v>
      </c>
      <c r="K4" s="177">
        <v>0.35</v>
      </c>
    </row>
    <row r="5" spans="2:11" ht="28.5" customHeight="1" x14ac:dyDescent="0.2">
      <c r="B5" s="488"/>
      <c r="C5" s="490"/>
      <c r="D5" s="26" t="s">
        <v>53</v>
      </c>
      <c r="E5" s="27" t="s">
        <v>146</v>
      </c>
      <c r="F5" s="28">
        <v>0.15</v>
      </c>
      <c r="I5" s="83" t="s">
        <v>54</v>
      </c>
      <c r="J5" s="177">
        <v>0.35</v>
      </c>
      <c r="K5" s="177">
        <v>0.3</v>
      </c>
    </row>
    <row r="6" spans="2:11" ht="31.5" x14ac:dyDescent="0.2">
      <c r="B6" s="488"/>
      <c r="C6" s="490"/>
      <c r="D6" s="26" t="s">
        <v>54</v>
      </c>
      <c r="E6" s="27" t="s">
        <v>147</v>
      </c>
      <c r="F6" s="28">
        <v>0.1</v>
      </c>
    </row>
    <row r="7" spans="2:11" ht="47.25" x14ac:dyDescent="0.2">
      <c r="B7" s="488"/>
      <c r="C7" s="490" t="s">
        <v>32</v>
      </c>
      <c r="D7" s="26" t="s">
        <v>56</v>
      </c>
      <c r="E7" s="27" t="s">
        <v>148</v>
      </c>
      <c r="F7" s="28">
        <v>0.25</v>
      </c>
      <c r="G7" s="71"/>
    </row>
    <row r="8" spans="2:11" ht="31.5" x14ac:dyDescent="0.2">
      <c r="B8" s="488"/>
      <c r="C8" s="490"/>
      <c r="D8" s="26" t="s">
        <v>57</v>
      </c>
      <c r="E8" s="27" t="s">
        <v>149</v>
      </c>
      <c r="F8" s="28">
        <v>0.2</v>
      </c>
      <c r="G8" s="71"/>
    </row>
    <row r="9" spans="2:11" ht="47.25" x14ac:dyDescent="0.2">
      <c r="B9" s="488" t="s">
        <v>150</v>
      </c>
      <c r="C9" s="490" t="s">
        <v>34</v>
      </c>
      <c r="D9" s="26" t="s">
        <v>59</v>
      </c>
      <c r="E9" s="27" t="s">
        <v>151</v>
      </c>
      <c r="F9" s="29" t="s">
        <v>152</v>
      </c>
    </row>
    <row r="10" spans="2:11" ht="31.5" x14ac:dyDescent="0.2">
      <c r="B10" s="488"/>
      <c r="C10" s="490"/>
      <c r="D10" s="26" t="s">
        <v>153</v>
      </c>
      <c r="E10" s="27" t="s">
        <v>154</v>
      </c>
      <c r="F10" s="29" t="s">
        <v>152</v>
      </c>
    </row>
    <row r="11" spans="2:11" ht="31.5" x14ac:dyDescent="0.2">
      <c r="B11" s="488"/>
      <c r="C11" s="490" t="s">
        <v>35</v>
      </c>
      <c r="D11" s="26" t="s">
        <v>62</v>
      </c>
      <c r="E11" s="27" t="s">
        <v>155</v>
      </c>
      <c r="F11" s="29" t="s">
        <v>152</v>
      </c>
    </row>
    <row r="12" spans="2:11" ht="31.5" x14ac:dyDescent="0.2">
      <c r="B12" s="488"/>
      <c r="C12" s="490"/>
      <c r="D12" s="26" t="s">
        <v>63</v>
      </c>
      <c r="E12" s="27" t="s">
        <v>156</v>
      </c>
      <c r="F12" s="29" t="s">
        <v>152</v>
      </c>
    </row>
    <row r="13" spans="2:11" ht="15.75" x14ac:dyDescent="0.2">
      <c r="B13" s="488"/>
      <c r="C13" s="490" t="s">
        <v>36</v>
      </c>
      <c r="D13" s="26" t="s">
        <v>65</v>
      </c>
      <c r="E13" s="27" t="s">
        <v>157</v>
      </c>
      <c r="F13" s="29" t="s">
        <v>152</v>
      </c>
    </row>
    <row r="14" spans="2:11" ht="16.5" thickBot="1" x14ac:dyDescent="0.25">
      <c r="B14" s="491"/>
      <c r="C14" s="492"/>
      <c r="D14" s="30" t="s">
        <v>66</v>
      </c>
      <c r="E14" s="31" t="s">
        <v>158</v>
      </c>
      <c r="F14" s="32" t="s">
        <v>152</v>
      </c>
    </row>
    <row r="15" spans="2:11" ht="49.5" customHeight="1" x14ac:dyDescent="0.2">
      <c r="B15" s="481" t="s">
        <v>159</v>
      </c>
      <c r="C15" s="481"/>
      <c r="D15" s="481"/>
      <c r="E15" s="481"/>
      <c r="F15" s="481"/>
    </row>
    <row r="16" spans="2:11" ht="27" customHeight="1" x14ac:dyDescent="0.25">
      <c r="B16" s="33"/>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B4:AU63"/>
  <sheetViews>
    <sheetView zoomScale="90" zoomScaleNormal="90" workbookViewId="0">
      <selection activeCell="AU66" sqref="AU66"/>
    </sheetView>
  </sheetViews>
  <sheetFormatPr baseColWidth="10" defaultRowHeight="12.75" x14ac:dyDescent="0.2"/>
  <cols>
    <col min="1" max="1" width="3.7109375" style="19" customWidth="1"/>
    <col min="2" max="2" width="6.7109375" style="19" customWidth="1"/>
    <col min="3" max="3" width="0.5703125" style="19" hidden="1" customWidth="1"/>
    <col min="4" max="4" width="11.42578125" style="19" hidden="1" customWidth="1"/>
    <col min="5" max="5" width="9.85546875" style="19" customWidth="1"/>
    <col min="6" max="8" width="11.42578125" style="19" hidden="1" customWidth="1"/>
    <col min="9" max="9" width="8.42578125" style="19" customWidth="1"/>
    <col min="10" max="11" width="11.42578125" style="19"/>
    <col min="12" max="12" width="0.140625" style="19" customWidth="1"/>
    <col min="13" max="13" width="0.28515625" style="19" hidden="1" customWidth="1"/>
    <col min="14" max="15" width="11.42578125" style="19" hidden="1" customWidth="1"/>
    <col min="16" max="16" width="11.42578125" style="19"/>
    <col min="17" max="17" width="10.28515625" style="19" customWidth="1"/>
    <col min="18" max="18" width="11.42578125" style="19" hidden="1" customWidth="1"/>
    <col min="19" max="19" width="0.85546875" style="19" hidden="1" customWidth="1"/>
    <col min="20" max="20" width="11.42578125" style="19" hidden="1" customWidth="1"/>
    <col min="21" max="21" width="0.140625" style="19" hidden="1" customWidth="1"/>
    <col min="22" max="22" width="11.42578125" style="19"/>
    <col min="23" max="23" width="10.140625" style="19" customWidth="1"/>
    <col min="24" max="24" width="3.85546875" style="19" hidden="1" customWidth="1"/>
    <col min="25" max="25" width="4.42578125" style="19" hidden="1" customWidth="1"/>
    <col min="26" max="27" width="11.42578125" style="19" hidden="1" customWidth="1"/>
    <col min="28" max="28" width="11.42578125" style="19"/>
    <col min="29" max="29" width="9.7109375" style="19" customWidth="1"/>
    <col min="30" max="30" width="1.5703125" style="19" hidden="1" customWidth="1"/>
    <col min="31" max="32" width="11.42578125" style="19" hidden="1" customWidth="1"/>
    <col min="33" max="33" width="0.85546875" style="19" hidden="1" customWidth="1"/>
    <col min="34" max="34" width="11.42578125" style="19"/>
    <col min="35" max="35" width="13" style="19" customWidth="1"/>
    <col min="36" max="37" width="1.5703125" style="19" hidden="1" customWidth="1"/>
    <col min="38" max="38" width="1" style="19" customWidth="1"/>
    <col min="39" max="39" width="11.42578125" style="19"/>
    <col min="40" max="40" width="6.85546875" style="19" customWidth="1"/>
    <col min="41" max="41" width="4.5703125" style="19" customWidth="1"/>
    <col min="42" max="42" width="2.42578125" style="19" hidden="1" customWidth="1"/>
    <col min="43" max="45" width="11.42578125" style="19" hidden="1" customWidth="1"/>
    <col min="46" max="46" width="11.42578125" style="19"/>
    <col min="47" max="47" width="15.7109375" style="19" customWidth="1"/>
    <col min="48" max="16384" width="11.42578125" style="19"/>
  </cols>
  <sheetData>
    <row r="4" spans="2:47" x14ac:dyDescent="0.2">
      <c r="B4" s="493" t="s">
        <v>363</v>
      </c>
      <c r="C4" s="493"/>
      <c r="D4" s="493"/>
      <c r="E4" s="493"/>
      <c r="F4" s="493"/>
      <c r="G4" s="493"/>
      <c r="H4" s="493"/>
      <c r="I4" s="493"/>
      <c r="J4" s="494" t="s">
        <v>8</v>
      </c>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T4" s="495" t="s">
        <v>25</v>
      </c>
      <c r="AU4" s="495"/>
    </row>
    <row r="5" spans="2:47" x14ac:dyDescent="0.2">
      <c r="B5" s="493"/>
      <c r="C5" s="493"/>
      <c r="D5" s="493"/>
      <c r="E5" s="493"/>
      <c r="F5" s="493"/>
      <c r="G5" s="493"/>
      <c r="H5" s="493"/>
      <c r="I5" s="493"/>
      <c r="J5" s="494"/>
      <c r="K5" s="494"/>
      <c r="L5" s="494"/>
      <c r="M5" s="494"/>
      <c r="N5" s="494"/>
      <c r="O5" s="494"/>
      <c r="P5" s="494"/>
      <c r="Q5" s="494"/>
      <c r="R5" s="494"/>
      <c r="S5" s="494"/>
      <c r="T5" s="494"/>
      <c r="U5" s="494"/>
      <c r="V5" s="494"/>
      <c r="W5" s="494"/>
      <c r="X5" s="494"/>
      <c r="Y5" s="494"/>
      <c r="Z5" s="494"/>
      <c r="AA5" s="494"/>
      <c r="AB5" s="494"/>
      <c r="AC5" s="494"/>
      <c r="AD5" s="494"/>
      <c r="AE5" s="494"/>
      <c r="AF5" s="494"/>
      <c r="AG5" s="494"/>
      <c r="AH5" s="494"/>
      <c r="AI5" s="494"/>
      <c r="AJ5" s="494"/>
      <c r="AK5" s="494"/>
      <c r="AL5" s="494"/>
      <c r="AT5" s="495"/>
      <c r="AU5" s="495"/>
    </row>
    <row r="6" spans="2:47" x14ac:dyDescent="0.2">
      <c r="B6" s="493"/>
      <c r="C6" s="493"/>
      <c r="D6" s="493"/>
      <c r="E6" s="493"/>
      <c r="F6" s="493"/>
      <c r="G6" s="493"/>
      <c r="H6" s="493"/>
      <c r="I6" s="493"/>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494"/>
      <c r="AI6" s="494"/>
      <c r="AJ6" s="494"/>
      <c r="AK6" s="494"/>
      <c r="AL6" s="494"/>
      <c r="AT6" s="495"/>
      <c r="AU6" s="495"/>
    </row>
    <row r="7" spans="2:47" ht="13.5" thickBot="1" x14ac:dyDescent="0.25"/>
    <row r="8" spans="2:47" ht="8.25" customHeight="1" x14ac:dyDescent="0.2">
      <c r="B8" s="496" t="s">
        <v>109</v>
      </c>
      <c r="C8" s="496"/>
      <c r="D8" s="497"/>
      <c r="E8" s="498" t="s">
        <v>160</v>
      </c>
      <c r="F8" s="499"/>
      <c r="G8" s="499"/>
      <c r="H8" s="499"/>
      <c r="I8" s="500"/>
      <c r="J8" s="178" t="s">
        <v>360</v>
      </c>
      <c r="K8" s="179" t="s">
        <v>360</v>
      </c>
      <c r="L8" s="179" t="s">
        <v>360</v>
      </c>
      <c r="M8" s="179" t="s">
        <v>360</v>
      </c>
      <c r="N8" s="179" t="s">
        <v>360</v>
      </c>
      <c r="O8" s="180" t="s">
        <v>360</v>
      </c>
      <c r="P8" s="178" t="s">
        <v>360</v>
      </c>
      <c r="Q8" s="179" t="s">
        <v>360</v>
      </c>
      <c r="R8" s="179" t="s">
        <v>360</v>
      </c>
      <c r="S8" s="179" t="s">
        <v>360</v>
      </c>
      <c r="T8" s="179" t="s">
        <v>360</v>
      </c>
      <c r="U8" s="180" t="s">
        <v>360</v>
      </c>
      <c r="V8" s="178" t="s">
        <v>360</v>
      </c>
      <c r="W8" s="179" t="s">
        <v>360</v>
      </c>
      <c r="X8" s="179" t="s">
        <v>360</v>
      </c>
      <c r="Y8" s="179" t="s">
        <v>360</v>
      </c>
      <c r="Z8" s="179" t="s">
        <v>360</v>
      </c>
      <c r="AA8" s="180" t="s">
        <v>360</v>
      </c>
      <c r="AB8" s="178" t="s">
        <v>360</v>
      </c>
      <c r="AC8" s="179" t="s">
        <v>360</v>
      </c>
      <c r="AD8" s="179" t="s">
        <v>360</v>
      </c>
      <c r="AE8" s="179" t="s">
        <v>360</v>
      </c>
      <c r="AF8" s="179" t="s">
        <v>360</v>
      </c>
      <c r="AG8" s="180" t="s">
        <v>360</v>
      </c>
      <c r="AH8" s="181" t="s">
        <v>360</v>
      </c>
      <c r="AI8" s="182" t="s">
        <v>360</v>
      </c>
      <c r="AJ8" s="182" t="s">
        <v>360</v>
      </c>
      <c r="AK8" s="182" t="s">
        <v>360</v>
      </c>
      <c r="AL8" s="224" t="s">
        <v>360</v>
      </c>
      <c r="AN8" s="507" t="s">
        <v>161</v>
      </c>
      <c r="AO8" s="508"/>
      <c r="AP8" s="508"/>
      <c r="AQ8" s="508"/>
      <c r="AR8" s="508"/>
      <c r="AS8" s="509"/>
      <c r="AT8" s="516" t="s">
        <v>362</v>
      </c>
      <c r="AU8" s="516"/>
    </row>
    <row r="9" spans="2:47" ht="8.25" customHeight="1" x14ac:dyDescent="0.2">
      <c r="B9" s="496"/>
      <c r="C9" s="496"/>
      <c r="D9" s="497"/>
      <c r="E9" s="501"/>
      <c r="F9" s="502"/>
      <c r="G9" s="502"/>
      <c r="H9" s="502"/>
      <c r="I9" s="503"/>
      <c r="J9" s="183" t="s">
        <v>360</v>
      </c>
      <c r="K9" s="184" t="s">
        <v>360</v>
      </c>
      <c r="L9" s="184" t="s">
        <v>360</v>
      </c>
      <c r="M9" s="184" t="s">
        <v>360</v>
      </c>
      <c r="N9" s="184" t="s">
        <v>360</v>
      </c>
      <c r="O9" s="185" t="s">
        <v>360</v>
      </c>
      <c r="P9" s="183" t="s">
        <v>360</v>
      </c>
      <c r="Q9" s="184" t="s">
        <v>360</v>
      </c>
      <c r="R9" s="184" t="s">
        <v>360</v>
      </c>
      <c r="S9" s="184" t="s">
        <v>360</v>
      </c>
      <c r="T9" s="184" t="s">
        <v>360</v>
      </c>
      <c r="U9" s="185" t="s">
        <v>360</v>
      </c>
      <c r="V9" s="183" t="s">
        <v>360</v>
      </c>
      <c r="W9" s="184" t="s">
        <v>360</v>
      </c>
      <c r="X9" s="184" t="s">
        <v>360</v>
      </c>
      <c r="Y9" s="184" t="s">
        <v>360</v>
      </c>
      <c r="Z9" s="184" t="s">
        <v>360</v>
      </c>
      <c r="AA9" s="185" t="s">
        <v>360</v>
      </c>
      <c r="AB9" s="183" t="s">
        <v>360</v>
      </c>
      <c r="AC9" s="184" t="s">
        <v>360</v>
      </c>
      <c r="AD9" s="184" t="s">
        <v>360</v>
      </c>
      <c r="AE9" s="184" t="s">
        <v>360</v>
      </c>
      <c r="AF9" s="184" t="s">
        <v>360</v>
      </c>
      <c r="AG9" s="185" t="s">
        <v>360</v>
      </c>
      <c r="AH9" s="186" t="s">
        <v>360</v>
      </c>
      <c r="AI9" s="223" t="s">
        <v>360</v>
      </c>
      <c r="AJ9" s="223" t="s">
        <v>360</v>
      </c>
      <c r="AK9" s="223" t="s">
        <v>360</v>
      </c>
      <c r="AL9" s="225" t="s">
        <v>360</v>
      </c>
      <c r="AN9" s="510"/>
      <c r="AO9" s="511"/>
      <c r="AP9" s="511"/>
      <c r="AQ9" s="511"/>
      <c r="AR9" s="511"/>
      <c r="AS9" s="512"/>
      <c r="AT9" s="516"/>
      <c r="AU9" s="516"/>
    </row>
    <row r="10" spans="2:47" ht="8.25" customHeight="1" x14ac:dyDescent="0.2">
      <c r="B10" s="496"/>
      <c r="C10" s="496"/>
      <c r="D10" s="497"/>
      <c r="E10" s="501"/>
      <c r="F10" s="502"/>
      <c r="G10" s="502"/>
      <c r="H10" s="502"/>
      <c r="I10" s="503"/>
      <c r="J10" s="183" t="s">
        <v>360</v>
      </c>
      <c r="K10" s="184" t="s">
        <v>360</v>
      </c>
      <c r="L10" s="184" t="s">
        <v>360</v>
      </c>
      <c r="M10" s="184" t="s">
        <v>360</v>
      </c>
      <c r="N10" s="184" t="s">
        <v>360</v>
      </c>
      <c r="O10" s="185" t="s">
        <v>360</v>
      </c>
      <c r="P10" s="183" t="s">
        <v>360</v>
      </c>
      <c r="Q10" s="184" t="s">
        <v>360</v>
      </c>
      <c r="R10" s="184" t="s">
        <v>360</v>
      </c>
      <c r="S10" s="184" t="s">
        <v>360</v>
      </c>
      <c r="T10" s="184" t="s">
        <v>360</v>
      </c>
      <c r="U10" s="185" t="s">
        <v>360</v>
      </c>
      <c r="V10" s="183" t="s">
        <v>360</v>
      </c>
      <c r="W10" s="184" t="s">
        <v>360</v>
      </c>
      <c r="X10" s="184" t="s">
        <v>360</v>
      </c>
      <c r="Y10" s="184" t="s">
        <v>360</v>
      </c>
      <c r="Z10" s="184" t="s">
        <v>360</v>
      </c>
      <c r="AA10" s="185" t="s">
        <v>360</v>
      </c>
      <c r="AB10" s="183" t="s">
        <v>360</v>
      </c>
      <c r="AC10" s="184" t="s">
        <v>360</v>
      </c>
      <c r="AD10" s="184" t="s">
        <v>360</v>
      </c>
      <c r="AE10" s="184" t="s">
        <v>360</v>
      </c>
      <c r="AF10" s="184" t="s">
        <v>360</v>
      </c>
      <c r="AG10" s="185" t="s">
        <v>360</v>
      </c>
      <c r="AH10" s="186" t="s">
        <v>360</v>
      </c>
      <c r="AI10" s="223" t="s">
        <v>360</v>
      </c>
      <c r="AJ10" s="223" t="s">
        <v>360</v>
      </c>
      <c r="AK10" s="223" t="s">
        <v>360</v>
      </c>
      <c r="AL10" s="225" t="s">
        <v>360</v>
      </c>
      <c r="AN10" s="510"/>
      <c r="AO10" s="511"/>
      <c r="AP10" s="511"/>
      <c r="AQ10" s="511"/>
      <c r="AR10" s="511"/>
      <c r="AS10" s="512"/>
      <c r="AT10" s="516"/>
      <c r="AU10" s="516"/>
    </row>
    <row r="11" spans="2:47" ht="8.25" customHeight="1" x14ac:dyDescent="0.2">
      <c r="B11" s="496"/>
      <c r="C11" s="496"/>
      <c r="D11" s="497"/>
      <c r="E11" s="501"/>
      <c r="F11" s="502"/>
      <c r="G11" s="502"/>
      <c r="H11" s="502"/>
      <c r="I11" s="503"/>
      <c r="J11" s="183" t="s">
        <v>360</v>
      </c>
      <c r="K11" s="184" t="s">
        <v>360</v>
      </c>
      <c r="L11" s="184" t="s">
        <v>360</v>
      </c>
      <c r="M11" s="184" t="s">
        <v>360</v>
      </c>
      <c r="N11" s="184" t="s">
        <v>360</v>
      </c>
      <c r="O11" s="185" t="s">
        <v>360</v>
      </c>
      <c r="P11" s="183" t="s">
        <v>360</v>
      </c>
      <c r="Q11" s="184" t="s">
        <v>360</v>
      </c>
      <c r="R11" s="184" t="s">
        <v>360</v>
      </c>
      <c r="S11" s="184" t="s">
        <v>360</v>
      </c>
      <c r="T11" s="184" t="s">
        <v>360</v>
      </c>
      <c r="U11" s="185" t="s">
        <v>360</v>
      </c>
      <c r="V11" s="183" t="s">
        <v>360</v>
      </c>
      <c r="W11" s="184" t="s">
        <v>360</v>
      </c>
      <c r="X11" s="184" t="s">
        <v>360</v>
      </c>
      <c r="Y11" s="184" t="s">
        <v>360</v>
      </c>
      <c r="Z11" s="184" t="s">
        <v>360</v>
      </c>
      <c r="AA11" s="185" t="s">
        <v>360</v>
      </c>
      <c r="AB11" s="183" t="s">
        <v>360</v>
      </c>
      <c r="AC11" s="184" t="s">
        <v>360</v>
      </c>
      <c r="AD11" s="184" t="s">
        <v>360</v>
      </c>
      <c r="AE11" s="184" t="s">
        <v>360</v>
      </c>
      <c r="AF11" s="184" t="s">
        <v>360</v>
      </c>
      <c r="AG11" s="185" t="s">
        <v>360</v>
      </c>
      <c r="AH11" s="186" t="s">
        <v>360</v>
      </c>
      <c r="AI11" s="223" t="s">
        <v>360</v>
      </c>
      <c r="AJ11" s="223" t="s">
        <v>360</v>
      </c>
      <c r="AK11" s="223" t="s">
        <v>360</v>
      </c>
      <c r="AL11" s="225" t="s">
        <v>360</v>
      </c>
      <c r="AN11" s="510"/>
      <c r="AO11" s="511"/>
      <c r="AP11" s="511"/>
      <c r="AQ11" s="511"/>
      <c r="AR11" s="511"/>
      <c r="AS11" s="512"/>
      <c r="AT11" s="516"/>
      <c r="AU11" s="516"/>
    </row>
    <row r="12" spans="2:47" ht="8.25" customHeight="1" x14ac:dyDescent="0.2">
      <c r="B12" s="496"/>
      <c r="C12" s="496"/>
      <c r="D12" s="497"/>
      <c r="E12" s="501"/>
      <c r="F12" s="502"/>
      <c r="G12" s="502"/>
      <c r="H12" s="502"/>
      <c r="I12" s="503"/>
      <c r="J12" s="183" t="s">
        <v>360</v>
      </c>
      <c r="K12" s="184" t="s">
        <v>360</v>
      </c>
      <c r="L12" s="184" t="s">
        <v>360</v>
      </c>
      <c r="M12" s="184" t="s">
        <v>360</v>
      </c>
      <c r="N12" s="184" t="s">
        <v>360</v>
      </c>
      <c r="O12" s="185" t="s">
        <v>360</v>
      </c>
      <c r="P12" s="183" t="s">
        <v>360</v>
      </c>
      <c r="Q12" s="184" t="s">
        <v>360</v>
      </c>
      <c r="R12" s="184" t="s">
        <v>360</v>
      </c>
      <c r="S12" s="184" t="s">
        <v>360</v>
      </c>
      <c r="T12" s="184" t="s">
        <v>360</v>
      </c>
      <c r="U12" s="185" t="s">
        <v>360</v>
      </c>
      <c r="V12" s="183" t="s">
        <v>360</v>
      </c>
      <c r="W12" s="184" t="s">
        <v>360</v>
      </c>
      <c r="X12" s="184" t="s">
        <v>360</v>
      </c>
      <c r="Y12" s="184" t="s">
        <v>360</v>
      </c>
      <c r="Z12" s="184" t="s">
        <v>360</v>
      </c>
      <c r="AA12" s="185" t="s">
        <v>360</v>
      </c>
      <c r="AB12" s="183" t="s">
        <v>360</v>
      </c>
      <c r="AC12" s="184" t="s">
        <v>360</v>
      </c>
      <c r="AD12" s="184" t="s">
        <v>360</v>
      </c>
      <c r="AE12" s="184" t="s">
        <v>360</v>
      </c>
      <c r="AF12" s="184" t="s">
        <v>360</v>
      </c>
      <c r="AG12" s="185" t="s">
        <v>360</v>
      </c>
      <c r="AH12" s="186" t="s">
        <v>360</v>
      </c>
      <c r="AI12" s="223" t="s">
        <v>360</v>
      </c>
      <c r="AJ12" s="223" t="s">
        <v>360</v>
      </c>
      <c r="AK12" s="223" t="s">
        <v>360</v>
      </c>
      <c r="AL12" s="225" t="s">
        <v>360</v>
      </c>
      <c r="AN12" s="510"/>
      <c r="AO12" s="511"/>
      <c r="AP12" s="511"/>
      <c r="AQ12" s="511"/>
      <c r="AR12" s="511"/>
      <c r="AS12" s="512"/>
      <c r="AT12" s="516"/>
      <c r="AU12" s="516"/>
    </row>
    <row r="13" spans="2:47" ht="8.25" customHeight="1" x14ac:dyDescent="0.2">
      <c r="B13" s="496"/>
      <c r="C13" s="496"/>
      <c r="D13" s="497"/>
      <c r="E13" s="501"/>
      <c r="F13" s="502"/>
      <c r="G13" s="502"/>
      <c r="H13" s="502"/>
      <c r="I13" s="503"/>
      <c r="J13" s="183" t="s">
        <v>360</v>
      </c>
      <c r="K13" s="184" t="s">
        <v>360</v>
      </c>
      <c r="L13" s="184" t="s">
        <v>360</v>
      </c>
      <c r="M13" s="184" t="s">
        <v>360</v>
      </c>
      <c r="N13" s="184" t="s">
        <v>360</v>
      </c>
      <c r="O13" s="185" t="s">
        <v>360</v>
      </c>
      <c r="P13" s="183" t="s">
        <v>360</v>
      </c>
      <c r="Q13" s="184" t="s">
        <v>360</v>
      </c>
      <c r="R13" s="184" t="s">
        <v>360</v>
      </c>
      <c r="S13" s="184" t="s">
        <v>360</v>
      </c>
      <c r="T13" s="184" t="s">
        <v>360</v>
      </c>
      <c r="U13" s="185" t="s">
        <v>360</v>
      </c>
      <c r="V13" s="183" t="s">
        <v>360</v>
      </c>
      <c r="W13" s="184" t="s">
        <v>360</v>
      </c>
      <c r="X13" s="184" t="s">
        <v>360</v>
      </c>
      <c r="Y13" s="184" t="s">
        <v>360</v>
      </c>
      <c r="Z13" s="184" t="s">
        <v>360</v>
      </c>
      <c r="AA13" s="185" t="s">
        <v>360</v>
      </c>
      <c r="AB13" s="183" t="s">
        <v>360</v>
      </c>
      <c r="AC13" s="184" t="s">
        <v>360</v>
      </c>
      <c r="AD13" s="184" t="s">
        <v>360</v>
      </c>
      <c r="AE13" s="184" t="s">
        <v>360</v>
      </c>
      <c r="AF13" s="184" t="s">
        <v>360</v>
      </c>
      <c r="AG13" s="185" t="s">
        <v>360</v>
      </c>
      <c r="AH13" s="186" t="s">
        <v>360</v>
      </c>
      <c r="AI13" s="223" t="s">
        <v>360</v>
      </c>
      <c r="AJ13" s="223" t="s">
        <v>360</v>
      </c>
      <c r="AK13" s="223" t="s">
        <v>360</v>
      </c>
      <c r="AL13" s="225" t="s">
        <v>360</v>
      </c>
      <c r="AN13" s="510"/>
      <c r="AO13" s="511"/>
      <c r="AP13" s="511"/>
      <c r="AQ13" s="511"/>
      <c r="AR13" s="511"/>
      <c r="AS13" s="512"/>
      <c r="AT13" s="516"/>
      <c r="AU13" s="516"/>
    </row>
    <row r="14" spans="2:47" ht="8.25" customHeight="1" thickBot="1" x14ac:dyDescent="0.25">
      <c r="B14" s="496"/>
      <c r="C14" s="496"/>
      <c r="D14" s="497"/>
      <c r="E14" s="501"/>
      <c r="F14" s="502"/>
      <c r="G14" s="502"/>
      <c r="H14" s="502"/>
      <c r="I14" s="503"/>
      <c r="J14" s="183" t="s">
        <v>360</v>
      </c>
      <c r="K14" s="184" t="s">
        <v>360</v>
      </c>
      <c r="L14" s="184" t="s">
        <v>360</v>
      </c>
      <c r="M14" s="184" t="s">
        <v>360</v>
      </c>
      <c r="N14" s="184" t="s">
        <v>360</v>
      </c>
      <c r="O14" s="185" t="s">
        <v>360</v>
      </c>
      <c r="P14" s="183" t="s">
        <v>360</v>
      </c>
      <c r="Q14" s="184" t="s">
        <v>360</v>
      </c>
      <c r="R14" s="184" t="s">
        <v>360</v>
      </c>
      <c r="S14" s="184" t="s">
        <v>360</v>
      </c>
      <c r="T14" s="184" t="s">
        <v>360</v>
      </c>
      <c r="U14" s="185" t="s">
        <v>360</v>
      </c>
      <c r="V14" s="183" t="s">
        <v>360</v>
      </c>
      <c r="W14" s="184" t="s">
        <v>360</v>
      </c>
      <c r="X14" s="184" t="s">
        <v>360</v>
      </c>
      <c r="Y14" s="184" t="s">
        <v>360</v>
      </c>
      <c r="Z14" s="184" t="s">
        <v>360</v>
      </c>
      <c r="AA14" s="185" t="s">
        <v>360</v>
      </c>
      <c r="AB14" s="183" t="s">
        <v>360</v>
      </c>
      <c r="AC14" s="184" t="s">
        <v>360</v>
      </c>
      <c r="AD14" s="184" t="s">
        <v>360</v>
      </c>
      <c r="AE14" s="184" t="s">
        <v>360</v>
      </c>
      <c r="AF14" s="184" t="s">
        <v>360</v>
      </c>
      <c r="AG14" s="185" t="s">
        <v>360</v>
      </c>
      <c r="AH14" s="186" t="s">
        <v>360</v>
      </c>
      <c r="AI14" s="223" t="s">
        <v>360</v>
      </c>
      <c r="AJ14" s="223" t="s">
        <v>360</v>
      </c>
      <c r="AK14" s="223" t="s">
        <v>360</v>
      </c>
      <c r="AL14" s="225" t="s">
        <v>360</v>
      </c>
      <c r="AN14" s="510"/>
      <c r="AO14" s="511"/>
      <c r="AP14" s="511"/>
      <c r="AQ14" s="511"/>
      <c r="AR14" s="511"/>
      <c r="AS14" s="512"/>
      <c r="AT14" s="516"/>
      <c r="AU14" s="516"/>
    </row>
    <row r="15" spans="2:47" ht="13.5" hidden="1" thickBot="1" x14ac:dyDescent="0.25">
      <c r="B15" s="496"/>
      <c r="C15" s="496"/>
      <c r="D15" s="497"/>
      <c r="E15" s="501"/>
      <c r="F15" s="502"/>
      <c r="G15" s="502"/>
      <c r="H15" s="502"/>
      <c r="I15" s="503"/>
      <c r="J15" s="183" t="s">
        <v>360</v>
      </c>
      <c r="K15" s="184" t="s">
        <v>360</v>
      </c>
      <c r="L15" s="184" t="s">
        <v>360</v>
      </c>
      <c r="M15" s="184" t="s">
        <v>360</v>
      </c>
      <c r="N15" s="184" t="s">
        <v>360</v>
      </c>
      <c r="O15" s="185" t="s">
        <v>360</v>
      </c>
      <c r="P15" s="183" t="s">
        <v>360</v>
      </c>
      <c r="Q15" s="184" t="s">
        <v>360</v>
      </c>
      <c r="R15" s="184" t="s">
        <v>360</v>
      </c>
      <c r="S15" s="184" t="s">
        <v>360</v>
      </c>
      <c r="T15" s="184" t="s">
        <v>360</v>
      </c>
      <c r="U15" s="185" t="s">
        <v>360</v>
      </c>
      <c r="V15" s="183" t="s">
        <v>360</v>
      </c>
      <c r="W15" s="184" t="s">
        <v>360</v>
      </c>
      <c r="X15" s="184" t="s">
        <v>360</v>
      </c>
      <c r="Y15" s="184" t="s">
        <v>360</v>
      </c>
      <c r="Z15" s="184" t="s">
        <v>360</v>
      </c>
      <c r="AA15" s="185" t="s">
        <v>360</v>
      </c>
      <c r="AB15" s="183" t="s">
        <v>360</v>
      </c>
      <c r="AC15" s="184" t="s">
        <v>360</v>
      </c>
      <c r="AD15" s="184" t="s">
        <v>360</v>
      </c>
      <c r="AE15" s="184" t="s">
        <v>360</v>
      </c>
      <c r="AF15" s="184" t="s">
        <v>360</v>
      </c>
      <c r="AG15" s="185" t="s">
        <v>360</v>
      </c>
      <c r="AH15" s="186" t="s">
        <v>360</v>
      </c>
      <c r="AI15" s="223" t="s">
        <v>360</v>
      </c>
      <c r="AJ15" s="223" t="s">
        <v>360</v>
      </c>
      <c r="AK15" s="223" t="s">
        <v>360</v>
      </c>
      <c r="AL15" s="225" t="s">
        <v>360</v>
      </c>
      <c r="AN15" s="510"/>
      <c r="AO15" s="511"/>
      <c r="AP15" s="511"/>
      <c r="AQ15" s="511"/>
      <c r="AR15" s="511"/>
      <c r="AS15" s="512"/>
    </row>
    <row r="16" spans="2:47" ht="13.5" hidden="1" thickBot="1" x14ac:dyDescent="0.25">
      <c r="B16" s="496"/>
      <c r="C16" s="496"/>
      <c r="D16" s="497"/>
      <c r="E16" s="501"/>
      <c r="F16" s="502"/>
      <c r="G16" s="502"/>
      <c r="H16" s="502"/>
      <c r="I16" s="503"/>
      <c r="J16" s="183" t="s">
        <v>360</v>
      </c>
      <c r="K16" s="184" t="s">
        <v>360</v>
      </c>
      <c r="L16" s="184" t="s">
        <v>360</v>
      </c>
      <c r="M16" s="184" t="s">
        <v>360</v>
      </c>
      <c r="N16" s="184" t="s">
        <v>360</v>
      </c>
      <c r="O16" s="185" t="s">
        <v>360</v>
      </c>
      <c r="P16" s="183" t="s">
        <v>360</v>
      </c>
      <c r="Q16" s="184" t="s">
        <v>360</v>
      </c>
      <c r="R16" s="184" t="s">
        <v>360</v>
      </c>
      <c r="S16" s="184" t="s">
        <v>360</v>
      </c>
      <c r="T16" s="184" t="s">
        <v>360</v>
      </c>
      <c r="U16" s="185" t="s">
        <v>360</v>
      </c>
      <c r="V16" s="183" t="s">
        <v>360</v>
      </c>
      <c r="W16" s="184" t="s">
        <v>360</v>
      </c>
      <c r="X16" s="184" t="s">
        <v>360</v>
      </c>
      <c r="Y16" s="184" t="s">
        <v>360</v>
      </c>
      <c r="Z16" s="184" t="s">
        <v>360</v>
      </c>
      <c r="AA16" s="185" t="s">
        <v>360</v>
      </c>
      <c r="AB16" s="183" t="s">
        <v>360</v>
      </c>
      <c r="AC16" s="184" t="s">
        <v>360</v>
      </c>
      <c r="AD16" s="184" t="s">
        <v>360</v>
      </c>
      <c r="AE16" s="184" t="s">
        <v>360</v>
      </c>
      <c r="AF16" s="184" t="s">
        <v>360</v>
      </c>
      <c r="AG16" s="185" t="s">
        <v>360</v>
      </c>
      <c r="AH16" s="186" t="s">
        <v>360</v>
      </c>
      <c r="AI16" s="223" t="s">
        <v>360</v>
      </c>
      <c r="AJ16" s="223" t="s">
        <v>360</v>
      </c>
      <c r="AK16" s="223" t="s">
        <v>360</v>
      </c>
      <c r="AL16" s="225" t="s">
        <v>360</v>
      </c>
      <c r="AN16" s="510"/>
      <c r="AO16" s="511"/>
      <c r="AP16" s="511"/>
      <c r="AQ16" s="511"/>
      <c r="AR16" s="511"/>
      <c r="AS16" s="512"/>
    </row>
    <row r="17" spans="2:47" ht="13.5" hidden="1" thickBot="1" x14ac:dyDescent="0.25">
      <c r="B17" s="496"/>
      <c r="C17" s="496"/>
      <c r="D17" s="497"/>
      <c r="E17" s="504"/>
      <c r="F17" s="505"/>
      <c r="G17" s="505"/>
      <c r="H17" s="505"/>
      <c r="I17" s="506"/>
      <c r="J17" s="187" t="s">
        <v>360</v>
      </c>
      <c r="K17" s="188" t="s">
        <v>360</v>
      </c>
      <c r="L17" s="188" t="s">
        <v>360</v>
      </c>
      <c r="M17" s="188" t="s">
        <v>360</v>
      </c>
      <c r="N17" s="188" t="s">
        <v>360</v>
      </c>
      <c r="O17" s="189" t="s">
        <v>360</v>
      </c>
      <c r="P17" s="183" t="s">
        <v>360</v>
      </c>
      <c r="Q17" s="184" t="s">
        <v>360</v>
      </c>
      <c r="R17" s="184" t="s">
        <v>360</v>
      </c>
      <c r="S17" s="184" t="s">
        <v>360</v>
      </c>
      <c r="T17" s="184" t="s">
        <v>360</v>
      </c>
      <c r="U17" s="185" t="s">
        <v>360</v>
      </c>
      <c r="V17" s="187" t="s">
        <v>360</v>
      </c>
      <c r="W17" s="188" t="s">
        <v>360</v>
      </c>
      <c r="X17" s="188" t="s">
        <v>360</v>
      </c>
      <c r="Y17" s="188" t="s">
        <v>360</v>
      </c>
      <c r="Z17" s="188" t="s">
        <v>360</v>
      </c>
      <c r="AA17" s="189" t="s">
        <v>360</v>
      </c>
      <c r="AB17" s="183" t="s">
        <v>360</v>
      </c>
      <c r="AC17" s="184" t="s">
        <v>360</v>
      </c>
      <c r="AD17" s="184" t="s">
        <v>360</v>
      </c>
      <c r="AE17" s="184" t="s">
        <v>360</v>
      </c>
      <c r="AF17" s="184" t="s">
        <v>360</v>
      </c>
      <c r="AG17" s="185" t="s">
        <v>360</v>
      </c>
      <c r="AH17" s="190" t="s">
        <v>360</v>
      </c>
      <c r="AI17" s="191" t="s">
        <v>360</v>
      </c>
      <c r="AJ17" s="191" t="s">
        <v>360</v>
      </c>
      <c r="AK17" s="191" t="s">
        <v>360</v>
      </c>
      <c r="AL17" s="226" t="s">
        <v>360</v>
      </c>
      <c r="AN17" s="513"/>
      <c r="AO17" s="514"/>
      <c r="AP17" s="514"/>
      <c r="AQ17" s="514"/>
      <c r="AR17" s="514"/>
      <c r="AS17" s="515"/>
    </row>
    <row r="18" spans="2:47" ht="6" customHeight="1" x14ac:dyDescent="0.2">
      <c r="B18" s="496"/>
      <c r="C18" s="496"/>
      <c r="D18" s="497"/>
      <c r="E18" s="498" t="s">
        <v>162</v>
      </c>
      <c r="F18" s="499"/>
      <c r="G18" s="499"/>
      <c r="H18" s="499"/>
      <c r="I18" s="499"/>
      <c r="J18" s="192" t="s">
        <v>360</v>
      </c>
      <c r="K18" s="193" t="s">
        <v>360</v>
      </c>
      <c r="L18" s="193" t="s">
        <v>360</v>
      </c>
      <c r="M18" s="193" t="s">
        <v>360</v>
      </c>
      <c r="N18" s="193" t="s">
        <v>360</v>
      </c>
      <c r="O18" s="194" t="s">
        <v>360</v>
      </c>
      <c r="P18" s="192" t="s">
        <v>360</v>
      </c>
      <c r="Q18" s="193" t="s">
        <v>360</v>
      </c>
      <c r="R18" s="195" t="s">
        <v>360</v>
      </c>
      <c r="S18" s="195" t="s">
        <v>360</v>
      </c>
      <c r="T18" s="195" t="s">
        <v>360</v>
      </c>
      <c r="U18" s="196" t="s">
        <v>360</v>
      </c>
      <c r="V18" s="178" t="s">
        <v>360</v>
      </c>
      <c r="W18" s="179" t="s">
        <v>360</v>
      </c>
      <c r="X18" s="179" t="s">
        <v>360</v>
      </c>
      <c r="Y18" s="179" t="s">
        <v>360</v>
      </c>
      <c r="Z18" s="179" t="s">
        <v>360</v>
      </c>
      <c r="AA18" s="180" t="s">
        <v>360</v>
      </c>
      <c r="AB18" s="178" t="s">
        <v>360</v>
      </c>
      <c r="AC18" s="179" t="s">
        <v>360</v>
      </c>
      <c r="AD18" s="179" t="s">
        <v>360</v>
      </c>
      <c r="AE18" s="179" t="s">
        <v>360</v>
      </c>
      <c r="AF18" s="179" t="s">
        <v>360</v>
      </c>
      <c r="AG18" s="180" t="s">
        <v>360</v>
      </c>
      <c r="AH18" s="181" t="s">
        <v>360</v>
      </c>
      <c r="AI18" s="182" t="s">
        <v>360</v>
      </c>
      <c r="AJ18" s="182" t="s">
        <v>360</v>
      </c>
      <c r="AK18" s="182" t="s">
        <v>360</v>
      </c>
      <c r="AL18" s="224" t="s">
        <v>360</v>
      </c>
      <c r="AN18" s="518" t="s">
        <v>163</v>
      </c>
      <c r="AO18" s="519"/>
      <c r="AP18" s="519"/>
      <c r="AQ18" s="519"/>
      <c r="AR18" s="519"/>
      <c r="AS18" s="519"/>
      <c r="AT18" s="524" t="s">
        <v>361</v>
      </c>
      <c r="AU18" s="525"/>
    </row>
    <row r="19" spans="2:47" ht="6" customHeight="1" x14ac:dyDescent="0.2">
      <c r="B19" s="496"/>
      <c r="C19" s="496"/>
      <c r="D19" s="497"/>
      <c r="E19" s="517"/>
      <c r="F19" s="502"/>
      <c r="G19" s="502"/>
      <c r="H19" s="502"/>
      <c r="I19" s="502"/>
      <c r="J19" s="197" t="s">
        <v>360</v>
      </c>
      <c r="K19" s="198" t="s">
        <v>360</v>
      </c>
      <c r="L19" s="198" t="s">
        <v>360</v>
      </c>
      <c r="M19" s="198" t="s">
        <v>360</v>
      </c>
      <c r="N19" s="198" t="s">
        <v>360</v>
      </c>
      <c r="O19" s="199" t="s">
        <v>360</v>
      </c>
      <c r="P19" s="197" t="s">
        <v>360</v>
      </c>
      <c r="Q19" s="198" t="s">
        <v>360</v>
      </c>
      <c r="R19" s="200" t="s">
        <v>360</v>
      </c>
      <c r="S19" s="200" t="s">
        <v>360</v>
      </c>
      <c r="T19" s="200" t="s">
        <v>360</v>
      </c>
      <c r="U19" s="201" t="s">
        <v>360</v>
      </c>
      <c r="V19" s="183" t="s">
        <v>360</v>
      </c>
      <c r="W19" s="184" t="s">
        <v>360</v>
      </c>
      <c r="X19" s="184" t="s">
        <v>360</v>
      </c>
      <c r="Y19" s="184" t="s">
        <v>360</v>
      </c>
      <c r="Z19" s="184" t="s">
        <v>360</v>
      </c>
      <c r="AA19" s="185" t="s">
        <v>360</v>
      </c>
      <c r="AB19" s="183" t="s">
        <v>360</v>
      </c>
      <c r="AC19" s="184" t="s">
        <v>360</v>
      </c>
      <c r="AD19" s="184" t="s">
        <v>360</v>
      </c>
      <c r="AE19" s="184" t="s">
        <v>360</v>
      </c>
      <c r="AF19" s="184" t="s">
        <v>360</v>
      </c>
      <c r="AG19" s="185" t="s">
        <v>360</v>
      </c>
      <c r="AH19" s="186" t="s">
        <v>360</v>
      </c>
      <c r="AI19" s="223" t="s">
        <v>360</v>
      </c>
      <c r="AJ19" s="223" t="s">
        <v>360</v>
      </c>
      <c r="AK19" s="223" t="s">
        <v>360</v>
      </c>
      <c r="AL19" s="225" t="s">
        <v>360</v>
      </c>
      <c r="AN19" s="520"/>
      <c r="AO19" s="521"/>
      <c r="AP19" s="521"/>
      <c r="AQ19" s="521"/>
      <c r="AR19" s="521"/>
      <c r="AS19" s="521"/>
      <c r="AT19" s="526"/>
      <c r="AU19" s="527"/>
    </row>
    <row r="20" spans="2:47" ht="6" customHeight="1" x14ac:dyDescent="0.2">
      <c r="B20" s="496"/>
      <c r="C20" s="496"/>
      <c r="D20" s="497"/>
      <c r="E20" s="501"/>
      <c r="F20" s="502"/>
      <c r="G20" s="502"/>
      <c r="H20" s="502"/>
      <c r="I20" s="502"/>
      <c r="J20" s="197" t="s">
        <v>360</v>
      </c>
      <c r="K20" s="198" t="s">
        <v>360</v>
      </c>
      <c r="L20" s="198" t="s">
        <v>360</v>
      </c>
      <c r="M20" s="198" t="s">
        <v>360</v>
      </c>
      <c r="N20" s="198" t="s">
        <v>360</v>
      </c>
      <c r="O20" s="199" t="s">
        <v>360</v>
      </c>
      <c r="P20" s="197" t="s">
        <v>360</v>
      </c>
      <c r="Q20" s="198" t="s">
        <v>360</v>
      </c>
      <c r="R20" s="200" t="s">
        <v>360</v>
      </c>
      <c r="S20" s="200" t="s">
        <v>360</v>
      </c>
      <c r="T20" s="200" t="s">
        <v>360</v>
      </c>
      <c r="U20" s="201" t="s">
        <v>360</v>
      </c>
      <c r="V20" s="183" t="s">
        <v>360</v>
      </c>
      <c r="W20" s="184" t="s">
        <v>360</v>
      </c>
      <c r="X20" s="184" t="s">
        <v>360</v>
      </c>
      <c r="Y20" s="184" t="s">
        <v>360</v>
      </c>
      <c r="Z20" s="184" t="s">
        <v>360</v>
      </c>
      <c r="AA20" s="185" t="s">
        <v>360</v>
      </c>
      <c r="AB20" s="183" t="s">
        <v>360</v>
      </c>
      <c r="AC20" s="184" t="s">
        <v>360</v>
      </c>
      <c r="AD20" s="184" t="s">
        <v>360</v>
      </c>
      <c r="AE20" s="184" t="s">
        <v>360</v>
      </c>
      <c r="AF20" s="184" t="s">
        <v>360</v>
      </c>
      <c r="AG20" s="185" t="s">
        <v>360</v>
      </c>
      <c r="AH20" s="186" t="s">
        <v>360</v>
      </c>
      <c r="AI20" s="223" t="s">
        <v>360</v>
      </c>
      <c r="AJ20" s="223" t="s">
        <v>360</v>
      </c>
      <c r="AK20" s="223" t="s">
        <v>360</v>
      </c>
      <c r="AL20" s="225" t="s">
        <v>360</v>
      </c>
      <c r="AN20" s="520"/>
      <c r="AO20" s="521"/>
      <c r="AP20" s="521"/>
      <c r="AQ20" s="521"/>
      <c r="AR20" s="521"/>
      <c r="AS20" s="521"/>
      <c r="AT20" s="526"/>
      <c r="AU20" s="527"/>
    </row>
    <row r="21" spans="2:47" ht="6" customHeight="1" x14ac:dyDescent="0.2">
      <c r="B21" s="496"/>
      <c r="C21" s="496"/>
      <c r="D21" s="497"/>
      <c r="E21" s="501"/>
      <c r="F21" s="502"/>
      <c r="G21" s="502"/>
      <c r="H21" s="502"/>
      <c r="I21" s="502"/>
      <c r="J21" s="197" t="s">
        <v>360</v>
      </c>
      <c r="K21" s="198" t="s">
        <v>360</v>
      </c>
      <c r="L21" s="198" t="s">
        <v>360</v>
      </c>
      <c r="M21" s="198" t="s">
        <v>360</v>
      </c>
      <c r="N21" s="198" t="s">
        <v>360</v>
      </c>
      <c r="O21" s="199" t="s">
        <v>360</v>
      </c>
      <c r="P21" s="197" t="s">
        <v>360</v>
      </c>
      <c r="Q21" s="198" t="s">
        <v>360</v>
      </c>
      <c r="R21" s="200" t="s">
        <v>360</v>
      </c>
      <c r="S21" s="200" t="s">
        <v>360</v>
      </c>
      <c r="T21" s="200" t="s">
        <v>360</v>
      </c>
      <c r="U21" s="201" t="s">
        <v>360</v>
      </c>
      <c r="V21" s="183" t="s">
        <v>360</v>
      </c>
      <c r="W21" s="184" t="s">
        <v>360</v>
      </c>
      <c r="X21" s="184" t="s">
        <v>360</v>
      </c>
      <c r="Y21" s="184" t="s">
        <v>360</v>
      </c>
      <c r="Z21" s="184" t="s">
        <v>360</v>
      </c>
      <c r="AA21" s="185" t="s">
        <v>360</v>
      </c>
      <c r="AB21" s="183" t="s">
        <v>360</v>
      </c>
      <c r="AC21" s="184" t="s">
        <v>360</v>
      </c>
      <c r="AD21" s="184" t="s">
        <v>360</v>
      </c>
      <c r="AE21" s="184" t="s">
        <v>360</v>
      </c>
      <c r="AF21" s="184" t="s">
        <v>360</v>
      </c>
      <c r="AG21" s="185" t="s">
        <v>360</v>
      </c>
      <c r="AH21" s="186" t="s">
        <v>360</v>
      </c>
      <c r="AI21" s="223" t="s">
        <v>360</v>
      </c>
      <c r="AJ21" s="223" t="s">
        <v>360</v>
      </c>
      <c r="AK21" s="223" t="s">
        <v>360</v>
      </c>
      <c r="AL21" s="225" t="s">
        <v>360</v>
      </c>
      <c r="AN21" s="520"/>
      <c r="AO21" s="521"/>
      <c r="AP21" s="521"/>
      <c r="AQ21" s="521"/>
      <c r="AR21" s="521"/>
      <c r="AS21" s="521"/>
      <c r="AT21" s="526"/>
      <c r="AU21" s="527"/>
    </row>
    <row r="22" spans="2:47" ht="6" customHeight="1" x14ac:dyDescent="0.2">
      <c r="B22" s="496"/>
      <c r="C22" s="496"/>
      <c r="D22" s="497"/>
      <c r="E22" s="501"/>
      <c r="F22" s="502"/>
      <c r="G22" s="502"/>
      <c r="H22" s="502"/>
      <c r="I22" s="502"/>
      <c r="J22" s="197" t="s">
        <v>360</v>
      </c>
      <c r="K22" s="198" t="s">
        <v>360</v>
      </c>
      <c r="L22" s="198" t="s">
        <v>360</v>
      </c>
      <c r="M22" s="198" t="s">
        <v>360</v>
      </c>
      <c r="N22" s="198" t="s">
        <v>360</v>
      </c>
      <c r="O22" s="199" t="s">
        <v>360</v>
      </c>
      <c r="P22" s="197" t="s">
        <v>360</v>
      </c>
      <c r="Q22" s="198" t="s">
        <v>360</v>
      </c>
      <c r="R22" s="200" t="s">
        <v>360</v>
      </c>
      <c r="S22" s="200" t="s">
        <v>360</v>
      </c>
      <c r="T22" s="200" t="s">
        <v>360</v>
      </c>
      <c r="U22" s="201" t="s">
        <v>360</v>
      </c>
      <c r="V22" s="183" t="s">
        <v>360</v>
      </c>
      <c r="W22" s="184" t="s">
        <v>360</v>
      </c>
      <c r="X22" s="184" t="s">
        <v>360</v>
      </c>
      <c r="Y22" s="184" t="s">
        <v>360</v>
      </c>
      <c r="Z22" s="184" t="s">
        <v>360</v>
      </c>
      <c r="AA22" s="185" t="s">
        <v>360</v>
      </c>
      <c r="AB22" s="183" t="s">
        <v>360</v>
      </c>
      <c r="AC22" s="184" t="s">
        <v>360</v>
      </c>
      <c r="AD22" s="184" t="s">
        <v>360</v>
      </c>
      <c r="AE22" s="184" t="s">
        <v>360</v>
      </c>
      <c r="AF22" s="184" t="s">
        <v>360</v>
      </c>
      <c r="AG22" s="185" t="s">
        <v>360</v>
      </c>
      <c r="AH22" s="186" t="s">
        <v>360</v>
      </c>
      <c r="AI22" s="223" t="s">
        <v>360</v>
      </c>
      <c r="AJ22" s="223" t="s">
        <v>360</v>
      </c>
      <c r="AK22" s="223" t="s">
        <v>360</v>
      </c>
      <c r="AL22" s="225" t="s">
        <v>360</v>
      </c>
      <c r="AN22" s="520"/>
      <c r="AO22" s="521"/>
      <c r="AP22" s="521"/>
      <c r="AQ22" s="521"/>
      <c r="AR22" s="521"/>
      <c r="AS22" s="521"/>
      <c r="AT22" s="526"/>
      <c r="AU22" s="527"/>
    </row>
    <row r="23" spans="2:47" ht="6" customHeight="1" x14ac:dyDescent="0.2">
      <c r="B23" s="496"/>
      <c r="C23" s="496"/>
      <c r="D23" s="497"/>
      <c r="E23" s="501"/>
      <c r="F23" s="502"/>
      <c r="G23" s="502"/>
      <c r="H23" s="502"/>
      <c r="I23" s="502"/>
      <c r="J23" s="197" t="s">
        <v>360</v>
      </c>
      <c r="K23" s="198" t="s">
        <v>360</v>
      </c>
      <c r="L23" s="198" t="s">
        <v>360</v>
      </c>
      <c r="M23" s="198" t="s">
        <v>360</v>
      </c>
      <c r="N23" s="198" t="s">
        <v>360</v>
      </c>
      <c r="O23" s="199" t="s">
        <v>360</v>
      </c>
      <c r="P23" s="197" t="s">
        <v>360</v>
      </c>
      <c r="Q23" s="198" t="s">
        <v>360</v>
      </c>
      <c r="R23" s="200" t="s">
        <v>360</v>
      </c>
      <c r="S23" s="200" t="s">
        <v>360</v>
      </c>
      <c r="T23" s="200" t="s">
        <v>360</v>
      </c>
      <c r="U23" s="201" t="s">
        <v>360</v>
      </c>
      <c r="V23" s="183" t="s">
        <v>360</v>
      </c>
      <c r="W23" s="184" t="s">
        <v>360</v>
      </c>
      <c r="X23" s="184" t="s">
        <v>360</v>
      </c>
      <c r="Y23" s="184" t="s">
        <v>360</v>
      </c>
      <c r="Z23" s="184" t="s">
        <v>360</v>
      </c>
      <c r="AA23" s="185" t="s">
        <v>360</v>
      </c>
      <c r="AB23" s="183" t="s">
        <v>360</v>
      </c>
      <c r="AC23" s="184" t="s">
        <v>360</v>
      </c>
      <c r="AD23" s="184" t="s">
        <v>360</v>
      </c>
      <c r="AE23" s="184" t="s">
        <v>360</v>
      </c>
      <c r="AF23" s="184" t="s">
        <v>360</v>
      </c>
      <c r="AG23" s="185" t="s">
        <v>360</v>
      </c>
      <c r="AH23" s="186" t="s">
        <v>360</v>
      </c>
      <c r="AI23" s="223" t="s">
        <v>360</v>
      </c>
      <c r="AJ23" s="223" t="s">
        <v>360</v>
      </c>
      <c r="AK23" s="223" t="s">
        <v>360</v>
      </c>
      <c r="AL23" s="225" t="s">
        <v>360</v>
      </c>
      <c r="AN23" s="520"/>
      <c r="AO23" s="521"/>
      <c r="AP23" s="521"/>
      <c r="AQ23" s="521"/>
      <c r="AR23" s="521"/>
      <c r="AS23" s="521"/>
      <c r="AT23" s="526"/>
      <c r="AU23" s="527"/>
    </row>
    <row r="24" spans="2:47" ht="6" customHeight="1" x14ac:dyDescent="0.2">
      <c r="B24" s="496"/>
      <c r="C24" s="496"/>
      <c r="D24" s="497"/>
      <c r="E24" s="501"/>
      <c r="F24" s="502"/>
      <c r="G24" s="502"/>
      <c r="H24" s="502"/>
      <c r="I24" s="502"/>
      <c r="J24" s="197" t="s">
        <v>360</v>
      </c>
      <c r="K24" s="198" t="s">
        <v>360</v>
      </c>
      <c r="L24" s="198" t="s">
        <v>360</v>
      </c>
      <c r="M24" s="198" t="s">
        <v>360</v>
      </c>
      <c r="N24" s="198" t="s">
        <v>360</v>
      </c>
      <c r="O24" s="199" t="s">
        <v>360</v>
      </c>
      <c r="P24" s="197" t="s">
        <v>360</v>
      </c>
      <c r="Q24" s="198" t="s">
        <v>360</v>
      </c>
      <c r="R24" s="200" t="s">
        <v>360</v>
      </c>
      <c r="S24" s="200" t="s">
        <v>360</v>
      </c>
      <c r="T24" s="200" t="s">
        <v>360</v>
      </c>
      <c r="U24" s="201" t="s">
        <v>360</v>
      </c>
      <c r="V24" s="183" t="s">
        <v>360</v>
      </c>
      <c r="W24" s="184" t="s">
        <v>360</v>
      </c>
      <c r="X24" s="184" t="s">
        <v>360</v>
      </c>
      <c r="Y24" s="184" t="s">
        <v>360</v>
      </c>
      <c r="Z24" s="184" t="s">
        <v>360</v>
      </c>
      <c r="AA24" s="185" t="s">
        <v>360</v>
      </c>
      <c r="AB24" s="183" t="s">
        <v>360</v>
      </c>
      <c r="AC24" s="184" t="s">
        <v>360</v>
      </c>
      <c r="AD24" s="184" t="s">
        <v>360</v>
      </c>
      <c r="AE24" s="184" t="s">
        <v>360</v>
      </c>
      <c r="AF24" s="184" t="s">
        <v>360</v>
      </c>
      <c r="AG24" s="185" t="s">
        <v>360</v>
      </c>
      <c r="AH24" s="186" t="s">
        <v>360</v>
      </c>
      <c r="AI24" s="223" t="s">
        <v>360</v>
      </c>
      <c r="AJ24" s="223" t="s">
        <v>360</v>
      </c>
      <c r="AK24" s="223" t="s">
        <v>360</v>
      </c>
      <c r="AL24" s="225" t="s">
        <v>360</v>
      </c>
      <c r="AN24" s="520"/>
      <c r="AO24" s="521"/>
      <c r="AP24" s="521"/>
      <c r="AQ24" s="521"/>
      <c r="AR24" s="521"/>
      <c r="AS24" s="521"/>
      <c r="AT24" s="526"/>
      <c r="AU24" s="527"/>
    </row>
    <row r="25" spans="2:47" ht="6" customHeight="1" x14ac:dyDescent="0.2">
      <c r="B25" s="496"/>
      <c r="C25" s="496"/>
      <c r="D25" s="497"/>
      <c r="E25" s="501"/>
      <c r="F25" s="502"/>
      <c r="G25" s="502"/>
      <c r="H25" s="502"/>
      <c r="I25" s="502"/>
      <c r="J25" s="197" t="s">
        <v>360</v>
      </c>
      <c r="K25" s="198" t="s">
        <v>360</v>
      </c>
      <c r="L25" s="198" t="s">
        <v>360</v>
      </c>
      <c r="M25" s="198" t="s">
        <v>360</v>
      </c>
      <c r="N25" s="198" t="s">
        <v>360</v>
      </c>
      <c r="O25" s="199" t="s">
        <v>360</v>
      </c>
      <c r="P25" s="197" t="s">
        <v>360</v>
      </c>
      <c r="Q25" s="198" t="s">
        <v>360</v>
      </c>
      <c r="R25" s="200" t="s">
        <v>360</v>
      </c>
      <c r="S25" s="200" t="s">
        <v>360</v>
      </c>
      <c r="T25" s="200" t="s">
        <v>360</v>
      </c>
      <c r="U25" s="201" t="s">
        <v>360</v>
      </c>
      <c r="V25" s="183" t="s">
        <v>360</v>
      </c>
      <c r="W25" s="184" t="s">
        <v>360</v>
      </c>
      <c r="X25" s="184" t="s">
        <v>360</v>
      </c>
      <c r="Y25" s="184" t="s">
        <v>360</v>
      </c>
      <c r="Z25" s="184" t="s">
        <v>360</v>
      </c>
      <c r="AA25" s="185" t="s">
        <v>360</v>
      </c>
      <c r="AB25" s="183" t="s">
        <v>360</v>
      </c>
      <c r="AC25" s="184" t="s">
        <v>360</v>
      </c>
      <c r="AD25" s="184" t="s">
        <v>360</v>
      </c>
      <c r="AE25" s="184" t="s">
        <v>360</v>
      </c>
      <c r="AF25" s="184" t="s">
        <v>360</v>
      </c>
      <c r="AG25" s="185" t="s">
        <v>360</v>
      </c>
      <c r="AH25" s="186" t="s">
        <v>360</v>
      </c>
      <c r="AI25" s="223" t="s">
        <v>360</v>
      </c>
      <c r="AJ25" s="223" t="s">
        <v>360</v>
      </c>
      <c r="AK25" s="223" t="s">
        <v>360</v>
      </c>
      <c r="AL25" s="225" t="s">
        <v>360</v>
      </c>
      <c r="AN25" s="520"/>
      <c r="AO25" s="521"/>
      <c r="AP25" s="521"/>
      <c r="AQ25" s="521"/>
      <c r="AR25" s="521"/>
      <c r="AS25" s="521"/>
      <c r="AT25" s="526"/>
      <c r="AU25" s="527"/>
    </row>
    <row r="26" spans="2:47" ht="6" customHeight="1" x14ac:dyDescent="0.2">
      <c r="B26" s="496"/>
      <c r="C26" s="496"/>
      <c r="D26" s="497"/>
      <c r="E26" s="501"/>
      <c r="F26" s="502"/>
      <c r="G26" s="502"/>
      <c r="H26" s="502"/>
      <c r="I26" s="502"/>
      <c r="J26" s="197" t="s">
        <v>360</v>
      </c>
      <c r="K26" s="198" t="s">
        <v>360</v>
      </c>
      <c r="L26" s="198" t="s">
        <v>360</v>
      </c>
      <c r="M26" s="198" t="s">
        <v>360</v>
      </c>
      <c r="N26" s="198" t="s">
        <v>360</v>
      </c>
      <c r="O26" s="199" t="s">
        <v>360</v>
      </c>
      <c r="P26" s="197" t="s">
        <v>360</v>
      </c>
      <c r="Q26" s="198" t="s">
        <v>360</v>
      </c>
      <c r="R26" s="200" t="s">
        <v>360</v>
      </c>
      <c r="S26" s="200" t="s">
        <v>360</v>
      </c>
      <c r="T26" s="200" t="s">
        <v>360</v>
      </c>
      <c r="U26" s="201" t="s">
        <v>360</v>
      </c>
      <c r="V26" s="183" t="s">
        <v>360</v>
      </c>
      <c r="W26" s="184" t="s">
        <v>360</v>
      </c>
      <c r="X26" s="184" t="s">
        <v>360</v>
      </c>
      <c r="Y26" s="184" t="s">
        <v>360</v>
      </c>
      <c r="Z26" s="184" t="s">
        <v>360</v>
      </c>
      <c r="AA26" s="185" t="s">
        <v>360</v>
      </c>
      <c r="AB26" s="183" t="s">
        <v>360</v>
      </c>
      <c r="AC26" s="184" t="s">
        <v>360</v>
      </c>
      <c r="AD26" s="184" t="s">
        <v>360</v>
      </c>
      <c r="AE26" s="184" t="s">
        <v>360</v>
      </c>
      <c r="AF26" s="184" t="s">
        <v>360</v>
      </c>
      <c r="AG26" s="185" t="s">
        <v>360</v>
      </c>
      <c r="AH26" s="186" t="s">
        <v>360</v>
      </c>
      <c r="AI26" s="223" t="s">
        <v>360</v>
      </c>
      <c r="AJ26" s="223" t="s">
        <v>360</v>
      </c>
      <c r="AK26" s="223" t="s">
        <v>360</v>
      </c>
      <c r="AL26" s="225" t="s">
        <v>360</v>
      </c>
      <c r="AN26" s="520"/>
      <c r="AO26" s="521"/>
      <c r="AP26" s="521"/>
      <c r="AQ26" s="521"/>
      <c r="AR26" s="521"/>
      <c r="AS26" s="521"/>
      <c r="AT26" s="526"/>
      <c r="AU26" s="527"/>
    </row>
    <row r="27" spans="2:47" ht="6" customHeight="1" thickBot="1" x14ac:dyDescent="0.25">
      <c r="B27" s="496"/>
      <c r="C27" s="496"/>
      <c r="D27" s="497"/>
      <c r="E27" s="504"/>
      <c r="F27" s="505"/>
      <c r="G27" s="505"/>
      <c r="H27" s="505"/>
      <c r="I27" s="505"/>
      <c r="J27" s="202" t="s">
        <v>360</v>
      </c>
      <c r="K27" s="203" t="s">
        <v>360</v>
      </c>
      <c r="L27" s="203" t="s">
        <v>360</v>
      </c>
      <c r="M27" s="203" t="s">
        <v>360</v>
      </c>
      <c r="N27" s="203" t="s">
        <v>360</v>
      </c>
      <c r="O27" s="204" t="s">
        <v>360</v>
      </c>
      <c r="P27" s="202" t="s">
        <v>360</v>
      </c>
      <c r="Q27" s="203" t="s">
        <v>360</v>
      </c>
      <c r="R27" s="205" t="s">
        <v>360</v>
      </c>
      <c r="S27" s="205" t="s">
        <v>360</v>
      </c>
      <c r="T27" s="205" t="s">
        <v>360</v>
      </c>
      <c r="U27" s="206" t="s">
        <v>360</v>
      </c>
      <c r="V27" s="187" t="s">
        <v>360</v>
      </c>
      <c r="W27" s="188" t="s">
        <v>360</v>
      </c>
      <c r="X27" s="188" t="s">
        <v>360</v>
      </c>
      <c r="Y27" s="188" t="s">
        <v>360</v>
      </c>
      <c r="Z27" s="188" t="s">
        <v>360</v>
      </c>
      <c r="AA27" s="189" t="s">
        <v>360</v>
      </c>
      <c r="AB27" s="187" t="s">
        <v>360</v>
      </c>
      <c r="AC27" s="188" t="s">
        <v>360</v>
      </c>
      <c r="AD27" s="188" t="s">
        <v>360</v>
      </c>
      <c r="AE27" s="188" t="s">
        <v>360</v>
      </c>
      <c r="AF27" s="188" t="s">
        <v>360</v>
      </c>
      <c r="AG27" s="189" t="s">
        <v>360</v>
      </c>
      <c r="AH27" s="190" t="s">
        <v>360</v>
      </c>
      <c r="AI27" s="191" t="s">
        <v>360</v>
      </c>
      <c r="AJ27" s="191" t="s">
        <v>360</v>
      </c>
      <c r="AK27" s="191" t="s">
        <v>360</v>
      </c>
      <c r="AL27" s="226" t="s">
        <v>360</v>
      </c>
      <c r="AN27" s="522"/>
      <c r="AO27" s="523"/>
      <c r="AP27" s="523"/>
      <c r="AQ27" s="523"/>
      <c r="AR27" s="523"/>
      <c r="AS27" s="523"/>
      <c r="AT27" s="528"/>
      <c r="AU27" s="529"/>
    </row>
    <row r="28" spans="2:47" ht="7.5" customHeight="1" x14ac:dyDescent="0.2">
      <c r="B28" s="496"/>
      <c r="C28" s="496"/>
      <c r="D28" s="497"/>
      <c r="E28" s="498" t="s">
        <v>164</v>
      </c>
      <c r="F28" s="499"/>
      <c r="G28" s="499"/>
      <c r="H28" s="499"/>
      <c r="I28" s="500"/>
      <c r="J28" s="192" t="s">
        <v>360</v>
      </c>
      <c r="K28" s="193" t="s">
        <v>360</v>
      </c>
      <c r="L28" s="193" t="s">
        <v>360</v>
      </c>
      <c r="M28" s="193" t="s">
        <v>360</v>
      </c>
      <c r="N28" s="193" t="s">
        <v>360</v>
      </c>
      <c r="O28" s="194" t="s">
        <v>360</v>
      </c>
      <c r="P28" s="192" t="s">
        <v>360</v>
      </c>
      <c r="Q28" s="193" t="s">
        <v>360</v>
      </c>
      <c r="R28" s="193" t="s">
        <v>360</v>
      </c>
      <c r="S28" s="193" t="s">
        <v>360</v>
      </c>
      <c r="T28" s="193" t="s">
        <v>360</v>
      </c>
      <c r="U28" s="194" t="s">
        <v>360</v>
      </c>
      <c r="V28" s="192" t="s">
        <v>360</v>
      </c>
      <c r="W28" s="193" t="s">
        <v>360</v>
      </c>
      <c r="X28" s="195" t="s">
        <v>360</v>
      </c>
      <c r="Y28" s="195" t="s">
        <v>360</v>
      </c>
      <c r="Z28" s="195" t="s">
        <v>360</v>
      </c>
      <c r="AA28" s="196" t="s">
        <v>360</v>
      </c>
      <c r="AB28" s="178" t="s">
        <v>360</v>
      </c>
      <c r="AC28" s="179" t="s">
        <v>360</v>
      </c>
      <c r="AD28" s="179" t="s">
        <v>360</v>
      </c>
      <c r="AE28" s="179" t="s">
        <v>360</v>
      </c>
      <c r="AF28" s="179" t="s">
        <v>360</v>
      </c>
      <c r="AG28" s="180" t="s">
        <v>360</v>
      </c>
      <c r="AH28" s="181" t="s">
        <v>360</v>
      </c>
      <c r="AI28" s="182" t="s">
        <v>360</v>
      </c>
      <c r="AJ28" s="182" t="s">
        <v>360</v>
      </c>
      <c r="AK28" s="182" t="s">
        <v>360</v>
      </c>
      <c r="AL28" s="224" t="s">
        <v>360</v>
      </c>
      <c r="AN28" s="531" t="s">
        <v>127</v>
      </c>
      <c r="AO28" s="532"/>
      <c r="AP28" s="532"/>
      <c r="AQ28" s="532"/>
      <c r="AR28" s="532"/>
      <c r="AS28" s="532"/>
      <c r="AT28" s="516" t="s">
        <v>384</v>
      </c>
      <c r="AU28" s="516"/>
    </row>
    <row r="29" spans="2:47" ht="7.5" customHeight="1" x14ac:dyDescent="0.2">
      <c r="B29" s="496"/>
      <c r="C29" s="496"/>
      <c r="D29" s="497"/>
      <c r="E29" s="517"/>
      <c r="F29" s="502"/>
      <c r="G29" s="502"/>
      <c r="H29" s="502"/>
      <c r="I29" s="503"/>
      <c r="J29" s="197" t="s">
        <v>360</v>
      </c>
      <c r="K29" s="198" t="s">
        <v>360</v>
      </c>
      <c r="L29" s="198" t="s">
        <v>360</v>
      </c>
      <c r="M29" s="198" t="s">
        <v>360</v>
      </c>
      <c r="N29" s="198" t="s">
        <v>360</v>
      </c>
      <c r="O29" s="199" t="s">
        <v>360</v>
      </c>
      <c r="P29" s="197" t="s">
        <v>360</v>
      </c>
      <c r="Q29" s="198" t="s">
        <v>360</v>
      </c>
      <c r="R29" s="198" t="s">
        <v>360</v>
      </c>
      <c r="S29" s="198" t="s">
        <v>360</v>
      </c>
      <c r="T29" s="198" t="s">
        <v>360</v>
      </c>
      <c r="U29" s="199" t="s">
        <v>360</v>
      </c>
      <c r="V29" s="197" t="s">
        <v>360</v>
      </c>
      <c r="W29" s="198" t="s">
        <v>360</v>
      </c>
      <c r="X29" s="200" t="s">
        <v>360</v>
      </c>
      <c r="Y29" s="200" t="s">
        <v>360</v>
      </c>
      <c r="Z29" s="200" t="s">
        <v>360</v>
      </c>
      <c r="AA29" s="201" t="s">
        <v>360</v>
      </c>
      <c r="AB29" s="183" t="s">
        <v>360</v>
      </c>
      <c r="AC29" s="184" t="s">
        <v>360</v>
      </c>
      <c r="AD29" s="184" t="s">
        <v>360</v>
      </c>
      <c r="AE29" s="184" t="s">
        <v>360</v>
      </c>
      <c r="AF29" s="184" t="s">
        <v>360</v>
      </c>
      <c r="AG29" s="185" t="s">
        <v>360</v>
      </c>
      <c r="AH29" s="186" t="s">
        <v>360</v>
      </c>
      <c r="AI29" s="223" t="s">
        <v>360</v>
      </c>
      <c r="AJ29" s="223" t="s">
        <v>360</v>
      </c>
      <c r="AK29" s="223" t="s">
        <v>360</v>
      </c>
      <c r="AL29" s="225" t="s">
        <v>360</v>
      </c>
      <c r="AN29" s="533"/>
      <c r="AO29" s="534"/>
      <c r="AP29" s="534"/>
      <c r="AQ29" s="534"/>
      <c r="AR29" s="534"/>
      <c r="AS29" s="534"/>
      <c r="AT29" s="516"/>
      <c r="AU29" s="516"/>
    </row>
    <row r="30" spans="2:47" ht="7.5" customHeight="1" x14ac:dyDescent="0.2">
      <c r="B30" s="496"/>
      <c r="C30" s="496"/>
      <c r="D30" s="497"/>
      <c r="E30" s="501"/>
      <c r="F30" s="502"/>
      <c r="G30" s="502"/>
      <c r="H30" s="502"/>
      <c r="I30" s="503"/>
      <c r="J30" s="197" t="s">
        <v>360</v>
      </c>
      <c r="K30" s="198" t="s">
        <v>360</v>
      </c>
      <c r="L30" s="198" t="s">
        <v>360</v>
      </c>
      <c r="M30" s="198" t="s">
        <v>360</v>
      </c>
      <c r="N30" s="198" t="s">
        <v>360</v>
      </c>
      <c r="O30" s="199" t="s">
        <v>360</v>
      </c>
      <c r="P30" s="197" t="s">
        <v>360</v>
      </c>
      <c r="Q30" s="198" t="s">
        <v>360</v>
      </c>
      <c r="R30" s="198" t="s">
        <v>360</v>
      </c>
      <c r="S30" s="198" t="s">
        <v>360</v>
      </c>
      <c r="T30" s="198" t="s">
        <v>360</v>
      </c>
      <c r="U30" s="199" t="s">
        <v>360</v>
      </c>
      <c r="V30" s="197" t="s">
        <v>360</v>
      </c>
      <c r="W30" s="198" t="s">
        <v>360</v>
      </c>
      <c r="X30" s="200" t="s">
        <v>360</v>
      </c>
      <c r="Y30" s="200" t="s">
        <v>360</v>
      </c>
      <c r="Z30" s="200" t="s">
        <v>360</v>
      </c>
      <c r="AA30" s="201" t="s">
        <v>360</v>
      </c>
      <c r="AB30" s="183" t="s">
        <v>360</v>
      </c>
      <c r="AC30" s="184" t="s">
        <v>360</v>
      </c>
      <c r="AD30" s="184" t="s">
        <v>360</v>
      </c>
      <c r="AE30" s="184" t="s">
        <v>360</v>
      </c>
      <c r="AF30" s="184" t="s">
        <v>360</v>
      </c>
      <c r="AG30" s="185" t="s">
        <v>360</v>
      </c>
      <c r="AH30" s="186" t="s">
        <v>360</v>
      </c>
      <c r="AI30" s="223" t="s">
        <v>360</v>
      </c>
      <c r="AJ30" s="223" t="s">
        <v>360</v>
      </c>
      <c r="AK30" s="223" t="s">
        <v>360</v>
      </c>
      <c r="AL30" s="225" t="s">
        <v>360</v>
      </c>
      <c r="AN30" s="533"/>
      <c r="AO30" s="534"/>
      <c r="AP30" s="534"/>
      <c r="AQ30" s="534"/>
      <c r="AR30" s="534"/>
      <c r="AS30" s="534"/>
      <c r="AT30" s="516"/>
      <c r="AU30" s="516"/>
    </row>
    <row r="31" spans="2:47" ht="7.5" customHeight="1" x14ac:dyDescent="0.2">
      <c r="B31" s="496"/>
      <c r="C31" s="496"/>
      <c r="D31" s="497"/>
      <c r="E31" s="501"/>
      <c r="F31" s="502"/>
      <c r="G31" s="502"/>
      <c r="H31" s="502"/>
      <c r="I31" s="503"/>
      <c r="J31" s="197" t="s">
        <v>360</v>
      </c>
      <c r="K31" s="198" t="s">
        <v>360</v>
      </c>
      <c r="L31" s="198" t="s">
        <v>360</v>
      </c>
      <c r="M31" s="198" t="s">
        <v>360</v>
      </c>
      <c r="N31" s="198" t="s">
        <v>360</v>
      </c>
      <c r="O31" s="199" t="s">
        <v>360</v>
      </c>
      <c r="P31" s="197" t="s">
        <v>360</v>
      </c>
      <c r="Q31" s="198" t="s">
        <v>360</v>
      </c>
      <c r="R31" s="198" t="s">
        <v>360</v>
      </c>
      <c r="S31" s="198" t="s">
        <v>360</v>
      </c>
      <c r="T31" s="198" t="s">
        <v>360</v>
      </c>
      <c r="U31" s="199" t="s">
        <v>360</v>
      </c>
      <c r="V31" s="197" t="s">
        <v>360</v>
      </c>
      <c r="W31" s="198" t="s">
        <v>360</v>
      </c>
      <c r="X31" s="200" t="s">
        <v>360</v>
      </c>
      <c r="Y31" s="200" t="s">
        <v>360</v>
      </c>
      <c r="Z31" s="200" t="s">
        <v>360</v>
      </c>
      <c r="AA31" s="201" t="s">
        <v>360</v>
      </c>
      <c r="AB31" s="183" t="s">
        <v>360</v>
      </c>
      <c r="AC31" s="184" t="s">
        <v>360</v>
      </c>
      <c r="AD31" s="184" t="s">
        <v>360</v>
      </c>
      <c r="AE31" s="184" t="s">
        <v>360</v>
      </c>
      <c r="AF31" s="184" t="s">
        <v>360</v>
      </c>
      <c r="AG31" s="185" t="s">
        <v>360</v>
      </c>
      <c r="AH31" s="186" t="s">
        <v>360</v>
      </c>
      <c r="AI31" s="223" t="s">
        <v>360</v>
      </c>
      <c r="AJ31" s="223" t="s">
        <v>360</v>
      </c>
      <c r="AK31" s="223" t="s">
        <v>360</v>
      </c>
      <c r="AL31" s="225" t="s">
        <v>360</v>
      </c>
      <c r="AN31" s="533"/>
      <c r="AO31" s="534"/>
      <c r="AP31" s="534"/>
      <c r="AQ31" s="534"/>
      <c r="AR31" s="534"/>
      <c r="AS31" s="534"/>
      <c r="AT31" s="516"/>
      <c r="AU31" s="516"/>
    </row>
    <row r="32" spans="2:47" ht="7.5" customHeight="1" x14ac:dyDescent="0.2">
      <c r="B32" s="496"/>
      <c r="C32" s="496"/>
      <c r="D32" s="497"/>
      <c r="E32" s="501"/>
      <c r="F32" s="502"/>
      <c r="G32" s="502"/>
      <c r="H32" s="502"/>
      <c r="I32" s="503"/>
      <c r="J32" s="197" t="s">
        <v>360</v>
      </c>
      <c r="K32" s="198" t="s">
        <v>360</v>
      </c>
      <c r="L32" s="198" t="s">
        <v>360</v>
      </c>
      <c r="M32" s="198" t="s">
        <v>360</v>
      </c>
      <c r="N32" s="198" t="s">
        <v>360</v>
      </c>
      <c r="O32" s="199" t="s">
        <v>360</v>
      </c>
      <c r="P32" s="197" t="s">
        <v>360</v>
      </c>
      <c r="Q32" s="198" t="s">
        <v>360</v>
      </c>
      <c r="R32" s="198" t="s">
        <v>360</v>
      </c>
      <c r="S32" s="198" t="s">
        <v>360</v>
      </c>
      <c r="T32" s="198" t="s">
        <v>360</v>
      </c>
      <c r="U32" s="199" t="s">
        <v>360</v>
      </c>
      <c r="V32" s="197" t="s">
        <v>360</v>
      </c>
      <c r="W32" s="198" t="s">
        <v>360</v>
      </c>
      <c r="X32" s="200" t="s">
        <v>360</v>
      </c>
      <c r="Y32" s="200" t="s">
        <v>360</v>
      </c>
      <c r="Z32" s="200" t="s">
        <v>360</v>
      </c>
      <c r="AA32" s="201" t="s">
        <v>360</v>
      </c>
      <c r="AB32" s="183" t="s">
        <v>360</v>
      </c>
      <c r="AC32" s="184" t="s">
        <v>360</v>
      </c>
      <c r="AD32" s="184" t="s">
        <v>360</v>
      </c>
      <c r="AE32" s="184" t="s">
        <v>360</v>
      </c>
      <c r="AF32" s="184" t="s">
        <v>360</v>
      </c>
      <c r="AG32" s="185" t="s">
        <v>360</v>
      </c>
      <c r="AH32" s="186" t="s">
        <v>360</v>
      </c>
      <c r="AI32" s="223" t="s">
        <v>360</v>
      </c>
      <c r="AJ32" s="223" t="s">
        <v>360</v>
      </c>
      <c r="AK32" s="223" t="s">
        <v>360</v>
      </c>
      <c r="AL32" s="225" t="s">
        <v>360</v>
      </c>
      <c r="AN32" s="533"/>
      <c r="AO32" s="534"/>
      <c r="AP32" s="534"/>
      <c r="AQ32" s="534"/>
      <c r="AR32" s="534"/>
      <c r="AS32" s="534"/>
      <c r="AT32" s="516"/>
      <c r="AU32" s="516"/>
    </row>
    <row r="33" spans="2:47" ht="7.5" customHeight="1" x14ac:dyDescent="0.2">
      <c r="B33" s="496"/>
      <c r="C33" s="496"/>
      <c r="D33" s="497"/>
      <c r="E33" s="501"/>
      <c r="F33" s="502"/>
      <c r="G33" s="502"/>
      <c r="H33" s="502"/>
      <c r="I33" s="503"/>
      <c r="J33" s="197" t="s">
        <v>360</v>
      </c>
      <c r="K33" s="198" t="s">
        <v>360</v>
      </c>
      <c r="L33" s="198" t="s">
        <v>360</v>
      </c>
      <c r="M33" s="198" t="s">
        <v>360</v>
      </c>
      <c r="N33" s="198" t="s">
        <v>360</v>
      </c>
      <c r="O33" s="199" t="s">
        <v>360</v>
      </c>
      <c r="P33" s="197" t="s">
        <v>360</v>
      </c>
      <c r="Q33" s="198" t="s">
        <v>360</v>
      </c>
      <c r="R33" s="198" t="s">
        <v>360</v>
      </c>
      <c r="S33" s="198" t="s">
        <v>360</v>
      </c>
      <c r="T33" s="198" t="s">
        <v>360</v>
      </c>
      <c r="U33" s="199" t="s">
        <v>360</v>
      </c>
      <c r="V33" s="197" t="s">
        <v>360</v>
      </c>
      <c r="W33" s="198" t="s">
        <v>360</v>
      </c>
      <c r="X33" s="200" t="s">
        <v>360</v>
      </c>
      <c r="Y33" s="200" t="s">
        <v>360</v>
      </c>
      <c r="Z33" s="200" t="s">
        <v>360</v>
      </c>
      <c r="AA33" s="201" t="s">
        <v>360</v>
      </c>
      <c r="AB33" s="183" t="s">
        <v>360</v>
      </c>
      <c r="AC33" s="184" t="s">
        <v>360</v>
      </c>
      <c r="AD33" s="184" t="s">
        <v>360</v>
      </c>
      <c r="AE33" s="184" t="s">
        <v>360</v>
      </c>
      <c r="AF33" s="184" t="s">
        <v>360</v>
      </c>
      <c r="AG33" s="185" t="s">
        <v>360</v>
      </c>
      <c r="AH33" s="186" t="s">
        <v>360</v>
      </c>
      <c r="AI33" s="223" t="s">
        <v>360</v>
      </c>
      <c r="AJ33" s="223" t="s">
        <v>360</v>
      </c>
      <c r="AK33" s="223" t="s">
        <v>360</v>
      </c>
      <c r="AL33" s="225" t="s">
        <v>360</v>
      </c>
      <c r="AN33" s="533"/>
      <c r="AO33" s="534"/>
      <c r="AP33" s="534"/>
      <c r="AQ33" s="534"/>
      <c r="AR33" s="534"/>
      <c r="AS33" s="534"/>
      <c r="AT33" s="516"/>
      <c r="AU33" s="516"/>
    </row>
    <row r="34" spans="2:47" ht="7.5" customHeight="1" x14ac:dyDescent="0.2">
      <c r="B34" s="496"/>
      <c r="C34" s="496"/>
      <c r="D34" s="497"/>
      <c r="E34" s="501"/>
      <c r="F34" s="502"/>
      <c r="G34" s="502"/>
      <c r="H34" s="502"/>
      <c r="I34" s="503"/>
      <c r="J34" s="197" t="s">
        <v>360</v>
      </c>
      <c r="K34" s="198" t="s">
        <v>360</v>
      </c>
      <c r="L34" s="198" t="s">
        <v>360</v>
      </c>
      <c r="M34" s="198" t="s">
        <v>360</v>
      </c>
      <c r="N34" s="198" t="s">
        <v>360</v>
      </c>
      <c r="O34" s="199" t="s">
        <v>360</v>
      </c>
      <c r="P34" s="197" t="s">
        <v>360</v>
      </c>
      <c r="Q34" s="198" t="s">
        <v>360</v>
      </c>
      <c r="R34" s="198" t="s">
        <v>360</v>
      </c>
      <c r="S34" s="198" t="s">
        <v>360</v>
      </c>
      <c r="T34" s="198" t="s">
        <v>360</v>
      </c>
      <c r="U34" s="199" t="s">
        <v>360</v>
      </c>
      <c r="V34" s="197" t="s">
        <v>360</v>
      </c>
      <c r="W34" s="198" t="s">
        <v>360</v>
      </c>
      <c r="X34" s="200" t="s">
        <v>360</v>
      </c>
      <c r="Y34" s="200" t="s">
        <v>360</v>
      </c>
      <c r="Z34" s="200" t="s">
        <v>360</v>
      </c>
      <c r="AA34" s="201" t="s">
        <v>360</v>
      </c>
      <c r="AB34" s="183" t="s">
        <v>360</v>
      </c>
      <c r="AC34" s="184" t="s">
        <v>360</v>
      </c>
      <c r="AD34" s="184" t="s">
        <v>360</v>
      </c>
      <c r="AE34" s="184" t="s">
        <v>360</v>
      </c>
      <c r="AF34" s="184" t="s">
        <v>360</v>
      </c>
      <c r="AG34" s="185" t="s">
        <v>360</v>
      </c>
      <c r="AH34" s="186" t="s">
        <v>360</v>
      </c>
      <c r="AI34" s="223" t="s">
        <v>360</v>
      </c>
      <c r="AJ34" s="223" t="s">
        <v>360</v>
      </c>
      <c r="AK34" s="223" t="s">
        <v>360</v>
      </c>
      <c r="AL34" s="225" t="s">
        <v>360</v>
      </c>
      <c r="AN34" s="533"/>
      <c r="AO34" s="534"/>
      <c r="AP34" s="534"/>
      <c r="AQ34" s="534"/>
      <c r="AR34" s="534"/>
      <c r="AS34" s="534"/>
      <c r="AT34" s="516"/>
      <c r="AU34" s="516"/>
    </row>
    <row r="35" spans="2:47" ht="7.5" customHeight="1" thickBot="1" x14ac:dyDescent="0.25">
      <c r="B35" s="496"/>
      <c r="C35" s="496"/>
      <c r="D35" s="497"/>
      <c r="E35" s="501"/>
      <c r="F35" s="502"/>
      <c r="G35" s="502"/>
      <c r="H35" s="502"/>
      <c r="I35" s="503"/>
      <c r="J35" s="197" t="s">
        <v>360</v>
      </c>
      <c r="K35" s="198" t="s">
        <v>360</v>
      </c>
      <c r="L35" s="198" t="s">
        <v>360</v>
      </c>
      <c r="M35" s="198" t="s">
        <v>360</v>
      </c>
      <c r="N35" s="198" t="s">
        <v>360</v>
      </c>
      <c r="O35" s="199" t="s">
        <v>360</v>
      </c>
      <c r="P35" s="197" t="s">
        <v>360</v>
      </c>
      <c r="Q35" s="198" t="s">
        <v>360</v>
      </c>
      <c r="R35" s="198" t="s">
        <v>360</v>
      </c>
      <c r="S35" s="198" t="s">
        <v>360</v>
      </c>
      <c r="T35" s="198" t="s">
        <v>360</v>
      </c>
      <c r="U35" s="199" t="s">
        <v>360</v>
      </c>
      <c r="V35" s="197" t="s">
        <v>360</v>
      </c>
      <c r="W35" s="198" t="s">
        <v>360</v>
      </c>
      <c r="X35" s="200" t="s">
        <v>360</v>
      </c>
      <c r="Y35" s="200" t="s">
        <v>360</v>
      </c>
      <c r="Z35" s="200" t="s">
        <v>360</v>
      </c>
      <c r="AA35" s="201" t="s">
        <v>360</v>
      </c>
      <c r="AB35" s="183" t="s">
        <v>360</v>
      </c>
      <c r="AC35" s="184" t="s">
        <v>360</v>
      </c>
      <c r="AD35" s="184" t="s">
        <v>360</v>
      </c>
      <c r="AE35" s="184" t="s">
        <v>360</v>
      </c>
      <c r="AF35" s="184" t="s">
        <v>360</v>
      </c>
      <c r="AG35" s="185" t="s">
        <v>360</v>
      </c>
      <c r="AH35" s="186" t="s">
        <v>360</v>
      </c>
      <c r="AI35" s="223" t="s">
        <v>360</v>
      </c>
      <c r="AJ35" s="223" t="s">
        <v>360</v>
      </c>
      <c r="AK35" s="223" t="s">
        <v>360</v>
      </c>
      <c r="AL35" s="225" t="s">
        <v>360</v>
      </c>
      <c r="AN35" s="533"/>
      <c r="AO35" s="534"/>
      <c r="AP35" s="534"/>
      <c r="AQ35" s="534"/>
      <c r="AR35" s="534"/>
      <c r="AS35" s="534"/>
      <c r="AT35" s="516"/>
      <c r="AU35" s="516"/>
    </row>
    <row r="36" spans="2:47" ht="13.5" hidden="1" thickBot="1" x14ac:dyDescent="0.25">
      <c r="B36" s="496"/>
      <c r="C36" s="496"/>
      <c r="D36" s="497"/>
      <c r="E36" s="501"/>
      <c r="F36" s="502"/>
      <c r="G36" s="502"/>
      <c r="H36" s="502"/>
      <c r="I36" s="503"/>
      <c r="J36" s="207" t="s">
        <v>360</v>
      </c>
      <c r="K36" s="200" t="s">
        <v>360</v>
      </c>
      <c r="L36" s="200" t="s">
        <v>360</v>
      </c>
      <c r="M36" s="200" t="s">
        <v>360</v>
      </c>
      <c r="N36" s="200" t="s">
        <v>360</v>
      </c>
      <c r="O36" s="201" t="s">
        <v>360</v>
      </c>
      <c r="P36" s="207" t="s">
        <v>360</v>
      </c>
      <c r="Q36" s="200" t="s">
        <v>360</v>
      </c>
      <c r="R36" s="200" t="s">
        <v>360</v>
      </c>
      <c r="S36" s="200" t="s">
        <v>360</v>
      </c>
      <c r="T36" s="200" t="s">
        <v>360</v>
      </c>
      <c r="U36" s="201" t="s">
        <v>360</v>
      </c>
      <c r="V36" s="207" t="s">
        <v>360</v>
      </c>
      <c r="W36" s="200" t="s">
        <v>360</v>
      </c>
      <c r="X36" s="200" t="s">
        <v>360</v>
      </c>
      <c r="Y36" s="200" t="s">
        <v>360</v>
      </c>
      <c r="Z36" s="200" t="s">
        <v>360</v>
      </c>
      <c r="AA36" s="201" t="s">
        <v>360</v>
      </c>
      <c r="AB36" s="183" t="s">
        <v>360</v>
      </c>
      <c r="AC36" s="184" t="s">
        <v>360</v>
      </c>
      <c r="AD36" s="184" t="s">
        <v>360</v>
      </c>
      <c r="AE36" s="184" t="s">
        <v>360</v>
      </c>
      <c r="AF36" s="184" t="s">
        <v>360</v>
      </c>
      <c r="AG36" s="185" t="s">
        <v>360</v>
      </c>
      <c r="AH36" s="186" t="s">
        <v>360</v>
      </c>
      <c r="AI36" s="223" t="s">
        <v>360</v>
      </c>
      <c r="AJ36" s="223" t="s">
        <v>360</v>
      </c>
      <c r="AK36" s="223" t="s">
        <v>360</v>
      </c>
      <c r="AL36" s="225" t="s">
        <v>360</v>
      </c>
      <c r="AN36" s="533"/>
      <c r="AO36" s="534"/>
      <c r="AP36" s="534"/>
      <c r="AQ36" s="534"/>
      <c r="AR36" s="534"/>
      <c r="AS36" s="535"/>
    </row>
    <row r="37" spans="2:47" ht="13.5" hidden="1" thickBot="1" x14ac:dyDescent="0.25">
      <c r="B37" s="496"/>
      <c r="C37" s="496"/>
      <c r="D37" s="497"/>
      <c r="E37" s="504"/>
      <c r="F37" s="505"/>
      <c r="G37" s="505"/>
      <c r="H37" s="505"/>
      <c r="I37" s="506"/>
      <c r="J37" s="207" t="s">
        <v>360</v>
      </c>
      <c r="K37" s="200" t="s">
        <v>360</v>
      </c>
      <c r="L37" s="200" t="s">
        <v>360</v>
      </c>
      <c r="M37" s="200" t="s">
        <v>360</v>
      </c>
      <c r="N37" s="200" t="s">
        <v>360</v>
      </c>
      <c r="O37" s="201" t="s">
        <v>360</v>
      </c>
      <c r="P37" s="207" t="s">
        <v>360</v>
      </c>
      <c r="Q37" s="200" t="s">
        <v>360</v>
      </c>
      <c r="R37" s="200" t="s">
        <v>360</v>
      </c>
      <c r="S37" s="200" t="s">
        <v>360</v>
      </c>
      <c r="T37" s="200" t="s">
        <v>360</v>
      </c>
      <c r="U37" s="201" t="s">
        <v>360</v>
      </c>
      <c r="V37" s="207" t="s">
        <v>360</v>
      </c>
      <c r="W37" s="200" t="s">
        <v>360</v>
      </c>
      <c r="X37" s="200" t="s">
        <v>360</v>
      </c>
      <c r="Y37" s="200" t="s">
        <v>360</v>
      </c>
      <c r="Z37" s="200" t="s">
        <v>360</v>
      </c>
      <c r="AA37" s="201" t="s">
        <v>360</v>
      </c>
      <c r="AB37" s="187" t="s">
        <v>360</v>
      </c>
      <c r="AC37" s="188" t="s">
        <v>360</v>
      </c>
      <c r="AD37" s="188" t="s">
        <v>360</v>
      </c>
      <c r="AE37" s="188" t="s">
        <v>360</v>
      </c>
      <c r="AF37" s="188" t="s">
        <v>360</v>
      </c>
      <c r="AG37" s="189" t="s">
        <v>360</v>
      </c>
      <c r="AH37" s="190" t="s">
        <v>360</v>
      </c>
      <c r="AI37" s="191" t="s">
        <v>360</v>
      </c>
      <c r="AJ37" s="191" t="s">
        <v>360</v>
      </c>
      <c r="AK37" s="191" t="s">
        <v>360</v>
      </c>
      <c r="AL37" s="226" t="s">
        <v>360</v>
      </c>
      <c r="AN37" s="536"/>
      <c r="AO37" s="537"/>
      <c r="AP37" s="537"/>
      <c r="AQ37" s="537"/>
      <c r="AR37" s="537"/>
      <c r="AS37" s="538"/>
    </row>
    <row r="38" spans="2:47" ht="7.5" customHeight="1" x14ac:dyDescent="0.2">
      <c r="B38" s="496"/>
      <c r="C38" s="496"/>
      <c r="D38" s="497"/>
      <c r="E38" s="498" t="s">
        <v>165</v>
      </c>
      <c r="F38" s="499"/>
      <c r="G38" s="499"/>
      <c r="H38" s="499"/>
      <c r="I38" s="499"/>
      <c r="J38" s="208" t="s">
        <v>360</v>
      </c>
      <c r="K38" s="209" t="s">
        <v>360</v>
      </c>
      <c r="L38" s="209" t="s">
        <v>360</v>
      </c>
      <c r="M38" s="209" t="s">
        <v>360</v>
      </c>
      <c r="N38" s="209" t="s">
        <v>360</v>
      </c>
      <c r="O38" s="210" t="s">
        <v>360</v>
      </c>
      <c r="P38" s="192" t="s">
        <v>360</v>
      </c>
      <c r="Q38" s="193" t="s">
        <v>360</v>
      </c>
      <c r="R38" s="193" t="s">
        <v>360</v>
      </c>
      <c r="S38" s="193" t="s">
        <v>360</v>
      </c>
      <c r="T38" s="193" t="s">
        <v>360</v>
      </c>
      <c r="U38" s="194" t="s">
        <v>360</v>
      </c>
      <c r="V38" s="192"/>
      <c r="W38" s="193"/>
      <c r="X38" s="195" t="s">
        <v>360</v>
      </c>
      <c r="Y38" s="195" t="s">
        <v>360</v>
      </c>
      <c r="Z38" s="195" t="s">
        <v>360</v>
      </c>
      <c r="AA38" s="196" t="s">
        <v>360</v>
      </c>
      <c r="AB38" s="178" t="s">
        <v>360</v>
      </c>
      <c r="AC38" s="179" t="s">
        <v>360</v>
      </c>
      <c r="AD38" s="179" t="s">
        <v>360</v>
      </c>
      <c r="AE38" s="179" t="s">
        <v>360</v>
      </c>
      <c r="AF38" s="179" t="s">
        <v>360</v>
      </c>
      <c r="AG38" s="180" t="s">
        <v>360</v>
      </c>
      <c r="AH38" s="181" t="s">
        <v>360</v>
      </c>
      <c r="AI38" s="182" t="s">
        <v>360</v>
      </c>
      <c r="AJ38" s="182" t="s">
        <v>360</v>
      </c>
      <c r="AK38" s="182" t="s">
        <v>360</v>
      </c>
      <c r="AL38" s="224" t="s">
        <v>360</v>
      </c>
      <c r="AN38" s="539" t="s">
        <v>166</v>
      </c>
      <c r="AO38" s="540"/>
      <c r="AP38" s="540"/>
      <c r="AQ38" s="540"/>
      <c r="AR38" s="540"/>
      <c r="AS38" s="540"/>
      <c r="AT38" s="524" t="s">
        <v>383</v>
      </c>
      <c r="AU38" s="525"/>
    </row>
    <row r="39" spans="2:47" ht="7.5" customHeight="1" x14ac:dyDescent="0.2">
      <c r="B39" s="496"/>
      <c r="C39" s="496"/>
      <c r="D39" s="497"/>
      <c r="E39" s="517"/>
      <c r="F39" s="502"/>
      <c r="G39" s="502"/>
      <c r="H39" s="502"/>
      <c r="I39" s="502"/>
      <c r="J39" s="211" t="s">
        <v>360</v>
      </c>
      <c r="K39" s="212" t="s">
        <v>360</v>
      </c>
      <c r="L39" s="212" t="s">
        <v>360</v>
      </c>
      <c r="M39" s="212" t="s">
        <v>360</v>
      </c>
      <c r="N39" s="212" t="s">
        <v>360</v>
      </c>
      <c r="O39" s="213" t="s">
        <v>360</v>
      </c>
      <c r="P39" s="197" t="s">
        <v>360</v>
      </c>
      <c r="Q39" s="198" t="s">
        <v>360</v>
      </c>
      <c r="R39" s="198" t="s">
        <v>360</v>
      </c>
      <c r="S39" s="198" t="s">
        <v>360</v>
      </c>
      <c r="T39" s="198" t="s">
        <v>360</v>
      </c>
      <c r="U39" s="199" t="s">
        <v>360</v>
      </c>
      <c r="V39" s="197" t="s">
        <v>360</v>
      </c>
      <c r="W39" s="198" t="s">
        <v>360</v>
      </c>
      <c r="X39" s="200" t="s">
        <v>360</v>
      </c>
      <c r="Y39" s="200" t="s">
        <v>360</v>
      </c>
      <c r="Z39" s="200" t="s">
        <v>360</v>
      </c>
      <c r="AA39" s="201" t="s">
        <v>360</v>
      </c>
      <c r="AB39" s="183" t="s">
        <v>360</v>
      </c>
      <c r="AC39" s="184" t="s">
        <v>360</v>
      </c>
      <c r="AD39" s="184" t="s">
        <v>360</v>
      </c>
      <c r="AE39" s="184" t="s">
        <v>360</v>
      </c>
      <c r="AF39" s="184" t="s">
        <v>360</v>
      </c>
      <c r="AG39" s="185" t="s">
        <v>360</v>
      </c>
      <c r="AH39" s="186" t="s">
        <v>360</v>
      </c>
      <c r="AI39" s="223" t="s">
        <v>360</v>
      </c>
      <c r="AJ39" s="223" t="s">
        <v>360</v>
      </c>
      <c r="AK39" s="223" t="s">
        <v>360</v>
      </c>
      <c r="AL39" s="225" t="s">
        <v>360</v>
      </c>
      <c r="AN39" s="541"/>
      <c r="AO39" s="542"/>
      <c r="AP39" s="542"/>
      <c r="AQ39" s="542"/>
      <c r="AR39" s="542"/>
      <c r="AS39" s="542"/>
      <c r="AT39" s="526"/>
      <c r="AU39" s="527"/>
    </row>
    <row r="40" spans="2:47" ht="7.5" customHeight="1" x14ac:dyDescent="0.2">
      <c r="B40" s="496"/>
      <c r="C40" s="496"/>
      <c r="D40" s="497"/>
      <c r="E40" s="501"/>
      <c r="F40" s="502"/>
      <c r="G40" s="502"/>
      <c r="H40" s="502"/>
      <c r="I40" s="502"/>
      <c r="J40" s="211" t="s">
        <v>360</v>
      </c>
      <c r="K40" s="212" t="s">
        <v>360</v>
      </c>
      <c r="L40" s="212" t="s">
        <v>360</v>
      </c>
      <c r="M40" s="212" t="s">
        <v>360</v>
      </c>
      <c r="N40" s="212" t="s">
        <v>360</v>
      </c>
      <c r="O40" s="213" t="s">
        <v>360</v>
      </c>
      <c r="P40" s="197" t="s">
        <v>360</v>
      </c>
      <c r="Q40" s="198" t="s">
        <v>360</v>
      </c>
      <c r="R40" s="198" t="s">
        <v>360</v>
      </c>
      <c r="S40" s="198" t="s">
        <v>360</v>
      </c>
      <c r="T40" s="198" t="s">
        <v>360</v>
      </c>
      <c r="U40" s="199" t="s">
        <v>360</v>
      </c>
      <c r="V40" s="197" t="s">
        <v>360</v>
      </c>
      <c r="W40" s="198" t="s">
        <v>360</v>
      </c>
      <c r="X40" s="200" t="s">
        <v>360</v>
      </c>
      <c r="Y40" s="200" t="s">
        <v>360</v>
      </c>
      <c r="Z40" s="200" t="s">
        <v>360</v>
      </c>
      <c r="AA40" s="201" t="s">
        <v>360</v>
      </c>
      <c r="AB40" s="183" t="s">
        <v>360</v>
      </c>
      <c r="AC40" s="184" t="s">
        <v>360</v>
      </c>
      <c r="AD40" s="184" t="s">
        <v>360</v>
      </c>
      <c r="AE40" s="184" t="s">
        <v>360</v>
      </c>
      <c r="AF40" s="184" t="s">
        <v>360</v>
      </c>
      <c r="AG40" s="185" t="s">
        <v>360</v>
      </c>
      <c r="AH40" s="186" t="s">
        <v>360</v>
      </c>
      <c r="AI40" s="223" t="s">
        <v>360</v>
      </c>
      <c r="AJ40" s="223" t="s">
        <v>360</v>
      </c>
      <c r="AK40" s="223" t="s">
        <v>360</v>
      </c>
      <c r="AL40" s="225" t="s">
        <v>360</v>
      </c>
      <c r="AN40" s="541"/>
      <c r="AO40" s="542"/>
      <c r="AP40" s="542"/>
      <c r="AQ40" s="542"/>
      <c r="AR40" s="542"/>
      <c r="AS40" s="542"/>
      <c r="AT40" s="526"/>
      <c r="AU40" s="527"/>
    </row>
    <row r="41" spans="2:47" ht="7.5" customHeight="1" x14ac:dyDescent="0.2">
      <c r="B41" s="496"/>
      <c r="C41" s="496"/>
      <c r="D41" s="497"/>
      <c r="E41" s="501"/>
      <c r="F41" s="502"/>
      <c r="G41" s="502"/>
      <c r="H41" s="502"/>
      <c r="I41" s="502"/>
      <c r="J41" s="211" t="s">
        <v>360</v>
      </c>
      <c r="K41" s="212" t="s">
        <v>360</v>
      </c>
      <c r="L41" s="212" t="s">
        <v>360</v>
      </c>
      <c r="M41" s="212" t="s">
        <v>360</v>
      </c>
      <c r="N41" s="212" t="s">
        <v>360</v>
      </c>
      <c r="O41" s="213" t="s">
        <v>360</v>
      </c>
      <c r="P41" s="197" t="s">
        <v>360</v>
      </c>
      <c r="Q41" s="198" t="s">
        <v>360</v>
      </c>
      <c r="R41" s="198" t="s">
        <v>360</v>
      </c>
      <c r="S41" s="198" t="s">
        <v>360</v>
      </c>
      <c r="T41" s="198" t="s">
        <v>360</v>
      </c>
      <c r="U41" s="199" t="s">
        <v>360</v>
      </c>
      <c r="V41" s="197" t="s">
        <v>360</v>
      </c>
      <c r="W41" s="198" t="s">
        <v>360</v>
      </c>
      <c r="X41" s="200" t="s">
        <v>360</v>
      </c>
      <c r="Y41" s="200" t="s">
        <v>360</v>
      </c>
      <c r="Z41" s="200" t="s">
        <v>360</v>
      </c>
      <c r="AA41" s="201" t="s">
        <v>360</v>
      </c>
      <c r="AB41" s="183" t="s">
        <v>360</v>
      </c>
      <c r="AC41" s="184" t="s">
        <v>360</v>
      </c>
      <c r="AD41" s="184" t="s">
        <v>360</v>
      </c>
      <c r="AE41" s="184" t="s">
        <v>360</v>
      </c>
      <c r="AF41" s="184" t="s">
        <v>360</v>
      </c>
      <c r="AG41" s="185" t="s">
        <v>360</v>
      </c>
      <c r="AH41" s="186" t="s">
        <v>360</v>
      </c>
      <c r="AI41" s="223" t="s">
        <v>360</v>
      </c>
      <c r="AJ41" s="223" t="s">
        <v>360</v>
      </c>
      <c r="AK41" s="223" t="s">
        <v>360</v>
      </c>
      <c r="AL41" s="225" t="s">
        <v>360</v>
      </c>
      <c r="AN41" s="541"/>
      <c r="AO41" s="542"/>
      <c r="AP41" s="542"/>
      <c r="AQ41" s="542"/>
      <c r="AR41" s="542"/>
      <c r="AS41" s="542"/>
      <c r="AT41" s="526"/>
      <c r="AU41" s="527"/>
    </row>
    <row r="42" spans="2:47" ht="7.5" customHeight="1" x14ac:dyDescent="0.2">
      <c r="B42" s="496"/>
      <c r="C42" s="496"/>
      <c r="D42" s="497"/>
      <c r="E42" s="501"/>
      <c r="F42" s="502"/>
      <c r="G42" s="502"/>
      <c r="H42" s="502"/>
      <c r="I42" s="502"/>
      <c r="J42" s="211" t="s">
        <v>360</v>
      </c>
      <c r="K42" s="212" t="s">
        <v>360</v>
      </c>
      <c r="L42" s="212" t="s">
        <v>360</v>
      </c>
      <c r="M42" s="212" t="s">
        <v>360</v>
      </c>
      <c r="N42" s="212" t="s">
        <v>360</v>
      </c>
      <c r="O42" s="213" t="s">
        <v>360</v>
      </c>
      <c r="P42" s="197" t="s">
        <v>360</v>
      </c>
      <c r="Q42" s="198" t="s">
        <v>360</v>
      </c>
      <c r="R42" s="198" t="s">
        <v>360</v>
      </c>
      <c r="S42" s="198" t="s">
        <v>360</v>
      </c>
      <c r="T42" s="198" t="s">
        <v>360</v>
      </c>
      <c r="U42" s="199" t="s">
        <v>360</v>
      </c>
      <c r="V42" s="197" t="s">
        <v>360</v>
      </c>
      <c r="W42" s="198" t="s">
        <v>360</v>
      </c>
      <c r="X42" s="200" t="s">
        <v>360</v>
      </c>
      <c r="Y42" s="200" t="s">
        <v>360</v>
      </c>
      <c r="Z42" s="200" t="s">
        <v>360</v>
      </c>
      <c r="AA42" s="201" t="s">
        <v>360</v>
      </c>
      <c r="AB42" s="183" t="s">
        <v>360</v>
      </c>
      <c r="AC42" s="184" t="s">
        <v>360</v>
      </c>
      <c r="AD42" s="184" t="s">
        <v>360</v>
      </c>
      <c r="AE42" s="184" t="s">
        <v>360</v>
      </c>
      <c r="AF42" s="184" t="s">
        <v>360</v>
      </c>
      <c r="AG42" s="185" t="s">
        <v>360</v>
      </c>
      <c r="AH42" s="186" t="s">
        <v>360</v>
      </c>
      <c r="AI42" s="223" t="s">
        <v>360</v>
      </c>
      <c r="AJ42" s="223" t="s">
        <v>360</v>
      </c>
      <c r="AK42" s="223" t="s">
        <v>360</v>
      </c>
      <c r="AL42" s="225" t="s">
        <v>360</v>
      </c>
      <c r="AN42" s="541"/>
      <c r="AO42" s="542"/>
      <c r="AP42" s="542"/>
      <c r="AQ42" s="542"/>
      <c r="AR42" s="542"/>
      <c r="AS42" s="542"/>
      <c r="AT42" s="526"/>
      <c r="AU42" s="527"/>
    </row>
    <row r="43" spans="2:47" ht="7.5" customHeight="1" x14ac:dyDescent="0.2">
      <c r="B43" s="496"/>
      <c r="C43" s="496"/>
      <c r="D43" s="497"/>
      <c r="E43" s="501"/>
      <c r="F43" s="502"/>
      <c r="G43" s="502"/>
      <c r="H43" s="502"/>
      <c r="I43" s="502"/>
      <c r="J43" s="211" t="s">
        <v>360</v>
      </c>
      <c r="K43" s="212" t="s">
        <v>360</v>
      </c>
      <c r="L43" s="212" t="s">
        <v>360</v>
      </c>
      <c r="M43" s="212" t="s">
        <v>360</v>
      </c>
      <c r="N43" s="212" t="s">
        <v>360</v>
      </c>
      <c r="O43" s="213" t="s">
        <v>360</v>
      </c>
      <c r="P43" s="197" t="s">
        <v>360</v>
      </c>
      <c r="Q43" s="198" t="s">
        <v>360</v>
      </c>
      <c r="R43" s="198" t="s">
        <v>360</v>
      </c>
      <c r="S43" s="198" t="s">
        <v>360</v>
      </c>
      <c r="T43" s="198" t="s">
        <v>360</v>
      </c>
      <c r="U43" s="199" t="s">
        <v>360</v>
      </c>
      <c r="V43" s="197" t="s">
        <v>360</v>
      </c>
      <c r="W43" s="198" t="s">
        <v>360</v>
      </c>
      <c r="X43" s="200" t="s">
        <v>360</v>
      </c>
      <c r="Y43" s="200" t="s">
        <v>360</v>
      </c>
      <c r="Z43" s="200" t="s">
        <v>360</v>
      </c>
      <c r="AA43" s="201" t="s">
        <v>360</v>
      </c>
      <c r="AB43" s="183" t="s">
        <v>360</v>
      </c>
      <c r="AC43" s="184" t="s">
        <v>360</v>
      </c>
      <c r="AD43" s="184" t="s">
        <v>360</v>
      </c>
      <c r="AE43" s="184" t="s">
        <v>360</v>
      </c>
      <c r="AF43" s="184" t="s">
        <v>360</v>
      </c>
      <c r="AG43" s="185" t="s">
        <v>360</v>
      </c>
      <c r="AH43" s="186" t="s">
        <v>360</v>
      </c>
      <c r="AI43" s="223" t="s">
        <v>360</v>
      </c>
      <c r="AJ43" s="223" t="s">
        <v>360</v>
      </c>
      <c r="AK43" s="223" t="s">
        <v>360</v>
      </c>
      <c r="AL43" s="225" t="s">
        <v>360</v>
      </c>
      <c r="AN43" s="541"/>
      <c r="AO43" s="542"/>
      <c r="AP43" s="542"/>
      <c r="AQ43" s="542"/>
      <c r="AR43" s="542"/>
      <c r="AS43" s="542"/>
      <c r="AT43" s="526"/>
      <c r="AU43" s="527"/>
    </row>
    <row r="44" spans="2:47" ht="7.5" customHeight="1" x14ac:dyDescent="0.2">
      <c r="B44" s="496"/>
      <c r="C44" s="496"/>
      <c r="D44" s="497"/>
      <c r="E44" s="501"/>
      <c r="F44" s="502"/>
      <c r="G44" s="502"/>
      <c r="H44" s="502"/>
      <c r="I44" s="502"/>
      <c r="J44" s="211" t="s">
        <v>360</v>
      </c>
      <c r="K44" s="212" t="s">
        <v>360</v>
      </c>
      <c r="L44" s="212" t="s">
        <v>360</v>
      </c>
      <c r="M44" s="212" t="s">
        <v>360</v>
      </c>
      <c r="N44" s="212" t="s">
        <v>360</v>
      </c>
      <c r="O44" s="213" t="s">
        <v>360</v>
      </c>
      <c r="P44" s="197" t="s">
        <v>360</v>
      </c>
      <c r="Q44" s="198" t="s">
        <v>360</v>
      </c>
      <c r="R44" s="198" t="s">
        <v>360</v>
      </c>
      <c r="S44" s="198" t="s">
        <v>360</v>
      </c>
      <c r="T44" s="198" t="s">
        <v>360</v>
      </c>
      <c r="U44" s="199" t="s">
        <v>360</v>
      </c>
      <c r="V44" s="197" t="s">
        <v>360</v>
      </c>
      <c r="W44" s="198" t="s">
        <v>360</v>
      </c>
      <c r="X44" s="200" t="s">
        <v>360</v>
      </c>
      <c r="Y44" s="200" t="s">
        <v>360</v>
      </c>
      <c r="Z44" s="200" t="s">
        <v>360</v>
      </c>
      <c r="AA44" s="201" t="s">
        <v>360</v>
      </c>
      <c r="AB44" s="183" t="s">
        <v>360</v>
      </c>
      <c r="AC44" s="184" t="s">
        <v>360</v>
      </c>
      <c r="AD44" s="184" t="s">
        <v>360</v>
      </c>
      <c r="AE44" s="184" t="s">
        <v>360</v>
      </c>
      <c r="AF44" s="184" t="s">
        <v>360</v>
      </c>
      <c r="AG44" s="185" t="s">
        <v>360</v>
      </c>
      <c r="AH44" s="186" t="s">
        <v>360</v>
      </c>
      <c r="AI44" s="223" t="s">
        <v>360</v>
      </c>
      <c r="AJ44" s="223" t="s">
        <v>360</v>
      </c>
      <c r="AK44" s="223" t="s">
        <v>360</v>
      </c>
      <c r="AL44" s="225" t="s">
        <v>360</v>
      </c>
      <c r="AN44" s="541"/>
      <c r="AO44" s="542"/>
      <c r="AP44" s="542"/>
      <c r="AQ44" s="542"/>
      <c r="AR44" s="542"/>
      <c r="AS44" s="542"/>
      <c r="AT44" s="526"/>
      <c r="AU44" s="527"/>
    </row>
    <row r="45" spans="2:47" ht="7.5" customHeight="1" thickBot="1" x14ac:dyDescent="0.25">
      <c r="B45" s="496"/>
      <c r="C45" s="496"/>
      <c r="D45" s="497"/>
      <c r="E45" s="501"/>
      <c r="F45" s="502"/>
      <c r="G45" s="502"/>
      <c r="H45" s="502"/>
      <c r="I45" s="502"/>
      <c r="J45" s="211" t="s">
        <v>360</v>
      </c>
      <c r="K45" s="212" t="s">
        <v>360</v>
      </c>
      <c r="L45" s="212" t="s">
        <v>360</v>
      </c>
      <c r="M45" s="212" t="s">
        <v>360</v>
      </c>
      <c r="N45" s="212" t="s">
        <v>360</v>
      </c>
      <c r="O45" s="213" t="s">
        <v>360</v>
      </c>
      <c r="P45" s="197" t="s">
        <v>360</v>
      </c>
      <c r="Q45" s="198" t="s">
        <v>360</v>
      </c>
      <c r="R45" s="198" t="s">
        <v>360</v>
      </c>
      <c r="S45" s="198" t="s">
        <v>360</v>
      </c>
      <c r="T45" s="198" t="s">
        <v>360</v>
      </c>
      <c r="U45" s="199" t="s">
        <v>360</v>
      </c>
      <c r="V45" s="197" t="s">
        <v>360</v>
      </c>
      <c r="W45" s="198" t="s">
        <v>360</v>
      </c>
      <c r="X45" s="200" t="s">
        <v>360</v>
      </c>
      <c r="Y45" s="200" t="s">
        <v>360</v>
      </c>
      <c r="Z45" s="200" t="s">
        <v>360</v>
      </c>
      <c r="AA45" s="201" t="s">
        <v>360</v>
      </c>
      <c r="AB45" s="183" t="s">
        <v>360</v>
      </c>
      <c r="AC45" s="184" t="s">
        <v>360</v>
      </c>
      <c r="AD45" s="184" t="s">
        <v>360</v>
      </c>
      <c r="AE45" s="184" t="s">
        <v>360</v>
      </c>
      <c r="AF45" s="184" t="s">
        <v>360</v>
      </c>
      <c r="AG45" s="185" t="s">
        <v>360</v>
      </c>
      <c r="AH45" s="186" t="s">
        <v>360</v>
      </c>
      <c r="AI45" s="223" t="s">
        <v>360</v>
      </c>
      <c r="AJ45" s="223" t="s">
        <v>360</v>
      </c>
      <c r="AK45" s="223" t="s">
        <v>360</v>
      </c>
      <c r="AL45" s="225" t="s">
        <v>360</v>
      </c>
      <c r="AN45" s="541"/>
      <c r="AO45" s="542"/>
      <c r="AP45" s="542"/>
      <c r="AQ45" s="542"/>
      <c r="AR45" s="542"/>
      <c r="AS45" s="543"/>
      <c r="AT45" s="528"/>
      <c r="AU45" s="529"/>
    </row>
    <row r="46" spans="2:47" ht="13.5" hidden="1" thickBot="1" x14ac:dyDescent="0.25">
      <c r="B46" s="496"/>
      <c r="C46" s="496"/>
      <c r="D46" s="497"/>
      <c r="E46" s="501"/>
      <c r="F46" s="502"/>
      <c r="G46" s="502"/>
      <c r="H46" s="502"/>
      <c r="I46" s="502"/>
      <c r="J46" s="211" t="s">
        <v>360</v>
      </c>
      <c r="K46" s="212" t="s">
        <v>360</v>
      </c>
      <c r="L46" s="212" t="s">
        <v>360</v>
      </c>
      <c r="M46" s="212" t="s">
        <v>360</v>
      </c>
      <c r="N46" s="212" t="s">
        <v>360</v>
      </c>
      <c r="O46" s="213" t="s">
        <v>360</v>
      </c>
      <c r="P46" s="207" t="s">
        <v>360</v>
      </c>
      <c r="Q46" s="200" t="s">
        <v>360</v>
      </c>
      <c r="R46" s="200" t="s">
        <v>360</v>
      </c>
      <c r="S46" s="200" t="s">
        <v>360</v>
      </c>
      <c r="T46" s="200" t="s">
        <v>360</v>
      </c>
      <c r="U46" s="201" t="s">
        <v>360</v>
      </c>
      <c r="V46" s="207" t="s">
        <v>360</v>
      </c>
      <c r="W46" s="200" t="s">
        <v>360</v>
      </c>
      <c r="X46" s="200" t="s">
        <v>360</v>
      </c>
      <c r="Y46" s="200" t="s">
        <v>360</v>
      </c>
      <c r="Z46" s="200" t="s">
        <v>360</v>
      </c>
      <c r="AA46" s="201" t="s">
        <v>360</v>
      </c>
      <c r="AB46" s="183" t="s">
        <v>360</v>
      </c>
      <c r="AC46" s="184" t="s">
        <v>360</v>
      </c>
      <c r="AD46" s="184" t="s">
        <v>360</v>
      </c>
      <c r="AE46" s="184" t="s">
        <v>360</v>
      </c>
      <c r="AF46" s="184" t="s">
        <v>360</v>
      </c>
      <c r="AG46" s="185" t="s">
        <v>360</v>
      </c>
      <c r="AH46" s="186" t="s">
        <v>360</v>
      </c>
      <c r="AI46" s="223" t="s">
        <v>360</v>
      </c>
      <c r="AJ46" s="223" t="s">
        <v>360</v>
      </c>
      <c r="AK46" s="223" t="s">
        <v>360</v>
      </c>
      <c r="AL46" s="225" t="s">
        <v>360</v>
      </c>
      <c r="AN46" s="541"/>
      <c r="AO46" s="542"/>
      <c r="AP46" s="542"/>
      <c r="AQ46" s="542"/>
      <c r="AR46" s="542"/>
      <c r="AS46" s="544"/>
    </row>
    <row r="47" spans="2:47" ht="13.5" hidden="1" thickBot="1" x14ac:dyDescent="0.25">
      <c r="B47" s="496"/>
      <c r="C47" s="496"/>
      <c r="D47" s="497"/>
      <c r="E47" s="504"/>
      <c r="F47" s="505"/>
      <c r="G47" s="505"/>
      <c r="H47" s="505"/>
      <c r="I47" s="505"/>
      <c r="J47" s="214" t="s">
        <v>360</v>
      </c>
      <c r="K47" s="215" t="s">
        <v>360</v>
      </c>
      <c r="L47" s="215" t="s">
        <v>360</v>
      </c>
      <c r="M47" s="215" t="s">
        <v>360</v>
      </c>
      <c r="N47" s="215" t="s">
        <v>360</v>
      </c>
      <c r="O47" s="216" t="s">
        <v>360</v>
      </c>
      <c r="P47" s="207" t="s">
        <v>360</v>
      </c>
      <c r="Q47" s="200" t="s">
        <v>360</v>
      </c>
      <c r="R47" s="200" t="s">
        <v>360</v>
      </c>
      <c r="S47" s="200" t="s">
        <v>360</v>
      </c>
      <c r="T47" s="200" t="s">
        <v>360</v>
      </c>
      <c r="U47" s="201" t="s">
        <v>360</v>
      </c>
      <c r="V47" s="217" t="s">
        <v>360</v>
      </c>
      <c r="W47" s="205" t="s">
        <v>360</v>
      </c>
      <c r="X47" s="205" t="s">
        <v>360</v>
      </c>
      <c r="Y47" s="205" t="s">
        <v>360</v>
      </c>
      <c r="Z47" s="205" t="s">
        <v>360</v>
      </c>
      <c r="AA47" s="206" t="s">
        <v>360</v>
      </c>
      <c r="AB47" s="187" t="s">
        <v>360</v>
      </c>
      <c r="AC47" s="188" t="s">
        <v>360</v>
      </c>
      <c r="AD47" s="188" t="s">
        <v>360</v>
      </c>
      <c r="AE47" s="188" t="s">
        <v>360</v>
      </c>
      <c r="AF47" s="188" t="s">
        <v>360</v>
      </c>
      <c r="AG47" s="189" t="s">
        <v>360</v>
      </c>
      <c r="AH47" s="190" t="s">
        <v>360</v>
      </c>
      <c r="AI47" s="191" t="s">
        <v>360</v>
      </c>
      <c r="AJ47" s="191" t="s">
        <v>360</v>
      </c>
      <c r="AK47" s="191" t="s">
        <v>360</v>
      </c>
      <c r="AL47" s="226" t="s">
        <v>360</v>
      </c>
      <c r="AN47" s="545"/>
      <c r="AO47" s="546"/>
      <c r="AP47" s="546"/>
      <c r="AQ47" s="546"/>
      <c r="AR47" s="546"/>
      <c r="AS47" s="547"/>
    </row>
    <row r="48" spans="2:47" ht="6" customHeight="1" x14ac:dyDescent="0.2">
      <c r="B48" s="496"/>
      <c r="C48" s="496"/>
      <c r="D48" s="497"/>
      <c r="E48" s="498" t="s">
        <v>167</v>
      </c>
      <c r="F48" s="499"/>
      <c r="G48" s="499"/>
      <c r="H48" s="499"/>
      <c r="I48" s="500"/>
      <c r="J48" s="208" t="s">
        <v>360</v>
      </c>
      <c r="K48" s="209" t="s">
        <v>360</v>
      </c>
      <c r="L48" s="209" t="s">
        <v>360</v>
      </c>
      <c r="M48" s="209" t="s">
        <v>360</v>
      </c>
      <c r="N48" s="209" t="s">
        <v>360</v>
      </c>
      <c r="O48" s="210" t="s">
        <v>360</v>
      </c>
      <c r="P48" s="208" t="s">
        <v>360</v>
      </c>
      <c r="Q48" s="209" t="s">
        <v>360</v>
      </c>
      <c r="R48" s="209" t="s">
        <v>360</v>
      </c>
      <c r="S48" s="209" t="s">
        <v>360</v>
      </c>
      <c r="T48" s="209" t="s">
        <v>360</v>
      </c>
      <c r="U48" s="210" t="s">
        <v>360</v>
      </c>
      <c r="V48" s="192" t="s">
        <v>360</v>
      </c>
      <c r="W48" s="193" t="s">
        <v>360</v>
      </c>
      <c r="X48" s="195" t="s">
        <v>360</v>
      </c>
      <c r="Y48" s="195" t="s">
        <v>360</v>
      </c>
      <c r="Z48" s="195" t="s">
        <v>360</v>
      </c>
      <c r="AA48" s="196" t="s">
        <v>360</v>
      </c>
      <c r="AB48" s="178" t="s">
        <v>360</v>
      </c>
      <c r="AC48" s="179" t="s">
        <v>360</v>
      </c>
      <c r="AD48" s="179" t="s">
        <v>360</v>
      </c>
      <c r="AE48" s="179" t="s">
        <v>360</v>
      </c>
      <c r="AF48" s="179" t="s">
        <v>360</v>
      </c>
      <c r="AG48" s="180" t="s">
        <v>360</v>
      </c>
      <c r="AH48" s="181" t="s">
        <v>360</v>
      </c>
      <c r="AI48" s="182" t="s">
        <v>360</v>
      </c>
      <c r="AJ48" s="182" t="s">
        <v>360</v>
      </c>
      <c r="AK48" s="182" t="s">
        <v>360</v>
      </c>
      <c r="AL48" s="224" t="s">
        <v>360</v>
      </c>
    </row>
    <row r="49" spans="2:38" ht="6" customHeight="1" x14ac:dyDescent="0.2">
      <c r="B49" s="496"/>
      <c r="C49" s="496"/>
      <c r="D49" s="497"/>
      <c r="E49" s="517"/>
      <c r="F49" s="502"/>
      <c r="G49" s="502"/>
      <c r="H49" s="502"/>
      <c r="I49" s="503"/>
      <c r="J49" s="211" t="s">
        <v>360</v>
      </c>
      <c r="K49" s="212" t="s">
        <v>360</v>
      </c>
      <c r="L49" s="212" t="s">
        <v>360</v>
      </c>
      <c r="M49" s="212" t="s">
        <v>360</v>
      </c>
      <c r="N49" s="212" t="s">
        <v>360</v>
      </c>
      <c r="O49" s="213" t="s">
        <v>360</v>
      </c>
      <c r="P49" s="211" t="s">
        <v>360</v>
      </c>
      <c r="Q49" s="212" t="s">
        <v>360</v>
      </c>
      <c r="R49" s="212" t="s">
        <v>360</v>
      </c>
      <c r="S49" s="212" t="s">
        <v>360</v>
      </c>
      <c r="T49" s="212" t="s">
        <v>360</v>
      </c>
      <c r="U49" s="213" t="s">
        <v>360</v>
      </c>
      <c r="V49" s="197" t="s">
        <v>360</v>
      </c>
      <c r="W49" s="198" t="s">
        <v>360</v>
      </c>
      <c r="X49" s="200" t="s">
        <v>360</v>
      </c>
      <c r="Y49" s="200" t="s">
        <v>360</v>
      </c>
      <c r="Z49" s="200" t="s">
        <v>360</v>
      </c>
      <c r="AA49" s="201" t="s">
        <v>360</v>
      </c>
      <c r="AB49" s="183" t="s">
        <v>360</v>
      </c>
      <c r="AC49" s="184" t="s">
        <v>360</v>
      </c>
      <c r="AD49" s="184" t="s">
        <v>360</v>
      </c>
      <c r="AE49" s="184" t="s">
        <v>360</v>
      </c>
      <c r="AF49" s="184" t="s">
        <v>360</v>
      </c>
      <c r="AG49" s="185" t="s">
        <v>360</v>
      </c>
      <c r="AH49" s="186" t="s">
        <v>360</v>
      </c>
      <c r="AI49" s="223" t="s">
        <v>360</v>
      </c>
      <c r="AJ49" s="223" t="s">
        <v>360</v>
      </c>
      <c r="AK49" s="223" t="s">
        <v>360</v>
      </c>
      <c r="AL49" s="225" t="s">
        <v>360</v>
      </c>
    </row>
    <row r="50" spans="2:38" ht="6" customHeight="1" x14ac:dyDescent="0.2">
      <c r="B50" s="496"/>
      <c r="C50" s="496"/>
      <c r="D50" s="497"/>
      <c r="E50" s="517"/>
      <c r="F50" s="502"/>
      <c r="G50" s="502"/>
      <c r="H50" s="502"/>
      <c r="I50" s="503"/>
      <c r="J50" s="211" t="s">
        <v>360</v>
      </c>
      <c r="K50" s="212" t="s">
        <v>360</v>
      </c>
      <c r="L50" s="212" t="s">
        <v>360</v>
      </c>
      <c r="M50" s="212" t="s">
        <v>360</v>
      </c>
      <c r="N50" s="212" t="s">
        <v>360</v>
      </c>
      <c r="O50" s="213" t="s">
        <v>360</v>
      </c>
      <c r="P50" s="211" t="s">
        <v>360</v>
      </c>
      <c r="Q50" s="212" t="s">
        <v>360</v>
      </c>
      <c r="R50" s="212" t="s">
        <v>360</v>
      </c>
      <c r="S50" s="212" t="s">
        <v>360</v>
      </c>
      <c r="T50" s="212" t="s">
        <v>360</v>
      </c>
      <c r="U50" s="213" t="s">
        <v>360</v>
      </c>
      <c r="V50" s="197" t="s">
        <v>360</v>
      </c>
      <c r="W50" s="198" t="s">
        <v>360</v>
      </c>
      <c r="X50" s="200" t="s">
        <v>360</v>
      </c>
      <c r="Y50" s="200" t="s">
        <v>360</v>
      </c>
      <c r="Z50" s="200" t="s">
        <v>360</v>
      </c>
      <c r="AA50" s="201" t="s">
        <v>360</v>
      </c>
      <c r="AB50" s="183" t="s">
        <v>360</v>
      </c>
      <c r="AC50" s="184" t="s">
        <v>360</v>
      </c>
      <c r="AD50" s="184" t="s">
        <v>360</v>
      </c>
      <c r="AE50" s="184" t="s">
        <v>360</v>
      </c>
      <c r="AF50" s="184" t="s">
        <v>360</v>
      </c>
      <c r="AG50" s="185" t="s">
        <v>360</v>
      </c>
      <c r="AH50" s="186" t="s">
        <v>360</v>
      </c>
      <c r="AI50" s="223" t="s">
        <v>360</v>
      </c>
      <c r="AJ50" s="223" t="s">
        <v>360</v>
      </c>
      <c r="AK50" s="223" t="s">
        <v>360</v>
      </c>
      <c r="AL50" s="225" t="s">
        <v>360</v>
      </c>
    </row>
    <row r="51" spans="2:38" ht="6" customHeight="1" x14ac:dyDescent="0.2">
      <c r="B51" s="496"/>
      <c r="C51" s="496"/>
      <c r="D51" s="497"/>
      <c r="E51" s="501"/>
      <c r="F51" s="502"/>
      <c r="G51" s="502"/>
      <c r="H51" s="502"/>
      <c r="I51" s="503"/>
      <c r="J51" s="211" t="s">
        <v>360</v>
      </c>
      <c r="K51" s="212" t="s">
        <v>360</v>
      </c>
      <c r="L51" s="212" t="s">
        <v>360</v>
      </c>
      <c r="M51" s="212" t="s">
        <v>360</v>
      </c>
      <c r="N51" s="212" t="s">
        <v>360</v>
      </c>
      <c r="O51" s="213" t="s">
        <v>360</v>
      </c>
      <c r="P51" s="211" t="s">
        <v>360</v>
      </c>
      <c r="Q51" s="212" t="s">
        <v>360</v>
      </c>
      <c r="R51" s="212" t="s">
        <v>360</v>
      </c>
      <c r="S51" s="212" t="s">
        <v>360</v>
      </c>
      <c r="T51" s="212" t="s">
        <v>360</v>
      </c>
      <c r="U51" s="213" t="s">
        <v>360</v>
      </c>
      <c r="V51" s="197" t="s">
        <v>360</v>
      </c>
      <c r="W51" s="198" t="s">
        <v>360</v>
      </c>
      <c r="X51" s="200" t="s">
        <v>360</v>
      </c>
      <c r="Y51" s="200" t="s">
        <v>360</v>
      </c>
      <c r="Z51" s="200" t="s">
        <v>360</v>
      </c>
      <c r="AA51" s="201" t="s">
        <v>360</v>
      </c>
      <c r="AB51" s="183" t="s">
        <v>360</v>
      </c>
      <c r="AC51" s="184" t="s">
        <v>360</v>
      </c>
      <c r="AD51" s="184" t="s">
        <v>360</v>
      </c>
      <c r="AE51" s="184" t="s">
        <v>360</v>
      </c>
      <c r="AF51" s="184" t="s">
        <v>360</v>
      </c>
      <c r="AG51" s="185" t="s">
        <v>360</v>
      </c>
      <c r="AH51" s="186" t="s">
        <v>360</v>
      </c>
      <c r="AI51" s="223" t="s">
        <v>360</v>
      </c>
      <c r="AJ51" s="223" t="s">
        <v>360</v>
      </c>
      <c r="AK51" s="223" t="s">
        <v>360</v>
      </c>
      <c r="AL51" s="225" t="s">
        <v>360</v>
      </c>
    </row>
    <row r="52" spans="2:38" ht="6" customHeight="1" x14ac:dyDescent="0.2">
      <c r="B52" s="496"/>
      <c r="C52" s="496"/>
      <c r="D52" s="497"/>
      <c r="E52" s="501"/>
      <c r="F52" s="502"/>
      <c r="G52" s="502"/>
      <c r="H52" s="502"/>
      <c r="I52" s="503"/>
      <c r="J52" s="211" t="s">
        <v>360</v>
      </c>
      <c r="K52" s="212" t="s">
        <v>360</v>
      </c>
      <c r="L52" s="212" t="s">
        <v>360</v>
      </c>
      <c r="M52" s="212" t="s">
        <v>360</v>
      </c>
      <c r="N52" s="212" t="s">
        <v>360</v>
      </c>
      <c r="O52" s="213" t="s">
        <v>360</v>
      </c>
      <c r="P52" s="211" t="s">
        <v>360</v>
      </c>
      <c r="Q52" s="212" t="s">
        <v>360</v>
      </c>
      <c r="R52" s="212" t="s">
        <v>360</v>
      </c>
      <c r="S52" s="212" t="s">
        <v>360</v>
      </c>
      <c r="T52" s="212" t="s">
        <v>360</v>
      </c>
      <c r="U52" s="213" t="s">
        <v>360</v>
      </c>
      <c r="V52" s="197" t="s">
        <v>360</v>
      </c>
      <c r="W52" s="198" t="s">
        <v>360</v>
      </c>
      <c r="X52" s="200" t="s">
        <v>360</v>
      </c>
      <c r="Y52" s="200" t="s">
        <v>360</v>
      </c>
      <c r="Z52" s="200" t="s">
        <v>360</v>
      </c>
      <c r="AA52" s="201" t="s">
        <v>360</v>
      </c>
      <c r="AB52" s="183" t="s">
        <v>360</v>
      </c>
      <c r="AC52" s="184" t="s">
        <v>360</v>
      </c>
      <c r="AD52" s="184" t="s">
        <v>360</v>
      </c>
      <c r="AE52" s="184" t="s">
        <v>360</v>
      </c>
      <c r="AF52" s="184" t="s">
        <v>360</v>
      </c>
      <c r="AG52" s="185" t="s">
        <v>360</v>
      </c>
      <c r="AH52" s="186" t="s">
        <v>360</v>
      </c>
      <c r="AI52" s="223" t="s">
        <v>360</v>
      </c>
      <c r="AJ52" s="223" t="s">
        <v>360</v>
      </c>
      <c r="AK52" s="223" t="s">
        <v>360</v>
      </c>
      <c r="AL52" s="225" t="s">
        <v>360</v>
      </c>
    </row>
    <row r="53" spans="2:38" ht="6" customHeight="1" x14ac:dyDescent="0.2">
      <c r="B53" s="496"/>
      <c r="C53" s="496"/>
      <c r="D53" s="497"/>
      <c r="E53" s="501"/>
      <c r="F53" s="502"/>
      <c r="G53" s="502"/>
      <c r="H53" s="502"/>
      <c r="I53" s="503"/>
      <c r="J53" s="211" t="s">
        <v>360</v>
      </c>
      <c r="K53" s="212" t="s">
        <v>360</v>
      </c>
      <c r="L53" s="212" t="s">
        <v>360</v>
      </c>
      <c r="M53" s="212" t="s">
        <v>360</v>
      </c>
      <c r="N53" s="212" t="s">
        <v>360</v>
      </c>
      <c r="O53" s="213" t="s">
        <v>360</v>
      </c>
      <c r="P53" s="211" t="s">
        <v>360</v>
      </c>
      <c r="Q53" s="212" t="s">
        <v>360</v>
      </c>
      <c r="R53" s="212" t="s">
        <v>360</v>
      </c>
      <c r="S53" s="212" t="s">
        <v>360</v>
      </c>
      <c r="T53" s="212" t="s">
        <v>360</v>
      </c>
      <c r="U53" s="213" t="s">
        <v>360</v>
      </c>
      <c r="V53" s="197" t="s">
        <v>360</v>
      </c>
      <c r="W53" s="198" t="s">
        <v>360</v>
      </c>
      <c r="X53" s="200" t="s">
        <v>360</v>
      </c>
      <c r="Y53" s="200" t="s">
        <v>360</v>
      </c>
      <c r="Z53" s="200" t="s">
        <v>360</v>
      </c>
      <c r="AA53" s="201" t="s">
        <v>360</v>
      </c>
      <c r="AB53" s="183" t="s">
        <v>360</v>
      </c>
      <c r="AC53" s="184" t="s">
        <v>360</v>
      </c>
      <c r="AD53" s="184" t="s">
        <v>360</v>
      </c>
      <c r="AE53" s="184" t="s">
        <v>360</v>
      </c>
      <c r="AF53" s="184" t="s">
        <v>360</v>
      </c>
      <c r="AG53" s="185" t="s">
        <v>360</v>
      </c>
      <c r="AH53" s="186" t="s">
        <v>360</v>
      </c>
      <c r="AI53" s="223" t="s">
        <v>360</v>
      </c>
      <c r="AJ53" s="223" t="s">
        <v>360</v>
      </c>
      <c r="AK53" s="223" t="s">
        <v>360</v>
      </c>
      <c r="AL53" s="225" t="s">
        <v>360</v>
      </c>
    </row>
    <row r="54" spans="2:38" ht="6" customHeight="1" x14ac:dyDescent="0.2">
      <c r="B54" s="496"/>
      <c r="C54" s="496"/>
      <c r="D54" s="497"/>
      <c r="E54" s="501"/>
      <c r="F54" s="502"/>
      <c r="G54" s="502"/>
      <c r="H54" s="502"/>
      <c r="I54" s="503"/>
      <c r="J54" s="211" t="s">
        <v>360</v>
      </c>
      <c r="K54" s="212" t="s">
        <v>360</v>
      </c>
      <c r="L54" s="212" t="s">
        <v>360</v>
      </c>
      <c r="M54" s="212" t="s">
        <v>360</v>
      </c>
      <c r="N54" s="212" t="s">
        <v>360</v>
      </c>
      <c r="O54" s="213" t="s">
        <v>360</v>
      </c>
      <c r="P54" s="211" t="s">
        <v>360</v>
      </c>
      <c r="Q54" s="212" t="s">
        <v>360</v>
      </c>
      <c r="R54" s="212" t="s">
        <v>360</v>
      </c>
      <c r="S54" s="212" t="s">
        <v>360</v>
      </c>
      <c r="T54" s="212" t="s">
        <v>360</v>
      </c>
      <c r="U54" s="213" t="s">
        <v>360</v>
      </c>
      <c r="V54" s="197" t="s">
        <v>360</v>
      </c>
      <c r="W54" s="198" t="s">
        <v>360</v>
      </c>
      <c r="X54" s="200" t="s">
        <v>360</v>
      </c>
      <c r="Y54" s="200" t="s">
        <v>360</v>
      </c>
      <c r="Z54" s="200" t="s">
        <v>360</v>
      </c>
      <c r="AA54" s="201" t="s">
        <v>360</v>
      </c>
      <c r="AB54" s="183" t="s">
        <v>360</v>
      </c>
      <c r="AC54" s="184" t="s">
        <v>360</v>
      </c>
      <c r="AD54" s="184" t="s">
        <v>360</v>
      </c>
      <c r="AE54" s="184" t="s">
        <v>360</v>
      </c>
      <c r="AF54" s="184" t="s">
        <v>360</v>
      </c>
      <c r="AG54" s="185" t="s">
        <v>360</v>
      </c>
      <c r="AH54" s="186" t="s">
        <v>360</v>
      </c>
      <c r="AI54" s="223" t="s">
        <v>360</v>
      </c>
      <c r="AJ54" s="223" t="s">
        <v>360</v>
      </c>
      <c r="AK54" s="223" t="s">
        <v>360</v>
      </c>
      <c r="AL54" s="225" t="s">
        <v>360</v>
      </c>
    </row>
    <row r="55" spans="2:38" ht="6" customHeight="1" x14ac:dyDescent="0.2">
      <c r="B55" s="496"/>
      <c r="C55" s="496"/>
      <c r="D55" s="497"/>
      <c r="E55" s="501"/>
      <c r="F55" s="502"/>
      <c r="G55" s="502"/>
      <c r="H55" s="502"/>
      <c r="I55" s="503"/>
      <c r="J55" s="211" t="s">
        <v>360</v>
      </c>
      <c r="K55" s="212" t="s">
        <v>360</v>
      </c>
      <c r="L55" s="212" t="s">
        <v>360</v>
      </c>
      <c r="M55" s="212" t="s">
        <v>360</v>
      </c>
      <c r="N55" s="212" t="s">
        <v>360</v>
      </c>
      <c r="O55" s="213" t="s">
        <v>360</v>
      </c>
      <c r="P55" s="211" t="s">
        <v>360</v>
      </c>
      <c r="Q55" s="212" t="s">
        <v>360</v>
      </c>
      <c r="R55" s="212" t="s">
        <v>360</v>
      </c>
      <c r="S55" s="212" t="s">
        <v>360</v>
      </c>
      <c r="T55" s="212" t="s">
        <v>360</v>
      </c>
      <c r="U55" s="213" t="s">
        <v>360</v>
      </c>
      <c r="V55" s="197" t="s">
        <v>360</v>
      </c>
      <c r="W55" s="198" t="s">
        <v>360</v>
      </c>
      <c r="X55" s="200" t="s">
        <v>360</v>
      </c>
      <c r="Y55" s="200" t="s">
        <v>360</v>
      </c>
      <c r="Z55" s="200" t="s">
        <v>360</v>
      </c>
      <c r="AA55" s="201" t="s">
        <v>360</v>
      </c>
      <c r="AB55" s="183" t="s">
        <v>360</v>
      </c>
      <c r="AC55" s="184" t="s">
        <v>360</v>
      </c>
      <c r="AD55" s="184" t="s">
        <v>360</v>
      </c>
      <c r="AE55" s="184" t="s">
        <v>360</v>
      </c>
      <c r="AF55" s="184" t="s">
        <v>360</v>
      </c>
      <c r="AG55" s="185" t="s">
        <v>360</v>
      </c>
      <c r="AH55" s="186" t="s">
        <v>360</v>
      </c>
      <c r="AI55" s="223" t="s">
        <v>360</v>
      </c>
      <c r="AJ55" s="223" t="s">
        <v>360</v>
      </c>
      <c r="AK55" s="223" t="s">
        <v>360</v>
      </c>
      <c r="AL55" s="225" t="s">
        <v>360</v>
      </c>
    </row>
    <row r="56" spans="2:38" ht="6" customHeight="1" x14ac:dyDescent="0.2">
      <c r="B56" s="496"/>
      <c r="C56" s="496"/>
      <c r="D56" s="497"/>
      <c r="E56" s="501"/>
      <c r="F56" s="502"/>
      <c r="G56" s="502"/>
      <c r="H56" s="502"/>
      <c r="I56" s="503"/>
      <c r="J56" s="211" t="s">
        <v>360</v>
      </c>
      <c r="K56" s="212" t="s">
        <v>360</v>
      </c>
      <c r="L56" s="212" t="s">
        <v>360</v>
      </c>
      <c r="M56" s="212" t="s">
        <v>360</v>
      </c>
      <c r="N56" s="212" t="s">
        <v>360</v>
      </c>
      <c r="O56" s="213" t="s">
        <v>360</v>
      </c>
      <c r="P56" s="211" t="s">
        <v>360</v>
      </c>
      <c r="Q56" s="212" t="s">
        <v>360</v>
      </c>
      <c r="R56" s="212" t="s">
        <v>360</v>
      </c>
      <c r="S56" s="212" t="s">
        <v>360</v>
      </c>
      <c r="T56" s="212" t="s">
        <v>360</v>
      </c>
      <c r="U56" s="213" t="s">
        <v>360</v>
      </c>
      <c r="V56" s="197" t="s">
        <v>360</v>
      </c>
      <c r="W56" s="198" t="s">
        <v>360</v>
      </c>
      <c r="X56" s="200" t="s">
        <v>360</v>
      </c>
      <c r="Y56" s="200" t="s">
        <v>360</v>
      </c>
      <c r="Z56" s="200" t="s">
        <v>360</v>
      </c>
      <c r="AA56" s="201" t="s">
        <v>360</v>
      </c>
      <c r="AB56" s="183" t="s">
        <v>360</v>
      </c>
      <c r="AC56" s="184" t="s">
        <v>360</v>
      </c>
      <c r="AD56" s="184" t="s">
        <v>360</v>
      </c>
      <c r="AE56" s="184" t="s">
        <v>360</v>
      </c>
      <c r="AF56" s="184" t="s">
        <v>360</v>
      </c>
      <c r="AG56" s="185" t="s">
        <v>360</v>
      </c>
      <c r="AH56" s="186" t="s">
        <v>360</v>
      </c>
      <c r="AI56" s="223" t="s">
        <v>360</v>
      </c>
      <c r="AJ56" s="223" t="s">
        <v>360</v>
      </c>
      <c r="AK56" s="223" t="s">
        <v>360</v>
      </c>
      <c r="AL56" s="225" t="s">
        <v>360</v>
      </c>
    </row>
    <row r="57" spans="2:38" ht="6" customHeight="1" thickBot="1" x14ac:dyDescent="0.25">
      <c r="B57" s="496"/>
      <c r="C57" s="496"/>
      <c r="D57" s="497"/>
      <c r="E57" s="504"/>
      <c r="F57" s="505"/>
      <c r="G57" s="505"/>
      <c r="H57" s="505"/>
      <c r="I57" s="506"/>
      <c r="J57" s="214" t="s">
        <v>360</v>
      </c>
      <c r="K57" s="215" t="s">
        <v>360</v>
      </c>
      <c r="L57" s="215" t="s">
        <v>360</v>
      </c>
      <c r="M57" s="215" t="s">
        <v>360</v>
      </c>
      <c r="N57" s="215" t="s">
        <v>360</v>
      </c>
      <c r="O57" s="216" t="s">
        <v>360</v>
      </c>
      <c r="P57" s="214" t="s">
        <v>360</v>
      </c>
      <c r="Q57" s="215" t="s">
        <v>360</v>
      </c>
      <c r="R57" s="215" t="s">
        <v>360</v>
      </c>
      <c r="S57" s="215" t="s">
        <v>360</v>
      </c>
      <c r="T57" s="215" t="s">
        <v>360</v>
      </c>
      <c r="U57" s="216" t="s">
        <v>360</v>
      </c>
      <c r="V57" s="202" t="s">
        <v>360</v>
      </c>
      <c r="W57" s="203" t="s">
        <v>360</v>
      </c>
      <c r="X57" s="205" t="s">
        <v>360</v>
      </c>
      <c r="Y57" s="205" t="s">
        <v>360</v>
      </c>
      <c r="Z57" s="205" t="s">
        <v>360</v>
      </c>
      <c r="AA57" s="206" t="s">
        <v>360</v>
      </c>
      <c r="AB57" s="187" t="s">
        <v>360</v>
      </c>
      <c r="AC57" s="188" t="s">
        <v>360</v>
      </c>
      <c r="AD57" s="188" t="s">
        <v>360</v>
      </c>
      <c r="AE57" s="188" t="s">
        <v>360</v>
      </c>
      <c r="AF57" s="188" t="s">
        <v>360</v>
      </c>
      <c r="AG57" s="189" t="s">
        <v>360</v>
      </c>
      <c r="AH57" s="190" t="s">
        <v>360</v>
      </c>
      <c r="AI57" s="191" t="s">
        <v>360</v>
      </c>
      <c r="AJ57" s="191" t="s">
        <v>360</v>
      </c>
      <c r="AK57" s="191" t="s">
        <v>360</v>
      </c>
      <c r="AL57" s="226" t="s">
        <v>360</v>
      </c>
    </row>
    <row r="58" spans="2:38" ht="6.75" customHeight="1" x14ac:dyDescent="0.2">
      <c r="J58" s="498" t="s">
        <v>168</v>
      </c>
      <c r="K58" s="499"/>
      <c r="L58" s="499"/>
      <c r="M58" s="499"/>
      <c r="N58" s="499"/>
      <c r="O58" s="500"/>
      <c r="P58" s="498" t="s">
        <v>169</v>
      </c>
      <c r="Q58" s="499"/>
      <c r="R58" s="499"/>
      <c r="S58" s="499"/>
      <c r="T58" s="499"/>
      <c r="U58" s="500"/>
      <c r="V58" s="498" t="s">
        <v>170</v>
      </c>
      <c r="W58" s="499"/>
      <c r="X58" s="499"/>
      <c r="Y58" s="499"/>
      <c r="Z58" s="499"/>
      <c r="AA58" s="500"/>
      <c r="AB58" s="498" t="s">
        <v>171</v>
      </c>
      <c r="AC58" s="548"/>
      <c r="AD58" s="499"/>
      <c r="AE58" s="499"/>
      <c r="AF58" s="499"/>
      <c r="AG58" s="499"/>
      <c r="AH58" s="498" t="s">
        <v>172</v>
      </c>
      <c r="AI58" s="499"/>
      <c r="AJ58" s="499"/>
      <c r="AK58" s="499"/>
      <c r="AL58" s="500"/>
    </row>
    <row r="59" spans="2:38" ht="6.75" customHeight="1" x14ac:dyDescent="0.2">
      <c r="J59" s="501"/>
      <c r="K59" s="502"/>
      <c r="L59" s="502"/>
      <c r="M59" s="502"/>
      <c r="N59" s="502"/>
      <c r="O59" s="503"/>
      <c r="P59" s="501"/>
      <c r="Q59" s="502"/>
      <c r="R59" s="502"/>
      <c r="S59" s="502"/>
      <c r="T59" s="502"/>
      <c r="U59" s="503"/>
      <c r="V59" s="501"/>
      <c r="W59" s="502"/>
      <c r="X59" s="502"/>
      <c r="Y59" s="502"/>
      <c r="Z59" s="502"/>
      <c r="AA59" s="503"/>
      <c r="AB59" s="501"/>
      <c r="AC59" s="502"/>
      <c r="AD59" s="502"/>
      <c r="AE59" s="502"/>
      <c r="AF59" s="502"/>
      <c r="AG59" s="502"/>
      <c r="AH59" s="517"/>
      <c r="AI59" s="530"/>
      <c r="AJ59" s="530"/>
      <c r="AK59" s="530"/>
      <c r="AL59" s="503"/>
    </row>
    <row r="60" spans="2:38" ht="6.75" customHeight="1" x14ac:dyDescent="0.2">
      <c r="J60" s="501"/>
      <c r="K60" s="502"/>
      <c r="L60" s="502"/>
      <c r="M60" s="502"/>
      <c r="N60" s="502"/>
      <c r="O60" s="503"/>
      <c r="P60" s="501"/>
      <c r="Q60" s="502"/>
      <c r="R60" s="502"/>
      <c r="S60" s="502"/>
      <c r="T60" s="502"/>
      <c r="U60" s="503"/>
      <c r="V60" s="501"/>
      <c r="W60" s="502"/>
      <c r="X60" s="502"/>
      <c r="Y60" s="502"/>
      <c r="Z60" s="502"/>
      <c r="AA60" s="503"/>
      <c r="AB60" s="501"/>
      <c r="AC60" s="502"/>
      <c r="AD60" s="502"/>
      <c r="AE60" s="502"/>
      <c r="AF60" s="502"/>
      <c r="AG60" s="502"/>
      <c r="AH60" s="517"/>
      <c r="AI60" s="530"/>
      <c r="AJ60" s="530"/>
      <c r="AK60" s="530"/>
      <c r="AL60" s="503"/>
    </row>
    <row r="61" spans="2:38" ht="6.75" customHeight="1" x14ac:dyDescent="0.2">
      <c r="J61" s="501"/>
      <c r="K61" s="502"/>
      <c r="L61" s="502"/>
      <c r="M61" s="502"/>
      <c r="N61" s="502"/>
      <c r="O61" s="503"/>
      <c r="P61" s="501"/>
      <c r="Q61" s="502"/>
      <c r="R61" s="502"/>
      <c r="S61" s="502"/>
      <c r="T61" s="502"/>
      <c r="U61" s="503"/>
      <c r="V61" s="501"/>
      <c r="W61" s="502"/>
      <c r="X61" s="502"/>
      <c r="Y61" s="502"/>
      <c r="Z61" s="502"/>
      <c r="AA61" s="503"/>
      <c r="AB61" s="501"/>
      <c r="AC61" s="502"/>
      <c r="AD61" s="502"/>
      <c r="AE61" s="502"/>
      <c r="AF61" s="502"/>
      <c r="AG61" s="502"/>
      <c r="AH61" s="501"/>
      <c r="AI61" s="530"/>
      <c r="AJ61" s="530"/>
      <c r="AK61" s="530"/>
      <c r="AL61" s="503"/>
    </row>
    <row r="62" spans="2:38" ht="6.75" customHeight="1" x14ac:dyDescent="0.2">
      <c r="J62" s="501"/>
      <c r="K62" s="502"/>
      <c r="L62" s="502"/>
      <c r="M62" s="502"/>
      <c r="N62" s="502"/>
      <c r="O62" s="503"/>
      <c r="P62" s="501"/>
      <c r="Q62" s="502"/>
      <c r="R62" s="502"/>
      <c r="S62" s="502"/>
      <c r="T62" s="502"/>
      <c r="U62" s="503"/>
      <c r="V62" s="501"/>
      <c r="W62" s="502"/>
      <c r="X62" s="502"/>
      <c r="Y62" s="502"/>
      <c r="Z62" s="502"/>
      <c r="AA62" s="503"/>
      <c r="AB62" s="501"/>
      <c r="AC62" s="502"/>
      <c r="AD62" s="502"/>
      <c r="AE62" s="502"/>
      <c r="AF62" s="502"/>
      <c r="AG62" s="502"/>
      <c r="AH62" s="501"/>
      <c r="AI62" s="530"/>
      <c r="AJ62" s="530"/>
      <c r="AK62" s="530"/>
      <c r="AL62" s="503"/>
    </row>
    <row r="63" spans="2:38" ht="6.75" customHeight="1" thickBot="1" x14ac:dyDescent="0.25">
      <c r="J63" s="504"/>
      <c r="K63" s="505"/>
      <c r="L63" s="505"/>
      <c r="M63" s="505"/>
      <c r="N63" s="505"/>
      <c r="O63" s="506"/>
      <c r="P63" s="504"/>
      <c r="Q63" s="505"/>
      <c r="R63" s="505"/>
      <c r="S63" s="505"/>
      <c r="T63" s="505"/>
      <c r="U63" s="506"/>
      <c r="V63" s="504"/>
      <c r="W63" s="505"/>
      <c r="X63" s="505"/>
      <c r="Y63" s="505"/>
      <c r="Z63" s="505"/>
      <c r="AA63" s="506"/>
      <c r="AB63" s="504"/>
      <c r="AC63" s="505"/>
      <c r="AD63" s="505"/>
      <c r="AE63" s="505"/>
      <c r="AF63" s="505"/>
      <c r="AG63" s="505"/>
      <c r="AH63" s="504"/>
      <c r="AI63" s="505"/>
      <c r="AJ63" s="505"/>
      <c r="AK63" s="505"/>
      <c r="AL63" s="506"/>
    </row>
  </sheetData>
  <mergeCells count="22">
    <mergeCell ref="AH58:AL63"/>
    <mergeCell ref="E28:I37"/>
    <mergeCell ref="AN28:AS37"/>
    <mergeCell ref="AT28:AU35"/>
    <mergeCell ref="E38:I47"/>
    <mergeCell ref="AN38:AS47"/>
    <mergeCell ref="E48:I57"/>
    <mergeCell ref="J58:O63"/>
    <mergeCell ref="P58:U63"/>
    <mergeCell ref="V58:AA63"/>
    <mergeCell ref="AB58:AG63"/>
    <mergeCell ref="AT38:AU45"/>
    <mergeCell ref="B4:I6"/>
    <mergeCell ref="J4:AL6"/>
    <mergeCell ref="AT4:AU6"/>
    <mergeCell ref="B8:D57"/>
    <mergeCell ref="E8:I17"/>
    <mergeCell ref="AN8:AS17"/>
    <mergeCell ref="AT8:AU14"/>
    <mergeCell ref="E18:I27"/>
    <mergeCell ref="AN18:AS27"/>
    <mergeCell ref="AT18:AU2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Z61"/>
  <sheetViews>
    <sheetView workbookViewId="0">
      <selection activeCell="Q15" sqref="Q15"/>
    </sheetView>
  </sheetViews>
  <sheetFormatPr baseColWidth="10" defaultRowHeight="15" x14ac:dyDescent="0.25"/>
  <cols>
    <col min="2" max="2" width="25.5703125" customWidth="1"/>
    <col min="6" max="6" width="27.42578125" customWidth="1"/>
    <col min="7" max="7" width="24.7109375" style="65" customWidth="1"/>
    <col min="8" max="8" width="11.42578125" style="65"/>
    <col min="9" max="9" width="18.28515625" style="65" customWidth="1"/>
    <col min="10" max="12" width="11.42578125" style="65"/>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65" t="s">
        <v>23</v>
      </c>
      <c r="H1" s="65" t="s">
        <v>15</v>
      </c>
    </row>
    <row r="4" spans="2:26" x14ac:dyDescent="0.25">
      <c r="B4" t="s">
        <v>217</v>
      </c>
      <c r="C4" t="s">
        <v>166</v>
      </c>
      <c r="F4" t="s">
        <v>52</v>
      </c>
      <c r="G4" s="64" t="s">
        <v>242</v>
      </c>
      <c r="H4" s="64">
        <v>0.2</v>
      </c>
      <c r="I4" s="64"/>
      <c r="K4" s="64"/>
      <c r="Q4" t="s">
        <v>243</v>
      </c>
      <c r="R4" s="64">
        <v>0.5</v>
      </c>
      <c r="S4" s="65" t="s">
        <v>111</v>
      </c>
      <c r="T4" s="64">
        <v>0.3</v>
      </c>
      <c r="U4" s="65" t="s">
        <v>124</v>
      </c>
      <c r="V4" s="64">
        <v>0.4</v>
      </c>
      <c r="W4" s="65" t="s">
        <v>127</v>
      </c>
    </row>
    <row r="5" spans="2:26" x14ac:dyDescent="0.25">
      <c r="B5" t="s">
        <v>218</v>
      </c>
      <c r="C5" t="s">
        <v>166</v>
      </c>
      <c r="F5" t="s">
        <v>53</v>
      </c>
      <c r="G5" s="64" t="s">
        <v>242</v>
      </c>
      <c r="H5" s="64">
        <v>0.2</v>
      </c>
      <c r="I5" s="64"/>
      <c r="K5" s="64"/>
      <c r="Q5" t="s">
        <v>244</v>
      </c>
      <c r="R5" s="64">
        <v>0.45</v>
      </c>
      <c r="S5" s="65" t="s">
        <v>111</v>
      </c>
      <c r="T5" s="64">
        <v>0.36</v>
      </c>
      <c r="U5" s="65" t="s">
        <v>124</v>
      </c>
      <c r="V5" s="64">
        <v>0.4</v>
      </c>
      <c r="W5" s="65" t="s">
        <v>127</v>
      </c>
    </row>
    <row r="6" spans="2:26" x14ac:dyDescent="0.25">
      <c r="B6" t="s">
        <v>219</v>
      </c>
      <c r="C6" t="s">
        <v>127</v>
      </c>
      <c r="F6" t="s">
        <v>54</v>
      </c>
      <c r="G6" s="64" t="s">
        <v>113</v>
      </c>
      <c r="H6" s="64">
        <v>0.6</v>
      </c>
      <c r="I6" s="64" t="s">
        <v>275</v>
      </c>
      <c r="K6" s="64"/>
      <c r="Q6" t="s">
        <v>245</v>
      </c>
      <c r="R6" s="64">
        <v>0.4</v>
      </c>
      <c r="S6" s="65" t="s">
        <v>111</v>
      </c>
      <c r="T6" s="64">
        <v>0.36</v>
      </c>
      <c r="U6" s="65" t="s">
        <v>124</v>
      </c>
      <c r="V6" s="64">
        <v>0.4</v>
      </c>
      <c r="W6" s="65" t="s">
        <v>127</v>
      </c>
    </row>
    <row r="7" spans="2:26" x14ac:dyDescent="0.25">
      <c r="B7" t="s">
        <v>220</v>
      </c>
      <c r="C7" t="s">
        <v>216</v>
      </c>
      <c r="G7" s="64"/>
      <c r="I7" s="64"/>
      <c r="K7" s="64"/>
      <c r="Q7" t="s">
        <v>246</v>
      </c>
      <c r="R7" s="64">
        <v>0.35</v>
      </c>
      <c r="S7" s="65" t="s">
        <v>113</v>
      </c>
      <c r="T7" s="64">
        <v>0.42</v>
      </c>
      <c r="U7" s="65" t="s">
        <v>124</v>
      </c>
      <c r="V7" s="64">
        <v>0.4</v>
      </c>
      <c r="W7" s="65" t="s">
        <v>127</v>
      </c>
    </row>
    <row r="8" spans="2:26" x14ac:dyDescent="0.25">
      <c r="B8" t="s">
        <v>221</v>
      </c>
      <c r="C8" t="s">
        <v>161</v>
      </c>
      <c r="G8" s="64"/>
      <c r="I8" s="64"/>
      <c r="K8" s="64"/>
      <c r="Q8" t="s">
        <v>247</v>
      </c>
      <c r="R8" s="64">
        <v>0.35</v>
      </c>
      <c r="S8" s="65" t="s">
        <v>113</v>
      </c>
      <c r="T8" s="64">
        <v>0.6</v>
      </c>
      <c r="U8" s="65" t="s">
        <v>124</v>
      </c>
      <c r="V8" s="64">
        <v>0.26</v>
      </c>
      <c r="W8" s="65" t="s">
        <v>127</v>
      </c>
    </row>
    <row r="9" spans="2:26" x14ac:dyDescent="0.25">
      <c r="B9" t="s">
        <v>223</v>
      </c>
      <c r="C9" t="s">
        <v>166</v>
      </c>
      <c r="G9" s="64"/>
      <c r="I9" s="64"/>
      <c r="K9" s="64"/>
      <c r="Q9" t="s">
        <v>248</v>
      </c>
      <c r="R9" s="64">
        <v>0.3</v>
      </c>
      <c r="S9" s="65" t="s">
        <v>113</v>
      </c>
      <c r="T9" s="64">
        <v>0.6</v>
      </c>
      <c r="U9" s="65" t="s">
        <v>124</v>
      </c>
      <c r="V9" s="64">
        <v>0.3</v>
      </c>
      <c r="W9" s="65" t="s">
        <v>127</v>
      </c>
    </row>
    <row r="10" spans="2:26" x14ac:dyDescent="0.25">
      <c r="B10" t="s">
        <v>224</v>
      </c>
      <c r="C10" t="s">
        <v>127</v>
      </c>
    </row>
    <row r="11" spans="2:26" x14ac:dyDescent="0.25">
      <c r="B11" t="s">
        <v>225</v>
      </c>
      <c r="C11" t="s">
        <v>127</v>
      </c>
      <c r="F11" t="s">
        <v>217</v>
      </c>
      <c r="G11" s="65" t="s">
        <v>110</v>
      </c>
      <c r="H11" s="64">
        <v>0.1</v>
      </c>
      <c r="I11" s="65" t="s">
        <v>242</v>
      </c>
      <c r="J11" s="64">
        <v>0.2</v>
      </c>
      <c r="K11" s="65" t="s">
        <v>166</v>
      </c>
    </row>
    <row r="12" spans="2:26" x14ac:dyDescent="0.25">
      <c r="B12" t="s">
        <v>226</v>
      </c>
      <c r="C12" t="s">
        <v>216</v>
      </c>
      <c r="F12" t="s">
        <v>218</v>
      </c>
      <c r="G12" s="65" t="s">
        <v>110</v>
      </c>
      <c r="H12" s="64">
        <v>0.1</v>
      </c>
      <c r="I12" s="65" t="s">
        <v>124</v>
      </c>
      <c r="J12" s="64">
        <v>0.4</v>
      </c>
      <c r="K12" s="65" t="s">
        <v>166</v>
      </c>
      <c r="Q12" t="s">
        <v>14</v>
      </c>
      <c r="R12" t="s">
        <v>276</v>
      </c>
      <c r="S12" s="65" t="s">
        <v>18</v>
      </c>
      <c r="T12" t="s">
        <v>31</v>
      </c>
      <c r="U12" s="65" t="s">
        <v>32</v>
      </c>
      <c r="V12" t="s">
        <v>277</v>
      </c>
      <c r="W12" s="65" t="s">
        <v>15</v>
      </c>
      <c r="X12" t="s">
        <v>23</v>
      </c>
      <c r="Y12" s="65" t="s">
        <v>15</v>
      </c>
      <c r="Z12" t="s">
        <v>278</v>
      </c>
    </row>
    <row r="13" spans="2:26" x14ac:dyDescent="0.25">
      <c r="B13" t="s">
        <v>227</v>
      </c>
      <c r="C13" t="s">
        <v>161</v>
      </c>
      <c r="F13" t="s">
        <v>219</v>
      </c>
      <c r="G13" s="65" t="s">
        <v>110</v>
      </c>
      <c r="H13" s="64">
        <v>0.1</v>
      </c>
      <c r="I13" s="65" t="s">
        <v>127</v>
      </c>
      <c r="J13" s="64">
        <v>0.6</v>
      </c>
      <c r="K13" s="65" t="s">
        <v>127</v>
      </c>
      <c r="Q13" t="s">
        <v>110</v>
      </c>
      <c r="R13" t="s">
        <v>242</v>
      </c>
      <c r="S13" t="s">
        <v>166</v>
      </c>
      <c r="T13" t="s">
        <v>52</v>
      </c>
      <c r="U13" t="s">
        <v>56</v>
      </c>
      <c r="V13" t="s">
        <v>110</v>
      </c>
      <c r="W13" s="63">
        <v>0.1</v>
      </c>
      <c r="X13" t="s">
        <v>242</v>
      </c>
      <c r="Y13" s="63">
        <v>0.2</v>
      </c>
      <c r="Z13" t="s">
        <v>166</v>
      </c>
    </row>
    <row r="14" spans="2:26" x14ac:dyDescent="0.25">
      <c r="B14" t="s">
        <v>228</v>
      </c>
      <c r="C14" t="s">
        <v>127</v>
      </c>
      <c r="F14" t="s">
        <v>220</v>
      </c>
      <c r="G14" s="65" t="s">
        <v>110</v>
      </c>
      <c r="H14" s="64">
        <v>0.1</v>
      </c>
      <c r="I14" s="65" t="s">
        <v>130</v>
      </c>
      <c r="J14" s="64">
        <v>0.8</v>
      </c>
      <c r="K14" s="65" t="s">
        <v>163</v>
      </c>
      <c r="Q14" t="s">
        <v>110</v>
      </c>
      <c r="R14" t="s">
        <v>124</v>
      </c>
      <c r="S14" t="s">
        <v>166</v>
      </c>
      <c r="T14" t="s">
        <v>52</v>
      </c>
      <c r="U14" t="s">
        <v>56</v>
      </c>
      <c r="V14" t="s">
        <v>110</v>
      </c>
      <c r="W14" s="63">
        <v>0.1</v>
      </c>
      <c r="X14" t="s">
        <v>124</v>
      </c>
      <c r="Y14" s="63">
        <v>0.4</v>
      </c>
      <c r="Z14" t="s">
        <v>166</v>
      </c>
    </row>
    <row r="15" spans="2:26" x14ac:dyDescent="0.25">
      <c r="B15" t="s">
        <v>222</v>
      </c>
      <c r="C15" t="s">
        <v>127</v>
      </c>
      <c r="F15" t="s">
        <v>221</v>
      </c>
      <c r="G15" s="65" t="s">
        <v>110</v>
      </c>
      <c r="H15" s="64">
        <v>0.1</v>
      </c>
      <c r="I15" s="65" t="s">
        <v>132</v>
      </c>
      <c r="J15" s="64">
        <v>1</v>
      </c>
      <c r="K15" s="65" t="s">
        <v>161</v>
      </c>
      <c r="Q15" t="s">
        <v>110</v>
      </c>
      <c r="R15" t="s">
        <v>127</v>
      </c>
      <c r="S15" t="s">
        <v>127</v>
      </c>
      <c r="T15" t="s">
        <v>52</v>
      </c>
      <c r="U15" t="s">
        <v>56</v>
      </c>
      <c r="V15" t="s">
        <v>110</v>
      </c>
      <c r="W15" s="63">
        <v>0.1</v>
      </c>
      <c r="X15" t="s">
        <v>127</v>
      </c>
      <c r="Y15" s="63">
        <v>0.6</v>
      </c>
      <c r="Z15" t="s">
        <v>127</v>
      </c>
    </row>
    <row r="16" spans="2:26" x14ac:dyDescent="0.25">
      <c r="B16" t="s">
        <v>238</v>
      </c>
      <c r="C16" t="s">
        <v>127</v>
      </c>
      <c r="F16" t="s">
        <v>223</v>
      </c>
      <c r="G16" s="65" t="s">
        <v>110</v>
      </c>
      <c r="H16" s="64">
        <v>0.2</v>
      </c>
      <c r="I16" s="65" t="s">
        <v>242</v>
      </c>
      <c r="J16" s="64">
        <v>0.2</v>
      </c>
      <c r="K16" s="65" t="s">
        <v>166</v>
      </c>
      <c r="T16" t="s">
        <v>52</v>
      </c>
      <c r="U16" t="s">
        <v>56</v>
      </c>
    </row>
    <row r="17" spans="2:21" x14ac:dyDescent="0.25">
      <c r="B17" t="s">
        <v>229</v>
      </c>
      <c r="C17" t="s">
        <v>216</v>
      </c>
      <c r="F17" t="s">
        <v>224</v>
      </c>
      <c r="G17" s="65" t="s">
        <v>110</v>
      </c>
      <c r="H17" s="64">
        <v>0.2</v>
      </c>
      <c r="I17" s="65" t="s">
        <v>124</v>
      </c>
      <c r="J17" s="64">
        <v>0.4</v>
      </c>
      <c r="K17" s="65" t="s">
        <v>166</v>
      </c>
      <c r="R17" s="64">
        <v>0.5</v>
      </c>
      <c r="S17" s="63">
        <v>0.5</v>
      </c>
      <c r="T17" t="s">
        <v>52</v>
      </c>
      <c r="U17" t="s">
        <v>56</v>
      </c>
    </row>
    <row r="18" spans="2:21" x14ac:dyDescent="0.25">
      <c r="B18" t="s">
        <v>230</v>
      </c>
      <c r="C18" t="s">
        <v>161</v>
      </c>
      <c r="F18" t="s">
        <v>225</v>
      </c>
      <c r="G18" s="65" t="s">
        <v>110</v>
      </c>
      <c r="H18" s="64">
        <v>0.2</v>
      </c>
      <c r="I18" s="65" t="s">
        <v>127</v>
      </c>
      <c r="J18" s="64">
        <v>0.6</v>
      </c>
      <c r="K18" s="65" t="s">
        <v>127</v>
      </c>
      <c r="R18" s="64">
        <v>0.45</v>
      </c>
      <c r="S18" s="63">
        <v>0.35</v>
      </c>
      <c r="T18" t="s">
        <v>52</v>
      </c>
      <c r="U18" t="s">
        <v>56</v>
      </c>
    </row>
    <row r="19" spans="2:21" x14ac:dyDescent="0.25">
      <c r="B19" t="s">
        <v>231</v>
      </c>
      <c r="C19" t="s">
        <v>127</v>
      </c>
      <c r="F19" t="s">
        <v>226</v>
      </c>
      <c r="G19" s="65" t="s">
        <v>110</v>
      </c>
      <c r="H19" s="64">
        <v>0.2</v>
      </c>
      <c r="I19" s="65" t="s">
        <v>130</v>
      </c>
      <c r="J19" s="64">
        <v>0.8</v>
      </c>
      <c r="K19" s="65" t="s">
        <v>163</v>
      </c>
      <c r="R19" s="64">
        <v>0.4</v>
      </c>
      <c r="T19" t="s">
        <v>52</v>
      </c>
      <c r="U19" t="s">
        <v>56</v>
      </c>
    </row>
    <row r="20" spans="2:21" x14ac:dyDescent="0.25">
      <c r="B20" t="s">
        <v>232</v>
      </c>
      <c r="C20" t="s">
        <v>127</v>
      </c>
      <c r="F20" t="s">
        <v>227</v>
      </c>
      <c r="G20" s="65" t="s">
        <v>110</v>
      </c>
      <c r="H20" s="64">
        <v>0.2</v>
      </c>
      <c r="I20" s="65" t="s">
        <v>132</v>
      </c>
      <c r="J20" s="64">
        <v>1</v>
      </c>
      <c r="K20" s="65" t="s">
        <v>161</v>
      </c>
      <c r="R20" s="64">
        <v>0.35</v>
      </c>
      <c r="T20" t="s">
        <v>52</v>
      </c>
      <c r="U20" t="s">
        <v>56</v>
      </c>
    </row>
    <row r="21" spans="2:21" x14ac:dyDescent="0.25">
      <c r="B21" t="s">
        <v>233</v>
      </c>
      <c r="C21" t="s">
        <v>216</v>
      </c>
      <c r="F21" t="s">
        <v>228</v>
      </c>
      <c r="G21" s="65" t="s">
        <v>111</v>
      </c>
      <c r="H21" s="64">
        <v>0.3</v>
      </c>
      <c r="I21" s="65" t="s">
        <v>242</v>
      </c>
      <c r="J21" s="64">
        <v>0.2</v>
      </c>
      <c r="K21" s="65" t="s">
        <v>166</v>
      </c>
      <c r="R21" s="64">
        <v>0.35</v>
      </c>
      <c r="T21" t="s">
        <v>52</v>
      </c>
      <c r="U21" t="s">
        <v>56</v>
      </c>
    </row>
    <row r="22" spans="2:21" x14ac:dyDescent="0.25">
      <c r="B22" t="s">
        <v>234</v>
      </c>
      <c r="C22" t="s">
        <v>216</v>
      </c>
      <c r="F22" t="s">
        <v>222</v>
      </c>
      <c r="G22" s="65" t="s">
        <v>111</v>
      </c>
      <c r="H22" s="64">
        <v>0.3</v>
      </c>
      <c r="I22" s="65" t="s">
        <v>124</v>
      </c>
      <c r="J22" s="64">
        <v>0.4</v>
      </c>
      <c r="K22" s="65" t="s">
        <v>127</v>
      </c>
      <c r="R22" s="64">
        <v>0.3</v>
      </c>
      <c r="T22" t="s">
        <v>52</v>
      </c>
      <c r="U22" t="s">
        <v>56</v>
      </c>
    </row>
    <row r="23" spans="2:21" x14ac:dyDescent="0.25">
      <c r="B23" t="s">
        <v>235</v>
      </c>
      <c r="C23" t="s">
        <v>161</v>
      </c>
      <c r="F23" t="s">
        <v>238</v>
      </c>
      <c r="G23" s="65" t="s">
        <v>111</v>
      </c>
      <c r="H23" s="64">
        <v>0.3</v>
      </c>
      <c r="I23" s="65" t="s">
        <v>127</v>
      </c>
      <c r="J23" s="64">
        <v>0.6</v>
      </c>
      <c r="K23" s="65" t="s">
        <v>127</v>
      </c>
      <c r="T23" t="s">
        <v>52</v>
      </c>
      <c r="U23" t="s">
        <v>56</v>
      </c>
    </row>
    <row r="24" spans="2:21" x14ac:dyDescent="0.25">
      <c r="B24" t="s">
        <v>283</v>
      </c>
      <c r="C24" t="s">
        <v>216</v>
      </c>
      <c r="F24" t="s">
        <v>229</v>
      </c>
      <c r="G24" s="65" t="s">
        <v>111</v>
      </c>
      <c r="H24" s="64">
        <v>0.3</v>
      </c>
      <c r="I24" s="65" t="s">
        <v>130</v>
      </c>
      <c r="J24" s="64">
        <v>0.8</v>
      </c>
      <c r="K24" s="65" t="s">
        <v>163</v>
      </c>
      <c r="T24" t="s">
        <v>52</v>
      </c>
      <c r="U24" t="s">
        <v>56</v>
      </c>
    </row>
    <row r="25" spans="2:21" x14ac:dyDescent="0.25">
      <c r="B25" t="s">
        <v>284</v>
      </c>
      <c r="C25" t="s">
        <v>216</v>
      </c>
      <c r="F25" t="s">
        <v>230</v>
      </c>
      <c r="G25" s="65" t="s">
        <v>111</v>
      </c>
      <c r="H25" s="64">
        <v>0.3</v>
      </c>
      <c r="I25" s="65" t="s">
        <v>132</v>
      </c>
      <c r="J25" s="64">
        <v>1</v>
      </c>
      <c r="K25" s="65" t="s">
        <v>161</v>
      </c>
    </row>
    <row r="26" spans="2:21" x14ac:dyDescent="0.25">
      <c r="B26" t="s">
        <v>285</v>
      </c>
      <c r="C26" t="s">
        <v>216</v>
      </c>
      <c r="F26" t="s">
        <v>231</v>
      </c>
      <c r="G26" s="65" t="s">
        <v>111</v>
      </c>
      <c r="H26" s="64">
        <v>0.4</v>
      </c>
      <c r="I26" s="65" t="s">
        <v>242</v>
      </c>
      <c r="J26" s="64">
        <v>0.2</v>
      </c>
      <c r="K26" s="65" t="s">
        <v>166</v>
      </c>
    </row>
    <row r="27" spans="2:21" x14ac:dyDescent="0.25">
      <c r="B27" t="s">
        <v>286</v>
      </c>
      <c r="C27" t="s">
        <v>216</v>
      </c>
      <c r="F27" t="s">
        <v>232</v>
      </c>
      <c r="G27" s="65" t="s">
        <v>111</v>
      </c>
      <c r="H27" s="64">
        <v>0.4</v>
      </c>
      <c r="I27" s="65" t="s">
        <v>124</v>
      </c>
      <c r="J27" s="64">
        <v>0.4</v>
      </c>
      <c r="K27" s="65" t="s">
        <v>127</v>
      </c>
    </row>
    <row r="28" spans="2:21" x14ac:dyDescent="0.25">
      <c r="B28" t="s">
        <v>287</v>
      </c>
      <c r="C28" t="s">
        <v>161</v>
      </c>
      <c r="F28" t="s">
        <v>233</v>
      </c>
      <c r="G28" s="65" t="s">
        <v>111</v>
      </c>
      <c r="H28" s="64">
        <v>0.4</v>
      </c>
      <c r="I28" s="65" t="s">
        <v>127</v>
      </c>
      <c r="J28" s="64">
        <v>0.6</v>
      </c>
      <c r="K28" s="65" t="s">
        <v>127</v>
      </c>
    </row>
    <row r="29" spans="2:21" x14ac:dyDescent="0.25">
      <c r="F29" t="s">
        <v>234</v>
      </c>
      <c r="G29" s="65" t="s">
        <v>111</v>
      </c>
      <c r="H29" s="64">
        <v>0.4</v>
      </c>
      <c r="I29" s="65" t="s">
        <v>130</v>
      </c>
      <c r="J29" s="64">
        <v>0.8</v>
      </c>
      <c r="K29" s="65" t="s">
        <v>163</v>
      </c>
    </row>
    <row r="30" spans="2:21" x14ac:dyDescent="0.25">
      <c r="F30" t="s">
        <v>235</v>
      </c>
      <c r="G30" s="65" t="s">
        <v>111</v>
      </c>
      <c r="H30" s="64">
        <v>0.4</v>
      </c>
      <c r="I30" s="65" t="s">
        <v>132</v>
      </c>
      <c r="J30" s="64">
        <v>1</v>
      </c>
      <c r="K30" s="65" t="s">
        <v>161</v>
      </c>
    </row>
    <row r="31" spans="2:21" x14ac:dyDescent="0.25">
      <c r="F31" t="s">
        <v>236</v>
      </c>
      <c r="G31" s="65" t="s">
        <v>113</v>
      </c>
      <c r="H31" s="64">
        <v>0.5</v>
      </c>
      <c r="I31" s="65" t="s">
        <v>242</v>
      </c>
      <c r="J31" s="64">
        <v>0.2</v>
      </c>
      <c r="K31" s="65" t="s">
        <v>127</v>
      </c>
    </row>
    <row r="32" spans="2:21" x14ac:dyDescent="0.25">
      <c r="F32" t="s">
        <v>237</v>
      </c>
      <c r="G32" s="65" t="s">
        <v>113</v>
      </c>
      <c r="H32" s="64">
        <v>0.5</v>
      </c>
      <c r="I32" s="65" t="s">
        <v>124</v>
      </c>
      <c r="J32" s="64">
        <v>0.4</v>
      </c>
      <c r="K32" s="65" t="s">
        <v>127</v>
      </c>
    </row>
    <row r="33" spans="6:11" x14ac:dyDescent="0.25">
      <c r="F33" t="s">
        <v>239</v>
      </c>
      <c r="G33" s="65" t="s">
        <v>113</v>
      </c>
      <c r="H33" s="64">
        <v>0.5</v>
      </c>
      <c r="I33" s="65" t="s">
        <v>127</v>
      </c>
      <c r="J33" s="64">
        <v>0.6</v>
      </c>
      <c r="K33" s="65" t="s">
        <v>127</v>
      </c>
    </row>
    <row r="34" spans="6:11" x14ac:dyDescent="0.25">
      <c r="F34" t="s">
        <v>241</v>
      </c>
      <c r="G34" s="65" t="s">
        <v>113</v>
      </c>
      <c r="H34" s="64">
        <v>0.5</v>
      </c>
      <c r="I34" s="65" t="s">
        <v>130</v>
      </c>
      <c r="J34" s="64">
        <v>0.8</v>
      </c>
      <c r="K34" s="65" t="s">
        <v>163</v>
      </c>
    </row>
    <row r="35" spans="6:11" x14ac:dyDescent="0.25">
      <c r="F35" t="s">
        <v>240</v>
      </c>
      <c r="G35" s="65" t="s">
        <v>113</v>
      </c>
      <c r="H35" s="64">
        <v>0.5</v>
      </c>
      <c r="I35" s="65" t="s">
        <v>132</v>
      </c>
      <c r="J35" s="64">
        <v>1</v>
      </c>
      <c r="K35" s="65" t="s">
        <v>161</v>
      </c>
    </row>
    <row r="37" spans="6:11" ht="45" x14ac:dyDescent="0.25">
      <c r="G37" s="66" t="s">
        <v>250</v>
      </c>
    </row>
    <row r="38" spans="6:11" ht="105" x14ac:dyDescent="0.25">
      <c r="G38" s="66" t="s">
        <v>251</v>
      </c>
    </row>
    <row r="39" spans="6:11" ht="75" x14ac:dyDescent="0.25">
      <c r="G39" s="66" t="s">
        <v>252</v>
      </c>
    </row>
    <row r="40" spans="6:11" ht="75" x14ac:dyDescent="0.25">
      <c r="G40" s="66" t="s">
        <v>253</v>
      </c>
    </row>
    <row r="41" spans="6:11" ht="75" x14ac:dyDescent="0.25">
      <c r="G41" s="66" t="s">
        <v>254</v>
      </c>
    </row>
    <row r="42" spans="6:11" ht="45" x14ac:dyDescent="0.25">
      <c r="G42" s="66" t="s">
        <v>255</v>
      </c>
    </row>
    <row r="43" spans="6:11" ht="105" x14ac:dyDescent="0.25">
      <c r="G43" s="66" t="s">
        <v>256</v>
      </c>
    </row>
    <row r="44" spans="6:11" ht="75" x14ac:dyDescent="0.25">
      <c r="G44" s="66" t="s">
        <v>257</v>
      </c>
    </row>
    <row r="45" spans="6:11" ht="75" x14ac:dyDescent="0.25">
      <c r="G45" s="66" t="s">
        <v>258</v>
      </c>
    </row>
    <row r="46" spans="6:11" ht="75" x14ac:dyDescent="0.25">
      <c r="G46" s="66" t="s">
        <v>259</v>
      </c>
    </row>
    <row r="47" spans="6:11" ht="45" x14ac:dyDescent="0.25">
      <c r="G47" s="66" t="s">
        <v>260</v>
      </c>
    </row>
    <row r="48" spans="6:11" ht="105" x14ac:dyDescent="0.25">
      <c r="G48" s="66" t="s">
        <v>261</v>
      </c>
    </row>
    <row r="49" spans="7:7" ht="75" x14ac:dyDescent="0.25">
      <c r="G49" s="66" t="s">
        <v>262</v>
      </c>
    </row>
    <row r="50" spans="7:7" ht="75" x14ac:dyDescent="0.25">
      <c r="G50" s="66" t="s">
        <v>263</v>
      </c>
    </row>
    <row r="51" spans="7:7" ht="75" x14ac:dyDescent="0.25">
      <c r="G51" s="66" t="s">
        <v>264</v>
      </c>
    </row>
    <row r="52" spans="7:7" ht="45" x14ac:dyDescent="0.25">
      <c r="G52" s="66" t="s">
        <v>265</v>
      </c>
    </row>
    <row r="53" spans="7:7" ht="105" x14ac:dyDescent="0.25">
      <c r="G53" s="66" t="s">
        <v>266</v>
      </c>
    </row>
    <row r="54" spans="7:7" ht="75" x14ac:dyDescent="0.25">
      <c r="G54" s="66" t="s">
        <v>267</v>
      </c>
    </row>
    <row r="55" spans="7:7" ht="75" x14ac:dyDescent="0.25">
      <c r="G55" s="66" t="s">
        <v>268</v>
      </c>
    </row>
    <row r="56" spans="7:7" ht="75" x14ac:dyDescent="0.25">
      <c r="G56" s="66" t="s">
        <v>269</v>
      </c>
    </row>
    <row r="57" spans="7:7" ht="45" x14ac:dyDescent="0.25">
      <c r="G57" s="66" t="s">
        <v>270</v>
      </c>
    </row>
    <row r="58" spans="7:7" ht="105" x14ac:dyDescent="0.25">
      <c r="G58" s="66" t="s">
        <v>271</v>
      </c>
    </row>
    <row r="59" spans="7:7" ht="75" x14ac:dyDescent="0.25">
      <c r="G59" s="66" t="s">
        <v>272</v>
      </c>
    </row>
    <row r="60" spans="7:7" ht="75" x14ac:dyDescent="0.25">
      <c r="G60" s="66" t="s">
        <v>273</v>
      </c>
    </row>
    <row r="61" spans="7:7" ht="75" x14ac:dyDescent="0.25">
      <c r="G61" s="66" t="s">
        <v>274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31"/>
  <sheetViews>
    <sheetView topLeftCell="A6" workbookViewId="0">
      <selection activeCell="B10" sqref="B10"/>
    </sheetView>
  </sheetViews>
  <sheetFormatPr baseColWidth="10"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38</v>
      </c>
      <c r="C2" s="4" t="s">
        <v>39</v>
      </c>
      <c r="D2" s="4" t="s">
        <v>46</v>
      </c>
      <c r="E2" s="6" t="s">
        <v>51</v>
      </c>
      <c r="F2" s="4" t="s">
        <v>55</v>
      </c>
      <c r="G2" s="4" t="s">
        <v>58</v>
      </c>
      <c r="H2" s="4" t="s">
        <v>61</v>
      </c>
      <c r="I2" s="4" t="s">
        <v>64</v>
      </c>
      <c r="J2" s="4" t="s">
        <v>175</v>
      </c>
      <c r="K2" s="4" t="s">
        <v>289</v>
      </c>
    </row>
    <row r="3" spans="2:11" ht="30" x14ac:dyDescent="0.25">
      <c r="B3" t="s">
        <v>40</v>
      </c>
      <c r="C3" s="34" t="s">
        <v>41</v>
      </c>
      <c r="D3" s="5" t="s">
        <v>47</v>
      </c>
      <c r="E3" t="s">
        <v>52</v>
      </c>
      <c r="F3" t="s">
        <v>56</v>
      </c>
      <c r="G3" t="s">
        <v>59</v>
      </c>
      <c r="H3" t="s">
        <v>62</v>
      </c>
      <c r="I3" t="s">
        <v>65</v>
      </c>
      <c r="J3" t="s">
        <v>176</v>
      </c>
      <c r="K3" t="s">
        <v>290</v>
      </c>
    </row>
    <row r="4" spans="2:11" ht="75" x14ac:dyDescent="0.25">
      <c r="B4" s="74" t="s">
        <v>295</v>
      </c>
      <c r="C4" t="s">
        <v>42</v>
      </c>
      <c r="D4" s="5" t="s">
        <v>48</v>
      </c>
      <c r="E4" t="s">
        <v>53</v>
      </c>
      <c r="F4" t="s">
        <v>57</v>
      </c>
      <c r="G4" t="s">
        <v>60</v>
      </c>
      <c r="H4" t="s">
        <v>63</v>
      </c>
      <c r="I4" t="s">
        <v>66</v>
      </c>
      <c r="J4" t="s">
        <v>177</v>
      </c>
      <c r="K4" t="s">
        <v>291</v>
      </c>
    </row>
    <row r="5" spans="2:11" ht="60" x14ac:dyDescent="0.25">
      <c r="B5" s="74" t="s">
        <v>308</v>
      </c>
      <c r="C5" t="s">
        <v>43</v>
      </c>
      <c r="D5" s="5" t="s">
        <v>129</v>
      </c>
      <c r="E5" t="s">
        <v>54</v>
      </c>
      <c r="K5" t="s">
        <v>292</v>
      </c>
    </row>
    <row r="6" spans="2:11" ht="45" x14ac:dyDescent="0.25">
      <c r="B6" s="74" t="s">
        <v>294</v>
      </c>
      <c r="C6" t="s">
        <v>44</v>
      </c>
      <c r="D6" s="5" t="s">
        <v>310</v>
      </c>
      <c r="K6" t="s">
        <v>293</v>
      </c>
    </row>
    <row r="7" spans="2:11" ht="60" x14ac:dyDescent="0.25">
      <c r="B7" s="74" t="s">
        <v>321</v>
      </c>
      <c r="C7" t="s">
        <v>45</v>
      </c>
      <c r="D7" s="35" t="s">
        <v>50</v>
      </c>
    </row>
    <row r="8" spans="2:11" ht="30" x14ac:dyDescent="0.25">
      <c r="B8" s="74" t="s">
        <v>410</v>
      </c>
      <c r="C8" t="s">
        <v>309</v>
      </c>
      <c r="D8" s="69" t="s">
        <v>301</v>
      </c>
    </row>
    <row r="9" spans="2:11" ht="30" x14ac:dyDescent="0.25">
      <c r="B9" s="74" t="s">
        <v>411</v>
      </c>
      <c r="C9" t="s">
        <v>174</v>
      </c>
      <c r="D9" s="69" t="s">
        <v>302</v>
      </c>
    </row>
    <row r="10" spans="2:11" ht="30" x14ac:dyDescent="0.25">
      <c r="C10" t="s">
        <v>366</v>
      </c>
      <c r="D10" s="69" t="s">
        <v>303</v>
      </c>
    </row>
    <row r="11" spans="2:11" ht="30" x14ac:dyDescent="0.25">
      <c r="D11" s="69" t="s">
        <v>304</v>
      </c>
    </row>
    <row r="12" spans="2:11" ht="30" x14ac:dyDescent="0.25">
      <c r="D12" s="69" t="s">
        <v>305</v>
      </c>
    </row>
    <row r="13" spans="2:11" ht="30" x14ac:dyDescent="0.25">
      <c r="D13" s="68" t="s">
        <v>296</v>
      </c>
    </row>
    <row r="14" spans="2:11" ht="30" x14ac:dyDescent="0.25">
      <c r="D14" s="68" t="s">
        <v>297</v>
      </c>
    </row>
    <row r="15" spans="2:11" ht="30" x14ac:dyDescent="0.25">
      <c r="D15" s="68" t="s">
        <v>298</v>
      </c>
    </row>
    <row r="16" spans="2:11" ht="30" x14ac:dyDescent="0.25">
      <c r="D16" s="68" t="s">
        <v>299</v>
      </c>
    </row>
    <row r="17" spans="4:4" ht="30" x14ac:dyDescent="0.25">
      <c r="D17" s="68" t="s">
        <v>300</v>
      </c>
    </row>
    <row r="18" spans="4:4" ht="60" x14ac:dyDescent="0.25">
      <c r="D18" s="34" t="s">
        <v>404</v>
      </c>
    </row>
    <row r="19" spans="4:4" ht="60" x14ac:dyDescent="0.25">
      <c r="D19" s="34" t="s">
        <v>405</v>
      </c>
    </row>
    <row r="20" spans="4:4" ht="30" x14ac:dyDescent="0.25">
      <c r="D20" s="84" t="s">
        <v>313</v>
      </c>
    </row>
    <row r="21" spans="4:4" ht="30" x14ac:dyDescent="0.25">
      <c r="D21" s="84" t="s">
        <v>317</v>
      </c>
    </row>
    <row r="22" spans="4:4" ht="30" x14ac:dyDescent="0.25">
      <c r="D22" s="84" t="s">
        <v>318</v>
      </c>
    </row>
    <row r="23" spans="4:4" ht="30" x14ac:dyDescent="0.25">
      <c r="D23" s="84" t="s">
        <v>319</v>
      </c>
    </row>
    <row r="24" spans="4:4" ht="45" x14ac:dyDescent="0.25">
      <c r="D24" s="84" t="s">
        <v>320</v>
      </c>
    </row>
    <row r="25" spans="4:4" ht="45" x14ac:dyDescent="0.25">
      <c r="D25" s="84" t="s">
        <v>311</v>
      </c>
    </row>
    <row r="26" spans="4:4" ht="60" x14ac:dyDescent="0.25">
      <c r="D26" s="84" t="s">
        <v>312</v>
      </c>
    </row>
    <row r="27" spans="4:4" ht="45" x14ac:dyDescent="0.25">
      <c r="D27" s="84" t="s">
        <v>328</v>
      </c>
    </row>
    <row r="28" spans="4:4" ht="45" x14ac:dyDescent="0.25">
      <c r="D28" s="84" t="s">
        <v>329</v>
      </c>
    </row>
    <row r="29" spans="4:4" ht="45" x14ac:dyDescent="0.25">
      <c r="D29" s="84" t="s">
        <v>330</v>
      </c>
    </row>
    <row r="30" spans="4:4" ht="45" x14ac:dyDescent="0.25">
      <c r="D30" s="84" t="s">
        <v>327</v>
      </c>
    </row>
    <row r="31" spans="4:4" ht="45" x14ac:dyDescent="0.25">
      <c r="D31" s="84" t="s">
        <v>331</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A1:JR59"/>
  <sheetViews>
    <sheetView topLeftCell="A3" zoomScale="80" zoomScaleNormal="80" workbookViewId="0">
      <pane xSplit="2" ySplit="7" topLeftCell="G10" activePane="bottomRight" state="frozen"/>
      <selection activeCell="A3" sqref="A3"/>
      <selection pane="topRight" activeCell="C3" sqref="C3"/>
      <selection pane="bottomLeft" activeCell="A10" sqref="A10"/>
      <selection pane="bottomRight" activeCell="G8" sqref="G8"/>
    </sheetView>
  </sheetViews>
  <sheetFormatPr baseColWidth="10" defaultColWidth="11.42578125" defaultRowHeight="12.75" x14ac:dyDescent="0.2"/>
  <cols>
    <col min="1" max="2" width="18.42578125" style="296" customWidth="1"/>
    <col min="3" max="3" width="15.5703125" style="99" customWidth="1"/>
    <col min="4" max="4" width="44.7109375" style="296" customWidth="1"/>
    <col min="5" max="5" width="18" style="297" customWidth="1"/>
    <col min="6" max="6" width="40.140625" style="99" customWidth="1"/>
    <col min="7" max="7" width="20.42578125" style="99" customWidth="1"/>
    <col min="8" max="8" width="10.42578125" style="298" customWidth="1"/>
    <col min="9" max="9" width="11.42578125" style="298" customWidth="1"/>
    <col min="10" max="10" width="10.140625" style="299" customWidth="1"/>
    <col min="11" max="11" width="11.42578125" style="298" customWidth="1"/>
    <col min="12" max="12" width="10.85546875" style="298" customWidth="1"/>
    <col min="13" max="13" width="18.28515625" style="298" bestFit="1" customWidth="1"/>
    <col min="14" max="14" width="18.28515625" style="99" bestFit="1" customWidth="1"/>
    <col min="15" max="15" width="37.5703125" style="99" customWidth="1"/>
    <col min="16" max="16" width="9.42578125" style="99" customWidth="1"/>
    <col min="17" max="18" width="12.5703125" style="99" customWidth="1"/>
    <col min="19" max="19" width="13.5703125" style="99" customWidth="1"/>
    <col min="20" max="20" width="52.85546875" style="99" customWidth="1"/>
    <col min="21" max="176" width="11.42578125" style="111"/>
    <col min="177" max="16384" width="11.42578125" style="99"/>
  </cols>
  <sheetData>
    <row r="1" spans="1:278" s="289" customFormat="1" ht="16.5" customHeight="1" x14ac:dyDescent="0.2">
      <c r="A1" s="560"/>
      <c r="B1" s="561"/>
      <c r="C1" s="561"/>
      <c r="D1" s="575" t="s">
        <v>390</v>
      </c>
      <c r="E1" s="575"/>
      <c r="F1" s="575"/>
      <c r="G1" s="575"/>
      <c r="H1" s="575"/>
      <c r="I1" s="575"/>
      <c r="J1" s="575"/>
      <c r="K1" s="575"/>
      <c r="L1" s="575"/>
      <c r="M1" s="575"/>
      <c r="N1" s="575"/>
      <c r="O1" s="575"/>
      <c r="P1" s="575"/>
      <c r="Q1" s="576"/>
      <c r="R1" s="574" t="s">
        <v>67</v>
      </c>
      <c r="S1" s="574"/>
      <c r="T1" s="574"/>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8"/>
      <c r="BJ1" s="288"/>
      <c r="BK1" s="288"/>
      <c r="BL1" s="288"/>
      <c r="BM1" s="288"/>
      <c r="BN1" s="288"/>
      <c r="BO1" s="288"/>
      <c r="BP1" s="288"/>
      <c r="BQ1" s="288"/>
      <c r="BR1" s="288"/>
      <c r="BS1" s="288"/>
      <c r="BT1" s="288"/>
      <c r="BU1" s="288"/>
      <c r="BV1" s="288"/>
      <c r="BW1" s="288"/>
      <c r="BX1" s="288"/>
      <c r="BY1" s="288"/>
      <c r="BZ1" s="288"/>
      <c r="CA1" s="288"/>
      <c r="CB1" s="288"/>
      <c r="CC1" s="288"/>
      <c r="CD1" s="288"/>
      <c r="CE1" s="288"/>
      <c r="CF1" s="288"/>
      <c r="CG1" s="288"/>
      <c r="CH1" s="288"/>
      <c r="CI1" s="288"/>
      <c r="CJ1" s="288"/>
      <c r="CK1" s="288"/>
      <c r="CL1" s="288"/>
      <c r="CM1" s="288"/>
      <c r="CN1" s="288"/>
      <c r="CO1" s="288"/>
      <c r="CP1" s="288"/>
      <c r="CQ1" s="288"/>
      <c r="CR1" s="288"/>
      <c r="CS1" s="288"/>
      <c r="CT1" s="288"/>
      <c r="CU1" s="288"/>
      <c r="CV1" s="288"/>
      <c r="CW1" s="288"/>
      <c r="CX1" s="288"/>
      <c r="CY1" s="288"/>
      <c r="CZ1" s="288"/>
      <c r="DA1" s="288"/>
      <c r="DB1" s="288"/>
      <c r="DC1" s="288"/>
      <c r="DD1" s="288"/>
      <c r="DE1" s="288"/>
      <c r="DF1" s="288"/>
      <c r="DG1" s="288"/>
      <c r="DH1" s="288"/>
      <c r="DI1" s="288"/>
      <c r="DJ1" s="288"/>
      <c r="DK1" s="288"/>
      <c r="DL1" s="288"/>
      <c r="DM1" s="288"/>
      <c r="DN1" s="288"/>
      <c r="DO1" s="288"/>
      <c r="DP1" s="288"/>
      <c r="DQ1" s="288"/>
      <c r="DR1" s="288"/>
      <c r="DS1" s="288"/>
      <c r="DT1" s="288"/>
      <c r="DU1" s="288"/>
      <c r="DV1" s="288"/>
      <c r="DW1" s="288"/>
      <c r="DX1" s="288"/>
      <c r="DY1" s="288"/>
      <c r="DZ1" s="288"/>
      <c r="EA1" s="288"/>
      <c r="EB1" s="288"/>
      <c r="EC1" s="288"/>
      <c r="ED1" s="288"/>
      <c r="EE1" s="288"/>
      <c r="EF1" s="288"/>
      <c r="EG1" s="288"/>
      <c r="EH1" s="288"/>
      <c r="EI1" s="288"/>
      <c r="EJ1" s="288"/>
      <c r="EK1" s="288"/>
      <c r="EL1" s="288"/>
      <c r="EM1" s="288"/>
      <c r="EN1" s="288"/>
      <c r="EO1" s="288"/>
      <c r="EP1" s="288"/>
      <c r="EQ1" s="288"/>
      <c r="ER1" s="288"/>
      <c r="ES1" s="288"/>
      <c r="ET1" s="288"/>
      <c r="EU1" s="288"/>
      <c r="EV1" s="288"/>
      <c r="EW1" s="288"/>
      <c r="EX1" s="288"/>
      <c r="EY1" s="288"/>
      <c r="EZ1" s="288"/>
      <c r="FA1" s="288"/>
      <c r="FB1" s="288"/>
      <c r="FC1" s="288"/>
      <c r="FD1" s="288"/>
      <c r="FE1" s="288"/>
      <c r="FF1" s="288"/>
      <c r="FG1" s="288"/>
      <c r="FH1" s="288"/>
      <c r="FI1" s="288"/>
      <c r="FJ1" s="288"/>
      <c r="FK1" s="288"/>
      <c r="FL1" s="288"/>
      <c r="FM1" s="288"/>
      <c r="FN1" s="288"/>
      <c r="FO1" s="288"/>
      <c r="FP1" s="288"/>
      <c r="FQ1" s="288"/>
      <c r="FR1" s="288"/>
      <c r="FS1" s="288"/>
      <c r="FT1" s="288"/>
      <c r="FU1" s="288"/>
      <c r="FV1" s="288"/>
      <c r="FW1" s="288"/>
      <c r="FX1" s="288"/>
      <c r="FY1" s="288"/>
      <c r="FZ1" s="288"/>
      <c r="GA1" s="288"/>
      <c r="GB1" s="288"/>
      <c r="GC1" s="288"/>
      <c r="GD1" s="288"/>
      <c r="GE1" s="288"/>
      <c r="GF1" s="288"/>
      <c r="GG1" s="288"/>
      <c r="GH1" s="288"/>
      <c r="GI1" s="288"/>
      <c r="GJ1" s="288"/>
      <c r="GK1" s="288"/>
      <c r="GL1" s="288"/>
      <c r="GM1" s="288"/>
      <c r="GN1" s="288"/>
      <c r="GO1" s="288"/>
      <c r="GP1" s="288"/>
      <c r="GQ1" s="288"/>
      <c r="GR1" s="288"/>
      <c r="GS1" s="288"/>
      <c r="GT1" s="288"/>
      <c r="GU1" s="288"/>
      <c r="GV1" s="288"/>
      <c r="GW1" s="288"/>
      <c r="GX1" s="288"/>
      <c r="GY1" s="288"/>
      <c r="GZ1" s="288"/>
      <c r="HA1" s="288"/>
      <c r="HB1" s="288"/>
      <c r="HC1" s="288"/>
      <c r="HD1" s="288"/>
      <c r="HE1" s="288"/>
      <c r="HF1" s="288"/>
      <c r="HG1" s="288"/>
      <c r="HH1" s="288"/>
      <c r="HI1" s="288"/>
      <c r="HJ1" s="288"/>
      <c r="HK1" s="288"/>
      <c r="HL1" s="288"/>
      <c r="HM1" s="288"/>
      <c r="HN1" s="288"/>
      <c r="HO1" s="288"/>
      <c r="HP1" s="288"/>
      <c r="HQ1" s="288"/>
      <c r="HR1" s="288"/>
      <c r="HS1" s="288"/>
      <c r="HT1" s="288"/>
      <c r="HU1" s="288"/>
      <c r="HV1" s="288"/>
      <c r="HW1" s="288"/>
      <c r="HX1" s="288"/>
      <c r="HY1" s="288"/>
      <c r="HZ1" s="288"/>
      <c r="IA1" s="288"/>
      <c r="IB1" s="288"/>
      <c r="IC1" s="288"/>
      <c r="ID1" s="288"/>
      <c r="IE1" s="288"/>
      <c r="IF1" s="288"/>
      <c r="IG1" s="288"/>
      <c r="IH1" s="288"/>
      <c r="II1" s="288"/>
      <c r="IJ1" s="288"/>
      <c r="IK1" s="288"/>
      <c r="IL1" s="288"/>
      <c r="IM1" s="288"/>
      <c r="IN1" s="288"/>
      <c r="IO1" s="288"/>
      <c r="IP1" s="288"/>
      <c r="IQ1" s="288"/>
      <c r="IR1" s="288"/>
      <c r="IS1" s="288"/>
      <c r="IT1" s="288"/>
      <c r="IU1" s="288"/>
      <c r="IV1" s="288"/>
      <c r="IW1" s="288"/>
      <c r="IX1" s="288"/>
      <c r="IY1" s="288"/>
      <c r="IZ1" s="288"/>
      <c r="JA1" s="288"/>
      <c r="JB1" s="288"/>
      <c r="JC1" s="288"/>
      <c r="JD1" s="288"/>
      <c r="JE1" s="288"/>
      <c r="JF1" s="288"/>
      <c r="JG1" s="288"/>
      <c r="JH1" s="288"/>
      <c r="JI1" s="288"/>
      <c r="JJ1" s="288"/>
      <c r="JK1" s="288"/>
      <c r="JL1" s="288"/>
      <c r="JM1" s="288"/>
      <c r="JN1" s="288"/>
      <c r="JO1" s="288"/>
      <c r="JP1" s="288"/>
      <c r="JQ1" s="288"/>
      <c r="JR1" s="288"/>
    </row>
    <row r="2" spans="1:278" s="289" customFormat="1" ht="39.75" customHeight="1" x14ac:dyDescent="0.2">
      <c r="A2" s="562"/>
      <c r="B2" s="563"/>
      <c r="C2" s="563"/>
      <c r="D2" s="577"/>
      <c r="E2" s="577"/>
      <c r="F2" s="577"/>
      <c r="G2" s="577"/>
      <c r="H2" s="577"/>
      <c r="I2" s="577"/>
      <c r="J2" s="577"/>
      <c r="K2" s="577"/>
      <c r="L2" s="577"/>
      <c r="M2" s="577"/>
      <c r="N2" s="577"/>
      <c r="O2" s="577"/>
      <c r="P2" s="577"/>
      <c r="Q2" s="578"/>
      <c r="R2" s="574"/>
      <c r="S2" s="574"/>
      <c r="T2" s="574"/>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8"/>
      <c r="BP2" s="288"/>
      <c r="BQ2" s="288"/>
      <c r="BR2" s="288"/>
      <c r="BS2" s="288"/>
      <c r="BT2" s="288"/>
      <c r="BU2" s="288"/>
      <c r="BV2" s="288"/>
      <c r="BW2" s="288"/>
      <c r="BX2" s="288"/>
      <c r="BY2" s="288"/>
      <c r="BZ2" s="288"/>
      <c r="CA2" s="288"/>
      <c r="CB2" s="288"/>
      <c r="CC2" s="288"/>
      <c r="CD2" s="288"/>
      <c r="CE2" s="288"/>
      <c r="CF2" s="288"/>
      <c r="CG2" s="288"/>
      <c r="CH2" s="288"/>
      <c r="CI2" s="288"/>
      <c r="CJ2" s="288"/>
      <c r="CK2" s="288"/>
      <c r="CL2" s="288"/>
      <c r="CM2" s="288"/>
      <c r="CN2" s="288"/>
      <c r="CO2" s="288"/>
      <c r="CP2" s="288"/>
      <c r="CQ2" s="288"/>
      <c r="CR2" s="288"/>
      <c r="CS2" s="288"/>
      <c r="CT2" s="288"/>
      <c r="CU2" s="288"/>
      <c r="CV2" s="288"/>
      <c r="CW2" s="288"/>
      <c r="CX2" s="288"/>
      <c r="CY2" s="288"/>
      <c r="CZ2" s="288"/>
      <c r="DA2" s="288"/>
      <c r="DB2" s="288"/>
      <c r="DC2" s="288"/>
      <c r="DD2" s="288"/>
      <c r="DE2" s="288"/>
      <c r="DF2" s="288"/>
      <c r="DG2" s="288"/>
      <c r="DH2" s="288"/>
      <c r="DI2" s="288"/>
      <c r="DJ2" s="288"/>
      <c r="DK2" s="288"/>
      <c r="DL2" s="288"/>
      <c r="DM2" s="288"/>
      <c r="DN2" s="288"/>
      <c r="DO2" s="288"/>
      <c r="DP2" s="288"/>
      <c r="DQ2" s="288"/>
      <c r="DR2" s="288"/>
      <c r="DS2" s="288"/>
      <c r="DT2" s="288"/>
      <c r="DU2" s="288"/>
      <c r="DV2" s="288"/>
      <c r="DW2" s="288"/>
      <c r="DX2" s="288"/>
      <c r="DY2" s="288"/>
      <c r="DZ2" s="288"/>
      <c r="EA2" s="288"/>
      <c r="EB2" s="288"/>
      <c r="EC2" s="288"/>
      <c r="ED2" s="288"/>
      <c r="EE2" s="288"/>
      <c r="EF2" s="288"/>
      <c r="EG2" s="288"/>
      <c r="EH2" s="288"/>
      <c r="EI2" s="288"/>
      <c r="EJ2" s="288"/>
      <c r="EK2" s="288"/>
      <c r="EL2" s="288"/>
      <c r="EM2" s="288"/>
      <c r="EN2" s="288"/>
      <c r="EO2" s="288"/>
      <c r="EP2" s="288"/>
      <c r="EQ2" s="288"/>
      <c r="ER2" s="288"/>
      <c r="ES2" s="288"/>
      <c r="ET2" s="288"/>
      <c r="EU2" s="288"/>
      <c r="EV2" s="288"/>
      <c r="EW2" s="288"/>
      <c r="EX2" s="288"/>
      <c r="EY2" s="288"/>
      <c r="EZ2" s="288"/>
      <c r="FA2" s="288"/>
      <c r="FB2" s="288"/>
      <c r="FC2" s="288"/>
      <c r="FD2" s="288"/>
      <c r="FE2" s="288"/>
      <c r="FF2" s="288"/>
      <c r="FG2" s="288"/>
      <c r="FH2" s="288"/>
      <c r="FI2" s="288"/>
      <c r="FJ2" s="288"/>
      <c r="FK2" s="288"/>
      <c r="FL2" s="288"/>
      <c r="FM2" s="288"/>
      <c r="FN2" s="288"/>
      <c r="FO2" s="288"/>
      <c r="FP2" s="288"/>
      <c r="FQ2" s="288"/>
      <c r="FR2" s="288"/>
      <c r="FS2" s="288"/>
      <c r="FT2" s="288"/>
      <c r="FU2" s="288"/>
      <c r="FV2" s="288"/>
      <c r="FW2" s="288"/>
      <c r="FX2" s="288"/>
      <c r="FY2" s="288"/>
      <c r="FZ2" s="288"/>
      <c r="GA2" s="288"/>
      <c r="GB2" s="288"/>
      <c r="GC2" s="288"/>
      <c r="GD2" s="288"/>
      <c r="GE2" s="288"/>
      <c r="GF2" s="288"/>
      <c r="GG2" s="288"/>
      <c r="GH2" s="288"/>
      <c r="GI2" s="288"/>
      <c r="GJ2" s="288"/>
      <c r="GK2" s="288"/>
      <c r="GL2" s="288"/>
      <c r="GM2" s="288"/>
      <c r="GN2" s="288"/>
      <c r="GO2" s="288"/>
      <c r="GP2" s="288"/>
      <c r="GQ2" s="288"/>
      <c r="GR2" s="288"/>
      <c r="GS2" s="288"/>
      <c r="GT2" s="288"/>
      <c r="GU2" s="288"/>
      <c r="GV2" s="288"/>
      <c r="GW2" s="288"/>
      <c r="GX2" s="288"/>
      <c r="GY2" s="288"/>
      <c r="GZ2" s="288"/>
      <c r="HA2" s="288"/>
      <c r="HB2" s="288"/>
      <c r="HC2" s="288"/>
      <c r="HD2" s="288"/>
      <c r="HE2" s="288"/>
      <c r="HF2" s="288"/>
      <c r="HG2" s="288"/>
      <c r="HH2" s="288"/>
      <c r="HI2" s="288"/>
      <c r="HJ2" s="288"/>
      <c r="HK2" s="288"/>
      <c r="HL2" s="288"/>
      <c r="HM2" s="288"/>
      <c r="HN2" s="288"/>
      <c r="HO2" s="288"/>
      <c r="HP2" s="288"/>
      <c r="HQ2" s="288"/>
      <c r="HR2" s="288"/>
      <c r="HS2" s="288"/>
      <c r="HT2" s="288"/>
      <c r="HU2" s="288"/>
      <c r="HV2" s="288"/>
      <c r="HW2" s="288"/>
      <c r="HX2" s="288"/>
      <c r="HY2" s="288"/>
      <c r="HZ2" s="288"/>
      <c r="IA2" s="288"/>
      <c r="IB2" s="288"/>
      <c r="IC2" s="288"/>
      <c r="ID2" s="288"/>
      <c r="IE2" s="288"/>
      <c r="IF2" s="288"/>
      <c r="IG2" s="288"/>
      <c r="IH2" s="288"/>
      <c r="II2" s="288"/>
      <c r="IJ2" s="288"/>
      <c r="IK2" s="288"/>
      <c r="IL2" s="288"/>
      <c r="IM2" s="288"/>
      <c r="IN2" s="288"/>
      <c r="IO2" s="288"/>
      <c r="IP2" s="288"/>
      <c r="IQ2" s="288"/>
      <c r="IR2" s="288"/>
      <c r="IS2" s="288"/>
      <c r="IT2" s="288"/>
      <c r="IU2" s="288"/>
      <c r="IV2" s="288"/>
      <c r="IW2" s="288"/>
      <c r="IX2" s="288"/>
      <c r="IY2" s="288"/>
      <c r="IZ2" s="288"/>
      <c r="JA2" s="288"/>
      <c r="JB2" s="288"/>
      <c r="JC2" s="288"/>
      <c r="JD2" s="288"/>
      <c r="JE2" s="288"/>
      <c r="JF2" s="288"/>
      <c r="JG2" s="288"/>
      <c r="JH2" s="288"/>
      <c r="JI2" s="288"/>
      <c r="JJ2" s="288"/>
      <c r="JK2" s="288"/>
      <c r="JL2" s="288"/>
      <c r="JM2" s="288"/>
      <c r="JN2" s="288"/>
      <c r="JO2" s="288"/>
      <c r="JP2" s="288"/>
      <c r="JQ2" s="288"/>
      <c r="JR2" s="288"/>
    </row>
    <row r="3" spans="1:278" s="289" customFormat="1" ht="3" customHeight="1" x14ac:dyDescent="0.2">
      <c r="A3" s="290"/>
      <c r="B3" s="290"/>
      <c r="C3" s="291"/>
      <c r="D3" s="577"/>
      <c r="E3" s="577"/>
      <c r="F3" s="577"/>
      <c r="G3" s="577"/>
      <c r="H3" s="577"/>
      <c r="I3" s="577"/>
      <c r="J3" s="577"/>
      <c r="K3" s="577"/>
      <c r="L3" s="577"/>
      <c r="M3" s="577"/>
      <c r="N3" s="577"/>
      <c r="O3" s="577"/>
      <c r="P3" s="577"/>
      <c r="Q3" s="578"/>
      <c r="R3" s="574"/>
      <c r="S3" s="574"/>
      <c r="T3" s="574"/>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8"/>
      <c r="BU3" s="288"/>
      <c r="BV3" s="288"/>
      <c r="BW3" s="288"/>
      <c r="BX3" s="288"/>
      <c r="BY3" s="288"/>
      <c r="BZ3" s="288"/>
      <c r="CA3" s="288"/>
      <c r="CB3" s="288"/>
      <c r="CC3" s="288"/>
      <c r="CD3" s="288"/>
      <c r="CE3" s="288"/>
      <c r="CF3" s="288"/>
      <c r="CG3" s="288"/>
      <c r="CH3" s="288"/>
      <c r="CI3" s="288"/>
      <c r="CJ3" s="288"/>
      <c r="CK3" s="288"/>
      <c r="CL3" s="288"/>
      <c r="CM3" s="288"/>
      <c r="CN3" s="288"/>
      <c r="CO3" s="288"/>
      <c r="CP3" s="288"/>
      <c r="CQ3" s="288"/>
      <c r="CR3" s="288"/>
      <c r="CS3" s="288"/>
      <c r="CT3" s="288"/>
      <c r="CU3" s="288"/>
      <c r="CV3" s="288"/>
      <c r="CW3" s="288"/>
      <c r="CX3" s="288"/>
      <c r="CY3" s="288"/>
      <c r="CZ3" s="288"/>
      <c r="DA3" s="288"/>
      <c r="DB3" s="288"/>
      <c r="DC3" s="288"/>
      <c r="DD3" s="288"/>
      <c r="DE3" s="288"/>
      <c r="DF3" s="288"/>
      <c r="DG3" s="288"/>
      <c r="DH3" s="288"/>
      <c r="DI3" s="288"/>
      <c r="DJ3" s="288"/>
      <c r="DK3" s="288"/>
      <c r="DL3" s="288"/>
      <c r="DM3" s="288"/>
      <c r="DN3" s="288"/>
      <c r="DO3" s="288"/>
      <c r="DP3" s="288"/>
      <c r="DQ3" s="288"/>
      <c r="DR3" s="288"/>
      <c r="DS3" s="288"/>
      <c r="DT3" s="288"/>
      <c r="DU3" s="288"/>
      <c r="DV3" s="288"/>
      <c r="DW3" s="288"/>
      <c r="DX3" s="288"/>
      <c r="DY3" s="288"/>
      <c r="DZ3" s="288"/>
      <c r="EA3" s="288"/>
      <c r="EB3" s="288"/>
      <c r="EC3" s="288"/>
      <c r="ED3" s="288"/>
      <c r="EE3" s="288"/>
      <c r="EF3" s="288"/>
      <c r="EG3" s="288"/>
      <c r="EH3" s="288"/>
      <c r="EI3" s="288"/>
      <c r="EJ3" s="288"/>
      <c r="EK3" s="288"/>
      <c r="EL3" s="288"/>
      <c r="EM3" s="288"/>
      <c r="EN3" s="288"/>
      <c r="EO3" s="288"/>
      <c r="EP3" s="288"/>
      <c r="EQ3" s="288"/>
      <c r="ER3" s="288"/>
      <c r="ES3" s="288"/>
      <c r="ET3" s="288"/>
      <c r="EU3" s="288"/>
      <c r="EV3" s="288"/>
      <c r="EW3" s="288"/>
      <c r="EX3" s="288"/>
      <c r="EY3" s="288"/>
      <c r="EZ3" s="288"/>
      <c r="FA3" s="288"/>
      <c r="FB3" s="288"/>
      <c r="FC3" s="288"/>
      <c r="FD3" s="288"/>
      <c r="FE3" s="288"/>
      <c r="FF3" s="288"/>
      <c r="FG3" s="288"/>
      <c r="FH3" s="288"/>
      <c r="FI3" s="288"/>
      <c r="FJ3" s="288"/>
      <c r="FK3" s="288"/>
      <c r="FL3" s="288"/>
      <c r="FM3" s="288"/>
      <c r="FN3" s="288"/>
      <c r="FO3" s="288"/>
      <c r="FP3" s="288"/>
      <c r="FQ3" s="288"/>
      <c r="FR3" s="288"/>
      <c r="FS3" s="288"/>
      <c r="FT3" s="288"/>
      <c r="FU3" s="288"/>
      <c r="FV3" s="288"/>
      <c r="FW3" s="288"/>
      <c r="FX3" s="288"/>
      <c r="FY3" s="288"/>
      <c r="FZ3" s="288"/>
      <c r="GA3" s="288"/>
      <c r="GB3" s="288"/>
      <c r="GC3" s="288"/>
      <c r="GD3" s="288"/>
      <c r="GE3" s="288"/>
      <c r="GF3" s="288"/>
      <c r="GG3" s="288"/>
      <c r="GH3" s="288"/>
      <c r="GI3" s="288"/>
      <c r="GJ3" s="288"/>
      <c r="GK3" s="288"/>
      <c r="GL3" s="288"/>
      <c r="GM3" s="288"/>
      <c r="GN3" s="288"/>
      <c r="GO3" s="288"/>
      <c r="GP3" s="288"/>
      <c r="GQ3" s="288"/>
      <c r="GR3" s="288"/>
      <c r="GS3" s="288"/>
      <c r="GT3" s="288"/>
      <c r="GU3" s="288"/>
      <c r="GV3" s="288"/>
      <c r="GW3" s="288"/>
      <c r="GX3" s="288"/>
      <c r="GY3" s="288"/>
      <c r="GZ3" s="288"/>
      <c r="HA3" s="288"/>
      <c r="HB3" s="288"/>
      <c r="HC3" s="288"/>
      <c r="HD3" s="288"/>
      <c r="HE3" s="288"/>
      <c r="HF3" s="288"/>
      <c r="HG3" s="288"/>
      <c r="HH3" s="288"/>
      <c r="HI3" s="288"/>
      <c r="HJ3" s="288"/>
      <c r="HK3" s="288"/>
      <c r="HL3" s="288"/>
      <c r="HM3" s="288"/>
      <c r="HN3" s="288"/>
      <c r="HO3" s="288"/>
      <c r="HP3" s="288"/>
      <c r="HQ3" s="288"/>
      <c r="HR3" s="288"/>
      <c r="HS3" s="288"/>
      <c r="HT3" s="288"/>
      <c r="HU3" s="288"/>
      <c r="HV3" s="288"/>
      <c r="HW3" s="288"/>
      <c r="HX3" s="288"/>
      <c r="HY3" s="288"/>
      <c r="HZ3" s="288"/>
      <c r="IA3" s="288"/>
      <c r="IB3" s="288"/>
      <c r="IC3" s="288"/>
      <c r="ID3" s="288"/>
      <c r="IE3" s="288"/>
      <c r="IF3" s="288"/>
      <c r="IG3" s="288"/>
      <c r="IH3" s="288"/>
      <c r="II3" s="288"/>
      <c r="IJ3" s="288"/>
      <c r="IK3" s="288"/>
      <c r="IL3" s="288"/>
      <c r="IM3" s="288"/>
      <c r="IN3" s="288"/>
      <c r="IO3" s="288"/>
      <c r="IP3" s="288"/>
      <c r="IQ3" s="288"/>
      <c r="IR3" s="288"/>
      <c r="IS3" s="288"/>
      <c r="IT3" s="288"/>
      <c r="IU3" s="288"/>
      <c r="IV3" s="288"/>
      <c r="IW3" s="288"/>
      <c r="IX3" s="288"/>
      <c r="IY3" s="288"/>
      <c r="IZ3" s="288"/>
      <c r="JA3" s="288"/>
      <c r="JB3" s="288"/>
      <c r="JC3" s="288"/>
      <c r="JD3" s="288"/>
      <c r="JE3" s="288"/>
      <c r="JF3" s="288"/>
      <c r="JG3" s="288"/>
      <c r="JH3" s="288"/>
      <c r="JI3" s="288"/>
      <c r="JJ3" s="288"/>
      <c r="JK3" s="288"/>
      <c r="JL3" s="288"/>
      <c r="JM3" s="288"/>
      <c r="JN3" s="288"/>
      <c r="JO3" s="288"/>
      <c r="JP3" s="288"/>
      <c r="JQ3" s="288"/>
      <c r="JR3" s="288"/>
    </row>
    <row r="4" spans="1:278" s="289" customFormat="1" ht="41.25" customHeight="1" x14ac:dyDescent="0.2">
      <c r="A4" s="564" t="s">
        <v>0</v>
      </c>
      <c r="B4" s="565"/>
      <c r="C4" s="566"/>
      <c r="D4" s="567" t="str">
        <f>'Mapa Final'!D4</f>
        <v>Gestión Tecnológica</v>
      </c>
      <c r="E4" s="568"/>
      <c r="F4" s="568"/>
      <c r="G4" s="568"/>
      <c r="H4" s="568"/>
      <c r="I4" s="568"/>
      <c r="J4" s="568"/>
      <c r="K4" s="568"/>
      <c r="L4" s="568"/>
      <c r="M4" s="568"/>
      <c r="N4" s="569"/>
      <c r="O4" s="570"/>
      <c r="P4" s="570"/>
      <c r="Q4" s="570"/>
      <c r="R4" s="292"/>
      <c r="S4" s="292"/>
      <c r="T4" s="292"/>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288"/>
      <c r="BG4" s="288"/>
      <c r="BH4" s="288"/>
      <c r="BI4" s="288"/>
      <c r="BJ4" s="288"/>
      <c r="BK4" s="288"/>
      <c r="BL4" s="288"/>
      <c r="BM4" s="288"/>
      <c r="BN4" s="288"/>
      <c r="BO4" s="288"/>
      <c r="BP4" s="288"/>
      <c r="BQ4" s="288"/>
      <c r="BR4" s="288"/>
      <c r="BS4" s="288"/>
      <c r="BT4" s="288"/>
      <c r="BU4" s="288"/>
      <c r="BV4" s="288"/>
      <c r="BW4" s="288"/>
      <c r="BX4" s="288"/>
      <c r="BY4" s="288"/>
      <c r="BZ4" s="288"/>
      <c r="CA4" s="288"/>
      <c r="CB4" s="288"/>
      <c r="CC4" s="288"/>
      <c r="CD4" s="288"/>
      <c r="CE4" s="288"/>
      <c r="CF4" s="288"/>
      <c r="CG4" s="288"/>
      <c r="CH4" s="288"/>
      <c r="CI4" s="288"/>
      <c r="CJ4" s="288"/>
      <c r="CK4" s="288"/>
      <c r="CL4" s="288"/>
      <c r="CM4" s="288"/>
      <c r="CN4" s="288"/>
      <c r="CO4" s="288"/>
      <c r="CP4" s="288"/>
      <c r="CQ4" s="288"/>
      <c r="CR4" s="288"/>
      <c r="CS4" s="288"/>
      <c r="CT4" s="288"/>
      <c r="CU4" s="288"/>
      <c r="CV4" s="288"/>
      <c r="CW4" s="288"/>
      <c r="CX4" s="288"/>
      <c r="CY4" s="288"/>
      <c r="CZ4" s="288"/>
      <c r="DA4" s="288"/>
      <c r="DB4" s="288"/>
      <c r="DC4" s="288"/>
      <c r="DD4" s="288"/>
      <c r="DE4" s="288"/>
      <c r="DF4" s="288"/>
      <c r="DG4" s="288"/>
      <c r="DH4" s="288"/>
      <c r="DI4" s="288"/>
      <c r="DJ4" s="288"/>
      <c r="DK4" s="288"/>
      <c r="DL4" s="288"/>
      <c r="DM4" s="288"/>
      <c r="DN4" s="288"/>
      <c r="DO4" s="288"/>
      <c r="DP4" s="288"/>
      <c r="DQ4" s="288"/>
      <c r="DR4" s="288"/>
      <c r="DS4" s="288"/>
      <c r="DT4" s="288"/>
      <c r="DU4" s="288"/>
      <c r="DV4" s="288"/>
      <c r="DW4" s="288"/>
      <c r="DX4" s="288"/>
      <c r="DY4" s="288"/>
      <c r="DZ4" s="288"/>
      <c r="EA4" s="288"/>
      <c r="EB4" s="288"/>
      <c r="EC4" s="288"/>
      <c r="ED4" s="288"/>
      <c r="EE4" s="288"/>
      <c r="EF4" s="288"/>
      <c r="EG4" s="288"/>
      <c r="EH4" s="288"/>
      <c r="EI4" s="288"/>
      <c r="EJ4" s="288"/>
      <c r="EK4" s="288"/>
      <c r="EL4" s="288"/>
      <c r="EM4" s="288"/>
      <c r="EN4" s="288"/>
      <c r="EO4" s="288"/>
      <c r="EP4" s="288"/>
      <c r="EQ4" s="288"/>
      <c r="ER4" s="288"/>
      <c r="ES4" s="288"/>
      <c r="ET4" s="288"/>
      <c r="EU4" s="288"/>
      <c r="EV4" s="288"/>
      <c r="EW4" s="288"/>
      <c r="EX4" s="288"/>
      <c r="EY4" s="288"/>
      <c r="EZ4" s="288"/>
      <c r="FA4" s="288"/>
      <c r="FB4" s="288"/>
      <c r="FC4" s="288"/>
      <c r="FD4" s="288"/>
      <c r="FE4" s="288"/>
      <c r="FF4" s="288"/>
      <c r="FG4" s="288"/>
      <c r="FH4" s="288"/>
      <c r="FI4" s="288"/>
      <c r="FJ4" s="288"/>
      <c r="FK4" s="288"/>
      <c r="FL4" s="288"/>
      <c r="FM4" s="288"/>
      <c r="FN4" s="288"/>
      <c r="FO4" s="288"/>
      <c r="FP4" s="288"/>
      <c r="FQ4" s="288"/>
      <c r="FR4" s="288"/>
      <c r="FS4" s="288"/>
      <c r="FT4" s="288"/>
      <c r="FU4" s="288"/>
      <c r="FV4" s="288"/>
      <c r="FW4" s="288"/>
      <c r="FX4" s="288"/>
      <c r="FY4" s="288"/>
      <c r="FZ4" s="288"/>
      <c r="GA4" s="288"/>
      <c r="GB4" s="288"/>
      <c r="GC4" s="288"/>
      <c r="GD4" s="288"/>
      <c r="GE4" s="288"/>
      <c r="GF4" s="288"/>
      <c r="GG4" s="288"/>
      <c r="GH4" s="288"/>
      <c r="GI4" s="288"/>
      <c r="GJ4" s="288"/>
      <c r="GK4" s="288"/>
      <c r="GL4" s="288"/>
      <c r="GM4" s="288"/>
      <c r="GN4" s="288"/>
      <c r="GO4" s="288"/>
      <c r="GP4" s="288"/>
      <c r="GQ4" s="288"/>
      <c r="GR4" s="288"/>
      <c r="GS4" s="288"/>
      <c r="GT4" s="288"/>
      <c r="GU4" s="288"/>
      <c r="GV4" s="288"/>
      <c r="GW4" s="288"/>
      <c r="GX4" s="288"/>
      <c r="GY4" s="288"/>
      <c r="GZ4" s="288"/>
      <c r="HA4" s="288"/>
      <c r="HB4" s="288"/>
      <c r="HC4" s="288"/>
      <c r="HD4" s="288"/>
      <c r="HE4" s="288"/>
      <c r="HF4" s="288"/>
      <c r="HG4" s="288"/>
      <c r="HH4" s="288"/>
      <c r="HI4" s="288"/>
      <c r="HJ4" s="288"/>
      <c r="HK4" s="288"/>
      <c r="HL4" s="288"/>
      <c r="HM4" s="288"/>
      <c r="HN4" s="288"/>
      <c r="HO4" s="288"/>
      <c r="HP4" s="288"/>
      <c r="HQ4" s="288"/>
      <c r="HR4" s="288"/>
      <c r="HS4" s="288"/>
      <c r="HT4" s="288"/>
      <c r="HU4" s="288"/>
      <c r="HV4" s="288"/>
      <c r="HW4" s="288"/>
      <c r="HX4" s="288"/>
      <c r="HY4" s="288"/>
      <c r="HZ4" s="288"/>
      <c r="IA4" s="288"/>
      <c r="IB4" s="288"/>
      <c r="IC4" s="288"/>
      <c r="ID4" s="288"/>
      <c r="IE4" s="288"/>
      <c r="IF4" s="288"/>
      <c r="IG4" s="288"/>
      <c r="IH4" s="288"/>
      <c r="II4" s="288"/>
      <c r="IJ4" s="288"/>
      <c r="IK4" s="288"/>
      <c r="IL4" s="288"/>
      <c r="IM4" s="288"/>
      <c r="IN4" s="288"/>
      <c r="IO4" s="288"/>
      <c r="IP4" s="288"/>
      <c r="IQ4" s="288"/>
      <c r="IR4" s="288"/>
      <c r="IS4" s="288"/>
      <c r="IT4" s="288"/>
      <c r="IU4" s="288"/>
      <c r="IV4" s="288"/>
      <c r="IW4" s="288"/>
      <c r="IX4" s="288"/>
      <c r="IY4" s="288"/>
      <c r="IZ4" s="288"/>
      <c r="JA4" s="288"/>
      <c r="JB4" s="288"/>
      <c r="JC4" s="288"/>
      <c r="JD4" s="288"/>
      <c r="JE4" s="288"/>
      <c r="JF4" s="288"/>
      <c r="JG4" s="288"/>
      <c r="JH4" s="288"/>
      <c r="JI4" s="288"/>
      <c r="JJ4" s="288"/>
      <c r="JK4" s="288"/>
      <c r="JL4" s="288"/>
      <c r="JM4" s="288"/>
      <c r="JN4" s="288"/>
      <c r="JO4" s="288"/>
      <c r="JP4" s="288"/>
      <c r="JQ4" s="288"/>
      <c r="JR4" s="288"/>
    </row>
    <row r="5" spans="1:278" s="289" customFormat="1" ht="52.5" customHeight="1" x14ac:dyDescent="0.2">
      <c r="A5" s="564" t="s">
        <v>1</v>
      </c>
      <c r="B5" s="565"/>
      <c r="C5" s="566"/>
      <c r="D5" s="571" t="str">
        <f>'Mapa Final'!D5</f>
        <v>Gestionar, administrar y mantener los recursos informáticos y de telecomunicaciones para el desarrollo de los objetivos institucionales, facilitando el acceso al servicio de justicia, satisfaciendo las necesidades de los funcionarios, empleados y ciudadanos en términos de celeridad, accesibilidad y transparencia, en el marco del Sistema de Gestión de la Calidad y del Medio Ambiente  y Seguridad y Salud en el Trabajo de la Rama Judicial.</v>
      </c>
      <c r="E5" s="572"/>
      <c r="F5" s="572"/>
      <c r="G5" s="572"/>
      <c r="H5" s="572"/>
      <c r="I5" s="572"/>
      <c r="J5" s="572"/>
      <c r="K5" s="572"/>
      <c r="L5" s="572"/>
      <c r="M5" s="572"/>
      <c r="N5" s="573"/>
      <c r="O5" s="292"/>
      <c r="P5" s="292"/>
      <c r="Q5" s="292"/>
      <c r="R5" s="292"/>
      <c r="S5" s="292"/>
      <c r="T5" s="292"/>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N5" s="288"/>
      <c r="CO5" s="288"/>
      <c r="CP5" s="288"/>
      <c r="CQ5" s="288"/>
      <c r="CR5" s="288"/>
      <c r="CS5" s="288"/>
      <c r="CT5" s="288"/>
      <c r="CU5" s="288"/>
      <c r="CV5" s="288"/>
      <c r="CW5" s="288"/>
      <c r="CX5" s="288"/>
      <c r="CY5" s="288"/>
      <c r="CZ5" s="288"/>
      <c r="DA5" s="288"/>
      <c r="DB5" s="288"/>
      <c r="DC5" s="288"/>
      <c r="DD5" s="288"/>
      <c r="DE5" s="288"/>
      <c r="DF5" s="288"/>
      <c r="DG5" s="288"/>
      <c r="DH5" s="288"/>
      <c r="DI5" s="288"/>
      <c r="DJ5" s="288"/>
      <c r="DK5" s="288"/>
      <c r="DL5" s="288"/>
      <c r="DM5" s="288"/>
      <c r="DN5" s="288"/>
      <c r="DO5" s="288"/>
      <c r="DP5" s="288"/>
      <c r="DQ5" s="288"/>
      <c r="DR5" s="288"/>
      <c r="DS5" s="288"/>
      <c r="DT5" s="288"/>
      <c r="DU5" s="288"/>
      <c r="DV5" s="288"/>
      <c r="DW5" s="288"/>
      <c r="DX5" s="288"/>
      <c r="DY5" s="288"/>
      <c r="DZ5" s="288"/>
      <c r="EA5" s="288"/>
      <c r="EB5" s="288"/>
      <c r="EC5" s="288"/>
      <c r="ED5" s="288"/>
      <c r="EE5" s="288"/>
      <c r="EF5" s="288"/>
      <c r="EG5" s="288"/>
      <c r="EH5" s="288"/>
      <c r="EI5" s="288"/>
      <c r="EJ5" s="288"/>
      <c r="EK5" s="288"/>
      <c r="EL5" s="288"/>
      <c r="EM5" s="288"/>
      <c r="EN5" s="288"/>
      <c r="EO5" s="288"/>
      <c r="EP5" s="288"/>
      <c r="EQ5" s="288"/>
      <c r="ER5" s="288"/>
      <c r="ES5" s="288"/>
      <c r="ET5" s="288"/>
      <c r="EU5" s="288"/>
      <c r="EV5" s="288"/>
      <c r="EW5" s="288"/>
      <c r="EX5" s="288"/>
      <c r="EY5" s="288"/>
      <c r="EZ5" s="288"/>
      <c r="FA5" s="288"/>
      <c r="FB5" s="288"/>
      <c r="FC5" s="288"/>
      <c r="FD5" s="288"/>
      <c r="FE5" s="288"/>
      <c r="FF5" s="288"/>
      <c r="FG5" s="288"/>
      <c r="FH5" s="288"/>
      <c r="FI5" s="288"/>
      <c r="FJ5" s="288"/>
      <c r="FK5" s="288"/>
      <c r="FL5" s="288"/>
      <c r="FM5" s="288"/>
      <c r="FN5" s="288"/>
      <c r="FO5" s="288"/>
      <c r="FP5" s="288"/>
      <c r="FQ5" s="288"/>
      <c r="FR5" s="288"/>
      <c r="FS5" s="288"/>
      <c r="FT5" s="288"/>
      <c r="FU5" s="288"/>
      <c r="FV5" s="288"/>
      <c r="FW5" s="288"/>
      <c r="FX5" s="288"/>
      <c r="FY5" s="288"/>
      <c r="FZ5" s="288"/>
      <c r="GA5" s="288"/>
      <c r="GB5" s="288"/>
      <c r="GC5" s="288"/>
      <c r="GD5" s="288"/>
      <c r="GE5" s="288"/>
      <c r="GF5" s="288"/>
      <c r="GG5" s="288"/>
      <c r="GH5" s="288"/>
      <c r="GI5" s="288"/>
      <c r="GJ5" s="288"/>
      <c r="GK5" s="288"/>
      <c r="GL5" s="288"/>
      <c r="GM5" s="288"/>
      <c r="GN5" s="288"/>
      <c r="GO5" s="288"/>
      <c r="GP5" s="288"/>
      <c r="GQ5" s="288"/>
      <c r="GR5" s="288"/>
      <c r="GS5" s="288"/>
      <c r="GT5" s="288"/>
      <c r="GU5" s="288"/>
      <c r="GV5" s="288"/>
      <c r="GW5" s="288"/>
      <c r="GX5" s="288"/>
      <c r="GY5" s="288"/>
      <c r="GZ5" s="288"/>
      <c r="HA5" s="288"/>
      <c r="HB5" s="288"/>
      <c r="HC5" s="288"/>
      <c r="HD5" s="288"/>
      <c r="HE5" s="288"/>
      <c r="HF5" s="288"/>
      <c r="HG5" s="288"/>
      <c r="HH5" s="288"/>
      <c r="HI5" s="288"/>
      <c r="HJ5" s="288"/>
      <c r="HK5" s="288"/>
      <c r="HL5" s="288"/>
      <c r="HM5" s="288"/>
      <c r="HN5" s="288"/>
      <c r="HO5" s="288"/>
      <c r="HP5" s="288"/>
      <c r="HQ5" s="288"/>
      <c r="HR5" s="288"/>
      <c r="HS5" s="288"/>
      <c r="HT5" s="288"/>
      <c r="HU5" s="288"/>
      <c r="HV5" s="288"/>
      <c r="HW5" s="288"/>
      <c r="HX5" s="288"/>
      <c r="HY5" s="288"/>
      <c r="HZ5" s="288"/>
      <c r="IA5" s="288"/>
      <c r="IB5" s="288"/>
      <c r="IC5" s="288"/>
      <c r="ID5" s="288"/>
      <c r="IE5" s="288"/>
      <c r="IF5" s="288"/>
      <c r="IG5" s="288"/>
      <c r="IH5" s="288"/>
      <c r="II5" s="288"/>
      <c r="IJ5" s="288"/>
      <c r="IK5" s="288"/>
      <c r="IL5" s="288"/>
      <c r="IM5" s="288"/>
      <c r="IN5" s="288"/>
      <c r="IO5" s="288"/>
      <c r="IP5" s="288"/>
      <c r="IQ5" s="288"/>
      <c r="IR5" s="288"/>
      <c r="IS5" s="288"/>
      <c r="IT5" s="288"/>
      <c r="IU5" s="288"/>
      <c r="IV5" s="288"/>
      <c r="IW5" s="288"/>
      <c r="IX5" s="288"/>
      <c r="IY5" s="288"/>
      <c r="IZ5" s="288"/>
      <c r="JA5" s="288"/>
      <c r="JB5" s="288"/>
      <c r="JC5" s="288"/>
      <c r="JD5" s="288"/>
      <c r="JE5" s="288"/>
      <c r="JF5" s="288"/>
      <c r="JG5" s="288"/>
      <c r="JH5" s="288"/>
      <c r="JI5" s="288"/>
      <c r="JJ5" s="288"/>
      <c r="JK5" s="288"/>
      <c r="JL5" s="288"/>
      <c r="JM5" s="288"/>
      <c r="JN5" s="288"/>
      <c r="JO5" s="288"/>
      <c r="JP5" s="288"/>
      <c r="JQ5" s="288"/>
      <c r="JR5" s="288"/>
    </row>
    <row r="6" spans="1:278" s="289" customFormat="1" ht="32.25" customHeight="1" thickBot="1" x14ac:dyDescent="0.25">
      <c r="A6" s="564" t="s">
        <v>2</v>
      </c>
      <c r="B6" s="565"/>
      <c r="C6" s="566"/>
      <c r="D6" s="571" t="str">
        <f>'Mapa Final'!D6</f>
        <v xml:space="preserve">Nivel Central </v>
      </c>
      <c r="E6" s="572"/>
      <c r="F6" s="572"/>
      <c r="G6" s="572"/>
      <c r="H6" s="572"/>
      <c r="I6" s="572"/>
      <c r="J6" s="572"/>
      <c r="K6" s="572"/>
      <c r="L6" s="572"/>
      <c r="M6" s="572"/>
      <c r="N6" s="573"/>
      <c r="O6" s="292"/>
      <c r="P6" s="292"/>
      <c r="Q6" s="292"/>
      <c r="R6" s="292"/>
      <c r="S6" s="292"/>
      <c r="T6" s="292"/>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BS6" s="288"/>
      <c r="BT6" s="288"/>
      <c r="BU6" s="288"/>
      <c r="BV6" s="288"/>
      <c r="BW6" s="288"/>
      <c r="BX6" s="288"/>
      <c r="BY6" s="288"/>
      <c r="BZ6" s="288"/>
      <c r="CA6" s="288"/>
      <c r="CB6" s="288"/>
      <c r="CC6" s="288"/>
      <c r="CD6" s="288"/>
      <c r="CE6" s="288"/>
      <c r="CF6" s="288"/>
      <c r="CG6" s="288"/>
      <c r="CH6" s="288"/>
      <c r="CI6" s="288"/>
      <c r="CJ6" s="288"/>
      <c r="CK6" s="288"/>
      <c r="CL6" s="288"/>
      <c r="CM6" s="288"/>
      <c r="CN6" s="288"/>
      <c r="CO6" s="288"/>
      <c r="CP6" s="288"/>
      <c r="CQ6" s="288"/>
      <c r="CR6" s="288"/>
      <c r="CS6" s="288"/>
      <c r="CT6" s="288"/>
      <c r="CU6" s="288"/>
      <c r="CV6" s="288"/>
      <c r="CW6" s="288"/>
      <c r="CX6" s="288"/>
      <c r="CY6" s="288"/>
      <c r="CZ6" s="288"/>
      <c r="DA6" s="288"/>
      <c r="DB6" s="288"/>
      <c r="DC6" s="288"/>
      <c r="DD6" s="288"/>
      <c r="DE6" s="288"/>
      <c r="DF6" s="288"/>
      <c r="DG6" s="288"/>
      <c r="DH6" s="288"/>
      <c r="DI6" s="288"/>
      <c r="DJ6" s="288"/>
      <c r="DK6" s="288"/>
      <c r="DL6" s="288"/>
      <c r="DM6" s="288"/>
      <c r="DN6" s="288"/>
      <c r="DO6" s="288"/>
      <c r="DP6" s="288"/>
      <c r="DQ6" s="288"/>
      <c r="DR6" s="288"/>
      <c r="DS6" s="288"/>
      <c r="DT6" s="288"/>
      <c r="DU6" s="288"/>
      <c r="DV6" s="288"/>
      <c r="DW6" s="288"/>
      <c r="DX6" s="288"/>
      <c r="DY6" s="288"/>
      <c r="DZ6" s="288"/>
      <c r="EA6" s="288"/>
      <c r="EB6" s="288"/>
      <c r="EC6" s="288"/>
      <c r="ED6" s="288"/>
      <c r="EE6" s="288"/>
      <c r="EF6" s="288"/>
      <c r="EG6" s="288"/>
      <c r="EH6" s="288"/>
      <c r="EI6" s="288"/>
      <c r="EJ6" s="288"/>
      <c r="EK6" s="288"/>
      <c r="EL6" s="288"/>
      <c r="EM6" s="288"/>
      <c r="EN6" s="288"/>
      <c r="EO6" s="288"/>
      <c r="EP6" s="288"/>
      <c r="EQ6" s="288"/>
      <c r="ER6" s="288"/>
      <c r="ES6" s="288"/>
      <c r="ET6" s="288"/>
      <c r="EU6" s="288"/>
      <c r="EV6" s="288"/>
      <c r="EW6" s="288"/>
      <c r="EX6" s="288"/>
      <c r="EY6" s="288"/>
      <c r="EZ6" s="288"/>
      <c r="FA6" s="288"/>
      <c r="FB6" s="288"/>
      <c r="FC6" s="288"/>
      <c r="FD6" s="288"/>
      <c r="FE6" s="288"/>
      <c r="FF6" s="288"/>
      <c r="FG6" s="288"/>
      <c r="FH6" s="288"/>
      <c r="FI6" s="288"/>
      <c r="FJ6" s="288"/>
      <c r="FK6" s="288"/>
      <c r="FL6" s="288"/>
      <c r="FM6" s="288"/>
      <c r="FN6" s="288"/>
      <c r="FO6" s="288"/>
      <c r="FP6" s="288"/>
      <c r="FQ6" s="288"/>
      <c r="FR6" s="288"/>
      <c r="FS6" s="288"/>
      <c r="FT6" s="288"/>
      <c r="FU6" s="288"/>
      <c r="FV6" s="288"/>
      <c r="FW6" s="288"/>
      <c r="FX6" s="288"/>
      <c r="FY6" s="288"/>
      <c r="FZ6" s="288"/>
      <c r="GA6" s="288"/>
      <c r="GB6" s="288"/>
      <c r="GC6" s="288"/>
      <c r="GD6" s="288"/>
      <c r="GE6" s="288"/>
      <c r="GF6" s="288"/>
      <c r="GG6" s="288"/>
      <c r="GH6" s="288"/>
      <c r="GI6" s="288"/>
      <c r="GJ6" s="288"/>
      <c r="GK6" s="288"/>
      <c r="GL6" s="288"/>
      <c r="GM6" s="288"/>
      <c r="GN6" s="288"/>
      <c r="GO6" s="288"/>
      <c r="GP6" s="288"/>
      <c r="GQ6" s="288"/>
      <c r="GR6" s="288"/>
      <c r="GS6" s="288"/>
      <c r="GT6" s="288"/>
      <c r="GU6" s="288"/>
      <c r="GV6" s="288"/>
      <c r="GW6" s="288"/>
      <c r="GX6" s="288"/>
      <c r="GY6" s="288"/>
      <c r="GZ6" s="288"/>
      <c r="HA6" s="288"/>
      <c r="HB6" s="288"/>
      <c r="HC6" s="288"/>
      <c r="HD6" s="288"/>
      <c r="HE6" s="288"/>
      <c r="HF6" s="288"/>
      <c r="HG6" s="288"/>
      <c r="HH6" s="288"/>
      <c r="HI6" s="288"/>
      <c r="HJ6" s="288"/>
      <c r="HK6" s="288"/>
      <c r="HL6" s="288"/>
      <c r="HM6" s="288"/>
      <c r="HN6" s="288"/>
      <c r="HO6" s="288"/>
      <c r="HP6" s="288"/>
      <c r="HQ6" s="288"/>
      <c r="HR6" s="288"/>
      <c r="HS6" s="288"/>
      <c r="HT6" s="288"/>
      <c r="HU6" s="288"/>
      <c r="HV6" s="288"/>
      <c r="HW6" s="288"/>
      <c r="HX6" s="288"/>
      <c r="HY6" s="288"/>
      <c r="HZ6" s="288"/>
      <c r="IA6" s="288"/>
      <c r="IB6" s="288"/>
      <c r="IC6" s="288"/>
      <c r="ID6" s="288"/>
      <c r="IE6" s="288"/>
      <c r="IF6" s="288"/>
      <c r="IG6" s="288"/>
      <c r="IH6" s="288"/>
      <c r="II6" s="288"/>
      <c r="IJ6" s="288"/>
      <c r="IK6" s="288"/>
      <c r="IL6" s="288"/>
      <c r="IM6" s="288"/>
      <c r="IN6" s="288"/>
      <c r="IO6" s="288"/>
      <c r="IP6" s="288"/>
      <c r="IQ6" s="288"/>
      <c r="IR6" s="288"/>
      <c r="IS6" s="288"/>
      <c r="IT6" s="288"/>
      <c r="IU6" s="288"/>
      <c r="IV6" s="288"/>
      <c r="IW6" s="288"/>
      <c r="IX6" s="288"/>
      <c r="IY6" s="288"/>
      <c r="IZ6" s="288"/>
      <c r="JA6" s="288"/>
      <c r="JB6" s="288"/>
      <c r="JC6" s="288"/>
      <c r="JD6" s="288"/>
      <c r="JE6" s="288"/>
      <c r="JF6" s="288"/>
      <c r="JG6" s="288"/>
      <c r="JH6" s="288"/>
      <c r="JI6" s="288"/>
      <c r="JJ6" s="288"/>
      <c r="JK6" s="288"/>
      <c r="JL6" s="288"/>
      <c r="JM6" s="288"/>
      <c r="JN6" s="288"/>
      <c r="JO6" s="288"/>
      <c r="JP6" s="288"/>
      <c r="JQ6" s="288"/>
      <c r="JR6" s="288"/>
    </row>
    <row r="7" spans="1:278" s="96" customFormat="1" ht="46.5" customHeight="1" thickTop="1" thickBot="1" x14ac:dyDescent="0.3">
      <c r="A7" s="428" t="s">
        <v>367</v>
      </c>
      <c r="B7" s="429"/>
      <c r="C7" s="429"/>
      <c r="D7" s="429"/>
      <c r="E7" s="429"/>
      <c r="F7" s="430"/>
      <c r="G7" s="103"/>
      <c r="H7" s="431" t="s">
        <v>368</v>
      </c>
      <c r="I7" s="431"/>
      <c r="J7" s="431"/>
      <c r="K7" s="431" t="s">
        <v>369</v>
      </c>
      <c r="L7" s="431"/>
      <c r="M7" s="431"/>
      <c r="N7" s="432" t="s">
        <v>370</v>
      </c>
      <c r="O7" s="441" t="s">
        <v>371</v>
      </c>
      <c r="P7" s="443" t="s">
        <v>372</v>
      </c>
      <c r="Q7" s="444"/>
      <c r="R7" s="443" t="s">
        <v>373</v>
      </c>
      <c r="S7" s="444"/>
      <c r="T7" s="445" t="s">
        <v>393</v>
      </c>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8"/>
      <c r="EK7" s="108"/>
      <c r="EL7" s="108"/>
      <c r="EM7" s="108"/>
      <c r="EN7" s="108"/>
      <c r="EO7" s="108"/>
      <c r="EP7" s="108"/>
      <c r="EQ7" s="108"/>
      <c r="ER7" s="108"/>
      <c r="ES7" s="108"/>
      <c r="ET7" s="108"/>
      <c r="EU7" s="108"/>
      <c r="EV7" s="108"/>
      <c r="EW7" s="108"/>
      <c r="EX7" s="108"/>
      <c r="EY7" s="108"/>
      <c r="EZ7" s="108"/>
      <c r="FA7" s="108"/>
      <c r="FB7" s="108"/>
      <c r="FC7" s="108"/>
      <c r="FD7" s="108"/>
      <c r="FE7" s="108"/>
      <c r="FF7" s="108"/>
      <c r="FG7" s="108"/>
      <c r="FH7" s="108"/>
      <c r="FI7" s="108"/>
      <c r="FJ7" s="108"/>
      <c r="FK7" s="108"/>
      <c r="FL7" s="108"/>
      <c r="FM7" s="108"/>
      <c r="FN7" s="108"/>
      <c r="FO7" s="108"/>
      <c r="FP7" s="108"/>
      <c r="FQ7" s="108"/>
      <c r="FR7" s="108"/>
      <c r="FS7" s="108"/>
      <c r="FT7" s="108"/>
    </row>
    <row r="8" spans="1:278" s="97" customFormat="1" ht="60.95" customHeight="1" thickTop="1" thickBot="1" x14ac:dyDescent="0.3">
      <c r="A8" s="112" t="s">
        <v>203</v>
      </c>
      <c r="B8" s="112" t="s">
        <v>400</v>
      </c>
      <c r="C8" s="113" t="s">
        <v>8</v>
      </c>
      <c r="D8" s="104" t="s">
        <v>382</v>
      </c>
      <c r="E8" s="287" t="s">
        <v>10</v>
      </c>
      <c r="F8" s="287" t="s">
        <v>11</v>
      </c>
      <c r="G8" s="287" t="s">
        <v>12</v>
      </c>
      <c r="H8" s="105" t="s">
        <v>375</v>
      </c>
      <c r="I8" s="105" t="s">
        <v>38</v>
      </c>
      <c r="J8" s="105" t="s">
        <v>376</v>
      </c>
      <c r="K8" s="105" t="s">
        <v>375</v>
      </c>
      <c r="L8" s="105" t="s">
        <v>377</v>
      </c>
      <c r="M8" s="105" t="s">
        <v>376</v>
      </c>
      <c r="N8" s="432"/>
      <c r="O8" s="442"/>
      <c r="P8" s="106" t="s">
        <v>378</v>
      </c>
      <c r="Q8" s="106" t="s">
        <v>379</v>
      </c>
      <c r="R8" s="106" t="s">
        <v>380</v>
      </c>
      <c r="S8" s="106" t="s">
        <v>381</v>
      </c>
      <c r="T8" s="445"/>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c r="CH8" s="109"/>
      <c r="CI8" s="109"/>
      <c r="CJ8" s="109"/>
      <c r="CK8" s="109"/>
      <c r="CL8" s="109"/>
      <c r="CM8" s="109"/>
      <c r="CN8" s="109"/>
      <c r="CO8" s="109"/>
      <c r="CP8" s="109"/>
      <c r="CQ8" s="109"/>
      <c r="CR8" s="109"/>
      <c r="CS8" s="109"/>
      <c r="CT8" s="109"/>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c r="EQ8" s="109"/>
      <c r="ER8" s="109"/>
      <c r="ES8" s="109"/>
      <c r="ET8" s="109"/>
      <c r="EU8" s="109"/>
      <c r="EV8" s="109"/>
      <c r="EW8" s="109"/>
      <c r="EX8" s="109"/>
      <c r="EY8" s="109"/>
      <c r="EZ8" s="109"/>
      <c r="FA8" s="109"/>
      <c r="FB8" s="109"/>
      <c r="FC8" s="109"/>
      <c r="FD8" s="109"/>
      <c r="FE8" s="109"/>
      <c r="FF8" s="109"/>
      <c r="FG8" s="109"/>
      <c r="FH8" s="109"/>
      <c r="FI8" s="109"/>
      <c r="FJ8" s="109"/>
      <c r="FK8" s="109"/>
      <c r="FL8" s="109"/>
      <c r="FM8" s="109"/>
      <c r="FN8" s="109"/>
      <c r="FO8" s="109"/>
      <c r="FP8" s="109"/>
      <c r="FQ8" s="109"/>
      <c r="FR8" s="109"/>
      <c r="FS8" s="109"/>
      <c r="FT8" s="109"/>
    </row>
    <row r="9" spans="1:278" s="293" customFormat="1" ht="10.5" customHeight="1" thickTop="1" thickBot="1" x14ac:dyDescent="0.25">
      <c r="A9" s="579"/>
      <c r="B9" s="580"/>
      <c r="C9" s="580"/>
      <c r="D9" s="580"/>
      <c r="E9" s="580"/>
      <c r="F9" s="580"/>
      <c r="G9" s="580"/>
      <c r="H9" s="580"/>
      <c r="I9" s="580"/>
      <c r="J9" s="580"/>
      <c r="K9" s="580"/>
      <c r="L9" s="580"/>
      <c r="M9" s="580"/>
      <c r="N9" s="580"/>
      <c r="T9" s="294"/>
      <c r="U9" s="295"/>
      <c r="V9" s="295"/>
      <c r="W9" s="295"/>
      <c r="X9" s="295"/>
      <c r="Y9" s="29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c r="AZ9" s="295"/>
      <c r="BA9" s="295"/>
      <c r="BB9" s="295"/>
      <c r="BC9" s="295"/>
      <c r="BD9" s="295"/>
      <c r="BE9" s="295"/>
      <c r="BF9" s="295"/>
      <c r="BG9" s="295"/>
      <c r="BH9" s="295"/>
      <c r="BI9" s="295"/>
      <c r="BJ9" s="295"/>
      <c r="BK9" s="295"/>
      <c r="BL9" s="295"/>
      <c r="BM9" s="295"/>
      <c r="BN9" s="295"/>
      <c r="BO9" s="295"/>
      <c r="BP9" s="295"/>
      <c r="BQ9" s="295"/>
      <c r="BR9" s="295"/>
      <c r="BS9" s="295"/>
      <c r="BT9" s="295"/>
      <c r="BU9" s="295"/>
      <c r="BV9" s="295"/>
      <c r="BW9" s="295"/>
      <c r="BX9" s="295"/>
      <c r="BY9" s="295"/>
      <c r="BZ9" s="295"/>
      <c r="CA9" s="295"/>
      <c r="CB9" s="295"/>
      <c r="CC9" s="295"/>
      <c r="CD9" s="295"/>
      <c r="CE9" s="295"/>
      <c r="CF9" s="295"/>
      <c r="CG9" s="295"/>
      <c r="CH9" s="295"/>
      <c r="CI9" s="295"/>
      <c r="CJ9" s="295"/>
      <c r="CK9" s="295"/>
      <c r="CL9" s="295"/>
      <c r="CM9" s="295"/>
      <c r="CN9" s="295"/>
      <c r="CO9" s="295"/>
      <c r="CP9" s="295"/>
      <c r="CQ9" s="295"/>
      <c r="CR9" s="295"/>
      <c r="CS9" s="295"/>
      <c r="CT9" s="295"/>
      <c r="CU9" s="295"/>
      <c r="CV9" s="295"/>
      <c r="CW9" s="295"/>
      <c r="CX9" s="295"/>
      <c r="CY9" s="295"/>
      <c r="CZ9" s="295"/>
      <c r="DA9" s="295"/>
      <c r="DB9" s="295"/>
      <c r="DC9" s="295"/>
      <c r="DD9" s="295"/>
      <c r="DE9" s="295"/>
      <c r="DF9" s="295"/>
      <c r="DG9" s="295"/>
      <c r="DH9" s="295"/>
      <c r="DI9" s="295"/>
      <c r="DJ9" s="295"/>
      <c r="DK9" s="295"/>
      <c r="DL9" s="295"/>
      <c r="DM9" s="295"/>
      <c r="DN9" s="295"/>
      <c r="DO9" s="295"/>
      <c r="DP9" s="295"/>
      <c r="DQ9" s="295"/>
      <c r="DR9" s="295"/>
      <c r="DS9" s="295"/>
      <c r="DT9" s="295"/>
      <c r="DU9" s="295"/>
      <c r="DV9" s="295"/>
      <c r="DW9" s="295"/>
      <c r="DX9" s="295"/>
      <c r="DY9" s="295"/>
      <c r="DZ9" s="295"/>
      <c r="EA9" s="295"/>
      <c r="EB9" s="295"/>
      <c r="EC9" s="295"/>
      <c r="ED9" s="295"/>
      <c r="EE9" s="295"/>
      <c r="EF9" s="295"/>
      <c r="EG9" s="295"/>
      <c r="EH9" s="295"/>
      <c r="EI9" s="295"/>
      <c r="EJ9" s="295"/>
      <c r="EK9" s="295"/>
      <c r="EL9" s="295"/>
      <c r="EM9" s="295"/>
      <c r="EN9" s="295"/>
      <c r="EO9" s="295"/>
      <c r="EP9" s="295"/>
      <c r="EQ9" s="295"/>
      <c r="ER9" s="295"/>
      <c r="ES9" s="295"/>
      <c r="ET9" s="295"/>
      <c r="EU9" s="295"/>
      <c r="EV9" s="295"/>
      <c r="EW9" s="295"/>
      <c r="EX9" s="295"/>
      <c r="EY9" s="295"/>
      <c r="EZ9" s="295"/>
      <c r="FA9" s="295"/>
      <c r="FB9" s="295"/>
      <c r="FC9" s="295"/>
      <c r="FD9" s="295"/>
      <c r="FE9" s="295"/>
      <c r="FF9" s="295"/>
      <c r="FG9" s="295"/>
      <c r="FH9" s="295"/>
      <c r="FI9" s="295"/>
      <c r="FJ9" s="295"/>
      <c r="FK9" s="295"/>
      <c r="FL9" s="295"/>
      <c r="FM9" s="295"/>
      <c r="FN9" s="295"/>
      <c r="FO9" s="295"/>
      <c r="FP9" s="295"/>
      <c r="FQ9" s="295"/>
      <c r="FR9" s="295"/>
      <c r="FS9" s="295"/>
      <c r="FT9" s="295"/>
    </row>
    <row r="10" spans="1:278" ht="15" customHeight="1" x14ac:dyDescent="0.2">
      <c r="A10" s="393">
        <f>'Mapa Final'!A10</f>
        <v>1</v>
      </c>
      <c r="B10" s="378" t="str">
        <f>'Mapa Final'!B10</f>
        <v>Interrupción del servicio de conectividad</v>
      </c>
      <c r="C10" s="396" t="str">
        <f>'Mapa Final'!C10</f>
        <v>Afectación en la Prestación del Servicio de Justicia</v>
      </c>
      <c r="D10" s="396" t="str">
        <f>'Mapa Final'!D10</f>
        <v>1. Fallas del operador (Daños en componentes físicos, Vandalismo en la red, entre otros)
2. Capacidad de los canales
3. Fluido Electrico
4. Falta o demoras en el mantenimiento
5. Virus Informático</v>
      </c>
      <c r="E10" s="399" t="str">
        <f>'Mapa Final'!E10</f>
        <v>Debilidad en la supervición del servicio.</v>
      </c>
      <c r="F10" s="399" t="str">
        <f>'Mapa Final'!F10</f>
        <v>Posibilidad de Afectación en la Prestación del Servicio de Justicia, por debilidad en la supervición del servicio.</v>
      </c>
      <c r="G10" s="399" t="str">
        <f>'Mapa Final'!G10</f>
        <v>Fallas Tecnológicas</v>
      </c>
      <c r="H10" s="402" t="str">
        <f>'Mapa Final'!I10</f>
        <v>Alta</v>
      </c>
      <c r="I10" s="405" t="str">
        <f>'Mapa Final'!L10</f>
        <v>Moderado</v>
      </c>
      <c r="J10" s="384" t="str">
        <f>'Mapa Final'!N10</f>
        <v xml:space="preserve">Alto </v>
      </c>
      <c r="K10" s="387" t="str">
        <f>'Mapa Final'!AA10</f>
        <v>Media</v>
      </c>
      <c r="L10" s="387" t="str">
        <f>'Mapa Final'!AE10</f>
        <v>Moderado</v>
      </c>
      <c r="M10" s="390" t="str">
        <f>'Mapa Final'!AG10</f>
        <v>Moderado</v>
      </c>
      <c r="N10" s="387" t="str">
        <f>'Mapa Final'!AH10</f>
        <v>Evitar</v>
      </c>
      <c r="O10" s="554" t="s">
        <v>489</v>
      </c>
      <c r="P10" s="408" t="s">
        <v>490</v>
      </c>
      <c r="Q10" s="408" t="s">
        <v>491</v>
      </c>
      <c r="R10" s="411">
        <v>44286</v>
      </c>
      <c r="S10" s="411">
        <v>44377</v>
      </c>
      <c r="T10" s="554" t="s">
        <v>492</v>
      </c>
    </row>
    <row r="11" spans="1:278" ht="13.5" customHeight="1" x14ac:dyDescent="0.2">
      <c r="A11" s="394"/>
      <c r="B11" s="549"/>
      <c r="C11" s="397"/>
      <c r="D11" s="397"/>
      <c r="E11" s="400"/>
      <c r="F11" s="400"/>
      <c r="G11" s="400"/>
      <c r="H11" s="403"/>
      <c r="I11" s="406"/>
      <c r="J11" s="385"/>
      <c r="K11" s="388"/>
      <c r="L11" s="388"/>
      <c r="M11" s="391"/>
      <c r="N11" s="388"/>
      <c r="O11" s="558"/>
      <c r="P11" s="409"/>
      <c r="Q11" s="409"/>
      <c r="R11" s="409"/>
      <c r="S11" s="409"/>
      <c r="T11" s="555"/>
    </row>
    <row r="12" spans="1:278" ht="13.5" customHeight="1" x14ac:dyDescent="0.2">
      <c r="A12" s="394"/>
      <c r="B12" s="549"/>
      <c r="C12" s="397"/>
      <c r="D12" s="397"/>
      <c r="E12" s="400"/>
      <c r="F12" s="400"/>
      <c r="G12" s="400"/>
      <c r="H12" s="403"/>
      <c r="I12" s="406"/>
      <c r="J12" s="385"/>
      <c r="K12" s="388"/>
      <c r="L12" s="388"/>
      <c r="M12" s="391"/>
      <c r="N12" s="388"/>
      <c r="O12" s="558"/>
      <c r="P12" s="409"/>
      <c r="Q12" s="409"/>
      <c r="R12" s="409"/>
      <c r="S12" s="409"/>
      <c r="T12" s="555"/>
    </row>
    <row r="13" spans="1:278" ht="13.5" customHeight="1" x14ac:dyDescent="0.2">
      <c r="A13" s="394"/>
      <c r="B13" s="549"/>
      <c r="C13" s="397"/>
      <c r="D13" s="397"/>
      <c r="E13" s="400"/>
      <c r="F13" s="400"/>
      <c r="G13" s="400"/>
      <c r="H13" s="403"/>
      <c r="I13" s="406"/>
      <c r="J13" s="385"/>
      <c r="K13" s="388"/>
      <c r="L13" s="388"/>
      <c r="M13" s="391"/>
      <c r="N13" s="388"/>
      <c r="O13" s="558"/>
      <c r="P13" s="409"/>
      <c r="Q13" s="409"/>
      <c r="R13" s="409"/>
      <c r="S13" s="409"/>
      <c r="T13" s="555"/>
    </row>
    <row r="14" spans="1:278" ht="33.75" customHeight="1" thickBot="1" x14ac:dyDescent="0.25">
      <c r="A14" s="395"/>
      <c r="B14" s="550"/>
      <c r="C14" s="398"/>
      <c r="D14" s="398"/>
      <c r="E14" s="401"/>
      <c r="F14" s="401"/>
      <c r="G14" s="401"/>
      <c r="H14" s="404"/>
      <c r="I14" s="407"/>
      <c r="J14" s="386"/>
      <c r="K14" s="389"/>
      <c r="L14" s="389"/>
      <c r="M14" s="392"/>
      <c r="N14" s="389"/>
      <c r="O14" s="559"/>
      <c r="P14" s="410"/>
      <c r="Q14" s="410"/>
      <c r="R14" s="410"/>
      <c r="S14" s="410"/>
      <c r="T14" s="556"/>
    </row>
    <row r="15" spans="1:278" ht="15" customHeight="1" x14ac:dyDescent="0.2">
      <c r="A15" s="393">
        <f>'Mapa Final'!A15</f>
        <v>2</v>
      </c>
      <c r="B15" s="378" t="str">
        <f>'Mapa Final'!B15</f>
        <v>Incumplimiento Contractual</v>
      </c>
      <c r="C15" s="396" t="str">
        <f>'Mapa Final'!C15</f>
        <v>Incumplimiento de las metas establecidas</v>
      </c>
      <c r="D15" s="396" t="str">
        <f>'Mapa Final'!D15</f>
        <v>1. Deficiencias en la información institucional que describe el estado y las necesidades de la tecnología en la Rama Judicial.
2. Cambios inesperados en el entorno contractual
3. Producto deficiente que no cumple con las características mínimas de calidad exigidas.
4. Demoras en los procesos internos de la empresa contratista.</v>
      </c>
      <c r="E15" s="399" t="str">
        <f>'Mapa Final'!E15</f>
        <v>Que los bienes o servicios contratados se entreguen más allá del plazo de ejecución pactado, de manera incompleta, ó en malas condiciones de calidad.</v>
      </c>
      <c r="F15" s="399" t="str">
        <f>'Mapa Final'!F15</f>
        <v>Posibilidad de incumplimiento de metas establecidas debido a que los bienes o servicios contratados se entreguen más allá del plazo de ejecución pactado, de manera incompleta, ó en malas condiciones de calidad.</v>
      </c>
      <c r="G15" s="399" t="str">
        <f>'Mapa Final'!G15</f>
        <v>Ejecución y Administración de Procesos</v>
      </c>
      <c r="H15" s="402" t="str">
        <f>'Mapa Final'!I15</f>
        <v>Media</v>
      </c>
      <c r="I15" s="405" t="str">
        <f>'Mapa Final'!L15</f>
        <v>Mayor</v>
      </c>
      <c r="J15" s="384" t="str">
        <f>'Mapa Final'!N15</f>
        <v xml:space="preserve">Alto </v>
      </c>
      <c r="K15" s="387" t="str">
        <f>'Mapa Final'!AA15</f>
        <v>Baja</v>
      </c>
      <c r="L15" s="387" t="str">
        <f>'Mapa Final'!AE15</f>
        <v>Mayor</v>
      </c>
      <c r="M15" s="390" t="str">
        <f>'Mapa Final'!AG15</f>
        <v xml:space="preserve">Alto </v>
      </c>
      <c r="N15" s="387" t="str">
        <f>'Mapa Final'!AH15</f>
        <v>Evitar</v>
      </c>
      <c r="O15" s="554" t="s">
        <v>494</v>
      </c>
      <c r="P15" s="408" t="s">
        <v>490</v>
      </c>
      <c r="Q15" s="408" t="s">
        <v>491</v>
      </c>
      <c r="R15" s="411">
        <v>44286</v>
      </c>
      <c r="S15" s="411">
        <v>44377</v>
      </c>
      <c r="T15" s="554" t="s">
        <v>493</v>
      </c>
    </row>
    <row r="16" spans="1:278" ht="13.5" customHeight="1" x14ac:dyDescent="0.2">
      <c r="A16" s="394"/>
      <c r="B16" s="549"/>
      <c r="C16" s="397"/>
      <c r="D16" s="397"/>
      <c r="E16" s="400"/>
      <c r="F16" s="400"/>
      <c r="G16" s="400"/>
      <c r="H16" s="403"/>
      <c r="I16" s="406"/>
      <c r="J16" s="385"/>
      <c r="K16" s="388"/>
      <c r="L16" s="388"/>
      <c r="M16" s="391"/>
      <c r="N16" s="388"/>
      <c r="O16" s="555"/>
      <c r="P16" s="409"/>
      <c r="Q16" s="409"/>
      <c r="R16" s="409"/>
      <c r="S16" s="409"/>
      <c r="T16" s="555"/>
    </row>
    <row r="17" spans="1:20" ht="13.5" customHeight="1" x14ac:dyDescent="0.2">
      <c r="A17" s="394"/>
      <c r="B17" s="549"/>
      <c r="C17" s="397"/>
      <c r="D17" s="397"/>
      <c r="E17" s="400"/>
      <c r="F17" s="400"/>
      <c r="G17" s="400"/>
      <c r="H17" s="403"/>
      <c r="I17" s="406"/>
      <c r="J17" s="385"/>
      <c r="K17" s="388"/>
      <c r="L17" s="388"/>
      <c r="M17" s="391"/>
      <c r="N17" s="388"/>
      <c r="O17" s="555"/>
      <c r="P17" s="409"/>
      <c r="Q17" s="409"/>
      <c r="R17" s="409"/>
      <c r="S17" s="409"/>
      <c r="T17" s="555"/>
    </row>
    <row r="18" spans="1:20" ht="13.5" customHeight="1" x14ac:dyDescent="0.2">
      <c r="A18" s="394"/>
      <c r="B18" s="549"/>
      <c r="C18" s="397"/>
      <c r="D18" s="397"/>
      <c r="E18" s="400"/>
      <c r="F18" s="400"/>
      <c r="G18" s="400"/>
      <c r="H18" s="403"/>
      <c r="I18" s="406"/>
      <c r="J18" s="385"/>
      <c r="K18" s="388"/>
      <c r="L18" s="388"/>
      <c r="M18" s="391"/>
      <c r="N18" s="388"/>
      <c r="O18" s="555"/>
      <c r="P18" s="409"/>
      <c r="Q18" s="409"/>
      <c r="R18" s="409"/>
      <c r="S18" s="409"/>
      <c r="T18" s="555"/>
    </row>
    <row r="19" spans="1:20" ht="92.25" customHeight="1" thickBot="1" x14ac:dyDescent="0.25">
      <c r="A19" s="395"/>
      <c r="B19" s="550"/>
      <c r="C19" s="398"/>
      <c r="D19" s="398"/>
      <c r="E19" s="401"/>
      <c r="F19" s="401"/>
      <c r="G19" s="401"/>
      <c r="H19" s="404"/>
      <c r="I19" s="407"/>
      <c r="J19" s="386"/>
      <c r="K19" s="389"/>
      <c r="L19" s="389"/>
      <c r="M19" s="392"/>
      <c r="N19" s="389"/>
      <c r="O19" s="556"/>
      <c r="P19" s="410"/>
      <c r="Q19" s="410"/>
      <c r="R19" s="410"/>
      <c r="S19" s="410"/>
      <c r="T19" s="556"/>
    </row>
    <row r="20" spans="1:20" x14ac:dyDescent="0.2">
      <c r="A20" s="393">
        <f>'Mapa Final'!A20</f>
        <v>3</v>
      </c>
      <c r="B20" s="378" t="str">
        <f>'Mapa Final'!B20</f>
        <v>Procrastinación del Plan de Inversión</v>
      </c>
      <c r="C20" s="396" t="str">
        <f>'Mapa Final'!C20</f>
        <v>Incumplimiento de las metas establecidas</v>
      </c>
      <c r="D20" s="396" t="str">
        <f>'Mapa Final'!D20</f>
        <v>1. Demora en el CSJ en aprobación del plan de inversión.
2. Demora en la entrega del plan de inversión al Consejo para aprobación.
3. Demora en la retroalimentación que se realiza en Consejo sobre el plan de inversión.
4. Diversidad de criterios frente a las soluciones planteadas por la Unidad de Informática.
5. Equipo de profesionales insuficiente.</v>
      </c>
      <c r="E20" s="399" t="str">
        <f>'Mapa Final'!E20</f>
        <v>Postergación en los trámites para la aprobación del Plan de Inversión anual.</v>
      </c>
      <c r="F20" s="399" t="str">
        <f>'Mapa Final'!F20</f>
        <v>Postergación en el trámite asociado con la autorización y aprobación del Plan de Inversión anual.</v>
      </c>
      <c r="G20" s="399" t="str">
        <f>'Mapa Final'!G20</f>
        <v>Ejecución y Administración de Procesos</v>
      </c>
      <c r="H20" s="402" t="str">
        <f>'Mapa Final'!I20</f>
        <v>Media</v>
      </c>
      <c r="I20" s="405" t="str">
        <f>'Mapa Final'!L20</f>
        <v>Moderado</v>
      </c>
      <c r="J20" s="384" t="str">
        <f>'Mapa Final'!N20</f>
        <v>Moderado</v>
      </c>
      <c r="K20" s="387" t="str">
        <f>'Mapa Final'!AA20</f>
        <v>Baja</v>
      </c>
      <c r="L20" s="387" t="str">
        <f>'Mapa Final'!AE20</f>
        <v>Moderado</v>
      </c>
      <c r="M20" s="390" t="str">
        <f>'Mapa Final'!AG20</f>
        <v>Moderado</v>
      </c>
      <c r="N20" s="387" t="str">
        <f>'Mapa Final'!AH20</f>
        <v>Reducir(mitigar)</v>
      </c>
      <c r="O20" s="554" t="s">
        <v>495</v>
      </c>
      <c r="P20" s="408" t="s">
        <v>490</v>
      </c>
      <c r="Q20" s="408" t="s">
        <v>491</v>
      </c>
      <c r="R20" s="411">
        <v>44286</v>
      </c>
      <c r="S20" s="411">
        <v>44377</v>
      </c>
      <c r="T20" s="554" t="s">
        <v>492</v>
      </c>
    </row>
    <row r="21" spans="1:20" x14ac:dyDescent="0.2">
      <c r="A21" s="394"/>
      <c r="B21" s="549"/>
      <c r="C21" s="397"/>
      <c r="D21" s="397"/>
      <c r="E21" s="400"/>
      <c r="F21" s="400"/>
      <c r="G21" s="400"/>
      <c r="H21" s="403"/>
      <c r="I21" s="406"/>
      <c r="J21" s="385"/>
      <c r="K21" s="388"/>
      <c r="L21" s="388"/>
      <c r="M21" s="391"/>
      <c r="N21" s="388"/>
      <c r="O21" s="555"/>
      <c r="P21" s="409"/>
      <c r="Q21" s="409"/>
      <c r="R21" s="409"/>
      <c r="S21" s="409"/>
      <c r="T21" s="555"/>
    </row>
    <row r="22" spans="1:20" x14ac:dyDescent="0.2">
      <c r="A22" s="394"/>
      <c r="B22" s="549"/>
      <c r="C22" s="397"/>
      <c r="D22" s="397"/>
      <c r="E22" s="400"/>
      <c r="F22" s="400"/>
      <c r="G22" s="400"/>
      <c r="H22" s="403"/>
      <c r="I22" s="406"/>
      <c r="J22" s="385"/>
      <c r="K22" s="388"/>
      <c r="L22" s="388"/>
      <c r="M22" s="391"/>
      <c r="N22" s="388"/>
      <c r="O22" s="555"/>
      <c r="P22" s="409"/>
      <c r="Q22" s="409"/>
      <c r="R22" s="409"/>
      <c r="S22" s="409"/>
      <c r="T22" s="555"/>
    </row>
    <row r="23" spans="1:20" x14ac:dyDescent="0.2">
      <c r="A23" s="394"/>
      <c r="B23" s="549"/>
      <c r="C23" s="397"/>
      <c r="D23" s="397"/>
      <c r="E23" s="400"/>
      <c r="F23" s="400"/>
      <c r="G23" s="400"/>
      <c r="H23" s="403"/>
      <c r="I23" s="406"/>
      <c r="J23" s="385"/>
      <c r="K23" s="388"/>
      <c r="L23" s="388"/>
      <c r="M23" s="391"/>
      <c r="N23" s="388"/>
      <c r="O23" s="555"/>
      <c r="P23" s="409"/>
      <c r="Q23" s="409"/>
      <c r="R23" s="409"/>
      <c r="S23" s="409"/>
      <c r="T23" s="555"/>
    </row>
    <row r="24" spans="1:20" ht="111.75" customHeight="1" thickBot="1" x14ac:dyDescent="0.25">
      <c r="A24" s="395"/>
      <c r="B24" s="550"/>
      <c r="C24" s="398"/>
      <c r="D24" s="398"/>
      <c r="E24" s="401"/>
      <c r="F24" s="401"/>
      <c r="G24" s="401"/>
      <c r="H24" s="404"/>
      <c r="I24" s="407"/>
      <c r="J24" s="386"/>
      <c r="K24" s="389"/>
      <c r="L24" s="389"/>
      <c r="M24" s="392"/>
      <c r="N24" s="389"/>
      <c r="O24" s="556"/>
      <c r="P24" s="410"/>
      <c r="Q24" s="410"/>
      <c r="R24" s="410"/>
      <c r="S24" s="410"/>
      <c r="T24" s="556"/>
    </row>
    <row r="25" spans="1:20" x14ac:dyDescent="0.2">
      <c r="A25" s="393">
        <f>'Mapa Final'!A25</f>
        <v>4</v>
      </c>
      <c r="B25" s="378" t="str">
        <f>'Mapa Final'!B25</f>
        <v>Corrupción</v>
      </c>
      <c r="C25" s="396" t="str">
        <f>'Mapa Final'!C25</f>
        <v>Reputacional(Corrupción)</v>
      </c>
      <c r="D25" s="551"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399" t="str">
        <f>'Mapa Final'!E25</f>
        <v xml:space="preserve">Carencia de transparencia, etica y valores . </v>
      </c>
      <c r="F25" s="399" t="str">
        <f>'Mapa Final'!F25</f>
        <v xml:space="preserve">Posibilidad de actos indebidos de  los servidores judiciales debido a  la carencia en transparencia, etica y valores </v>
      </c>
      <c r="G25" s="399" t="str">
        <f>'Mapa Final'!G25</f>
        <v>Fraude Interno</v>
      </c>
      <c r="H25" s="402" t="str">
        <f>'Mapa Final'!I25</f>
        <v>Muy Alta</v>
      </c>
      <c r="I25" s="405" t="str">
        <f>'Mapa Final'!L25</f>
        <v>Mayor</v>
      </c>
      <c r="J25" s="384" t="str">
        <f>'Mapa Final'!N25</f>
        <v xml:space="preserve">Alto </v>
      </c>
      <c r="K25" s="387" t="str">
        <f>'Mapa Final'!AA25</f>
        <v>Media</v>
      </c>
      <c r="L25" s="387" t="str">
        <f>'Mapa Final'!AE25</f>
        <v>Mayor</v>
      </c>
      <c r="M25" s="390" t="str">
        <f>'Mapa Final'!AG25</f>
        <v xml:space="preserve">Alto </v>
      </c>
      <c r="N25" s="387" t="str">
        <f>'Mapa Final'!AH25</f>
        <v>Evitar</v>
      </c>
      <c r="O25" s="554" t="s">
        <v>496</v>
      </c>
      <c r="P25" s="408" t="s">
        <v>490</v>
      </c>
      <c r="Q25" s="408" t="s">
        <v>491</v>
      </c>
      <c r="R25" s="411">
        <v>44286</v>
      </c>
      <c r="S25" s="411">
        <v>44377</v>
      </c>
      <c r="T25" s="554" t="s">
        <v>497</v>
      </c>
    </row>
    <row r="26" spans="1:20" x14ac:dyDescent="0.2">
      <c r="A26" s="394"/>
      <c r="B26" s="549"/>
      <c r="C26" s="397"/>
      <c r="D26" s="552"/>
      <c r="E26" s="400"/>
      <c r="F26" s="400"/>
      <c r="G26" s="400"/>
      <c r="H26" s="403"/>
      <c r="I26" s="406"/>
      <c r="J26" s="385"/>
      <c r="K26" s="388"/>
      <c r="L26" s="388"/>
      <c r="M26" s="391"/>
      <c r="N26" s="388"/>
      <c r="O26" s="555"/>
      <c r="P26" s="409"/>
      <c r="Q26" s="409"/>
      <c r="R26" s="409"/>
      <c r="S26" s="409"/>
      <c r="T26" s="558"/>
    </row>
    <row r="27" spans="1:20" x14ac:dyDescent="0.2">
      <c r="A27" s="394"/>
      <c r="B27" s="549"/>
      <c r="C27" s="397"/>
      <c r="D27" s="552"/>
      <c r="E27" s="400"/>
      <c r="F27" s="400"/>
      <c r="G27" s="400"/>
      <c r="H27" s="403"/>
      <c r="I27" s="406"/>
      <c r="J27" s="385"/>
      <c r="K27" s="388"/>
      <c r="L27" s="388"/>
      <c r="M27" s="391"/>
      <c r="N27" s="388"/>
      <c r="O27" s="555"/>
      <c r="P27" s="409"/>
      <c r="Q27" s="409"/>
      <c r="R27" s="409"/>
      <c r="S27" s="409"/>
      <c r="T27" s="558"/>
    </row>
    <row r="28" spans="1:20" x14ac:dyDescent="0.2">
      <c r="A28" s="394"/>
      <c r="B28" s="549"/>
      <c r="C28" s="397"/>
      <c r="D28" s="552"/>
      <c r="E28" s="400"/>
      <c r="F28" s="400"/>
      <c r="G28" s="400"/>
      <c r="H28" s="403"/>
      <c r="I28" s="406"/>
      <c r="J28" s="385"/>
      <c r="K28" s="388"/>
      <c r="L28" s="388"/>
      <c r="M28" s="391"/>
      <c r="N28" s="388"/>
      <c r="O28" s="555"/>
      <c r="P28" s="409"/>
      <c r="Q28" s="409"/>
      <c r="R28" s="409"/>
      <c r="S28" s="409"/>
      <c r="T28" s="558"/>
    </row>
    <row r="29" spans="1:20" ht="79.5" customHeight="1" thickBot="1" x14ac:dyDescent="0.25">
      <c r="A29" s="395"/>
      <c r="B29" s="550"/>
      <c r="C29" s="398"/>
      <c r="D29" s="553"/>
      <c r="E29" s="401"/>
      <c r="F29" s="401"/>
      <c r="G29" s="401"/>
      <c r="H29" s="404"/>
      <c r="I29" s="407"/>
      <c r="J29" s="386"/>
      <c r="K29" s="389"/>
      <c r="L29" s="389"/>
      <c r="M29" s="392"/>
      <c r="N29" s="389"/>
      <c r="O29" s="556"/>
      <c r="P29" s="410"/>
      <c r="Q29" s="410"/>
      <c r="R29" s="410"/>
      <c r="S29" s="410"/>
      <c r="T29" s="559"/>
    </row>
    <row r="30" spans="1:20" x14ac:dyDescent="0.2">
      <c r="A30" s="393">
        <f>'Mapa Final'!A30</f>
        <v>5</v>
      </c>
      <c r="B30" s="378" t="str">
        <f>'Mapa Final'!B30</f>
        <v>Interrupción o demora en el Servicio Público de Administrar  Justicia.</v>
      </c>
      <c r="C30" s="396" t="str">
        <f>'Mapa Final'!C30</f>
        <v>Afectación en la Prestación del Servicio de Justicia</v>
      </c>
      <c r="D30" s="396" t="str">
        <f>'Mapa Final'!D30</f>
        <v>1. Paros que afecten la prestación del servicio.  
2. Huelgas, protestas ciudadana
3. Disturbios o hechos violentos
4.Pandemia
5.Emergencias Ambientales</v>
      </c>
      <c r="E30" s="399" t="str">
        <f>'Mapa Final'!E30</f>
        <v>Suceso de fuerza mayor que imposibilitan la gestión judicial</v>
      </c>
      <c r="F30" s="399" t="str">
        <f>'Mapa Final'!F30</f>
        <v>Posibilidad de  afectación en la Prestación del Servicio de Justicia debido a un suceso de fuerza mayor que imposibilita la gestión judicial</v>
      </c>
      <c r="G30" s="399" t="str">
        <f>'Mapa Final'!G30</f>
        <v>Usuarios, productos y prácticas organizacionales</v>
      </c>
      <c r="H30" s="402" t="str">
        <f>'Mapa Final'!I30</f>
        <v>Muy Alta</v>
      </c>
      <c r="I30" s="405" t="str">
        <f>'Mapa Final'!L30</f>
        <v>Moderado</v>
      </c>
      <c r="J30" s="384" t="str">
        <f>'Mapa Final'!N30</f>
        <v xml:space="preserve">Alto </v>
      </c>
      <c r="K30" s="387" t="str">
        <f>'Mapa Final'!AA30</f>
        <v>Media</v>
      </c>
      <c r="L30" s="387" t="str">
        <f>'Mapa Final'!AE30</f>
        <v>Moderado</v>
      </c>
      <c r="M30" s="390" t="str">
        <f>'Mapa Final'!AG30</f>
        <v>Moderado</v>
      </c>
      <c r="N30" s="387" t="str">
        <f>'Mapa Final'!AH30</f>
        <v>Reducir(mitigar)</v>
      </c>
      <c r="O30" s="554" t="s">
        <v>498</v>
      </c>
      <c r="P30" s="408" t="s">
        <v>490</v>
      </c>
      <c r="Q30" s="408" t="s">
        <v>491</v>
      </c>
      <c r="R30" s="411">
        <v>44286</v>
      </c>
      <c r="S30" s="411">
        <v>44377</v>
      </c>
      <c r="T30" s="554" t="s">
        <v>499</v>
      </c>
    </row>
    <row r="31" spans="1:20" x14ac:dyDescent="0.2">
      <c r="A31" s="394"/>
      <c r="B31" s="549"/>
      <c r="C31" s="397"/>
      <c r="D31" s="397"/>
      <c r="E31" s="400"/>
      <c r="F31" s="400"/>
      <c r="G31" s="400"/>
      <c r="H31" s="403"/>
      <c r="I31" s="406"/>
      <c r="J31" s="385"/>
      <c r="K31" s="388"/>
      <c r="L31" s="388"/>
      <c r="M31" s="391"/>
      <c r="N31" s="388"/>
      <c r="O31" s="558"/>
      <c r="P31" s="409"/>
      <c r="Q31" s="409"/>
      <c r="R31" s="409"/>
      <c r="S31" s="409"/>
      <c r="T31" s="555"/>
    </row>
    <row r="32" spans="1:20" x14ac:dyDescent="0.2">
      <c r="A32" s="394"/>
      <c r="B32" s="549"/>
      <c r="C32" s="397"/>
      <c r="D32" s="397"/>
      <c r="E32" s="400"/>
      <c r="F32" s="400"/>
      <c r="G32" s="400"/>
      <c r="H32" s="403"/>
      <c r="I32" s="406"/>
      <c r="J32" s="385"/>
      <c r="K32" s="388"/>
      <c r="L32" s="388"/>
      <c r="M32" s="391"/>
      <c r="N32" s="388"/>
      <c r="O32" s="558"/>
      <c r="P32" s="409"/>
      <c r="Q32" s="409"/>
      <c r="R32" s="409"/>
      <c r="S32" s="409"/>
      <c r="T32" s="555"/>
    </row>
    <row r="33" spans="1:20" x14ac:dyDescent="0.2">
      <c r="A33" s="394"/>
      <c r="B33" s="549"/>
      <c r="C33" s="397"/>
      <c r="D33" s="397"/>
      <c r="E33" s="400"/>
      <c r="F33" s="400"/>
      <c r="G33" s="400"/>
      <c r="H33" s="403"/>
      <c r="I33" s="406"/>
      <c r="J33" s="385"/>
      <c r="K33" s="388"/>
      <c r="L33" s="388"/>
      <c r="M33" s="391"/>
      <c r="N33" s="388"/>
      <c r="O33" s="558"/>
      <c r="P33" s="409"/>
      <c r="Q33" s="409"/>
      <c r="R33" s="409"/>
      <c r="S33" s="409"/>
      <c r="T33" s="555"/>
    </row>
    <row r="34" spans="1:20" ht="42.75" customHeight="1" thickBot="1" x14ac:dyDescent="0.25">
      <c r="A34" s="395"/>
      <c r="B34" s="550"/>
      <c r="C34" s="398"/>
      <c r="D34" s="398"/>
      <c r="E34" s="401"/>
      <c r="F34" s="401"/>
      <c r="G34" s="401"/>
      <c r="H34" s="404"/>
      <c r="I34" s="407"/>
      <c r="J34" s="386"/>
      <c r="K34" s="389"/>
      <c r="L34" s="389"/>
      <c r="M34" s="392"/>
      <c r="N34" s="389"/>
      <c r="O34" s="559"/>
      <c r="P34" s="410"/>
      <c r="Q34" s="410"/>
      <c r="R34" s="410"/>
      <c r="S34" s="410"/>
      <c r="T34" s="556"/>
    </row>
    <row r="35" spans="1:20" x14ac:dyDescent="0.2">
      <c r="A35" s="393">
        <f>'Mapa Final'!A35</f>
        <v>6</v>
      </c>
      <c r="B35" s="378" t="str">
        <f>'Mapa Final'!B35</f>
        <v>Inaplicabilidad de la normavidad ambiental vigente</v>
      </c>
      <c r="C35" s="396" t="str">
        <f>'Mapa Final'!C35</f>
        <v xml:space="preserve"> Afectación Ambiental</v>
      </c>
      <c r="D35" s="396"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399" t="str">
        <f>'Mapa Final'!E35</f>
        <v>Desconocimiento de los lineamientos ambientales y normatividad  ambiental vigente</v>
      </c>
      <c r="F35" s="399" t="str">
        <f>'Mapa Final'!F35</f>
        <v>Posibilidad de afectación ambiental debido al desconocimiento de las lineamientos ambientales y normatividad ambiental vigente</v>
      </c>
      <c r="G35" s="399" t="str">
        <f>'Mapa Final'!G35</f>
        <v>Eventos Ambientales Internos</v>
      </c>
      <c r="H35" s="402" t="str">
        <f>'Mapa Final'!I35</f>
        <v>Media</v>
      </c>
      <c r="I35" s="405" t="str">
        <f>'Mapa Final'!L35</f>
        <v>Moderado</v>
      </c>
      <c r="J35" s="384" t="str">
        <f>'Mapa Final'!N35</f>
        <v>Moderado</v>
      </c>
      <c r="K35" s="387" t="str">
        <f>'Mapa Final'!AA35</f>
        <v>Baja</v>
      </c>
      <c r="L35" s="387" t="str">
        <f>'Mapa Final'!AE35</f>
        <v>Moderado</v>
      </c>
      <c r="M35" s="390" t="str">
        <f>'Mapa Final'!AG35</f>
        <v>Moderado</v>
      </c>
      <c r="N35" s="387" t="str">
        <f>'Mapa Final'!AH35</f>
        <v>Reducir(mitigar)</v>
      </c>
      <c r="O35" s="554" t="s">
        <v>500</v>
      </c>
      <c r="P35" s="408" t="s">
        <v>490</v>
      </c>
      <c r="Q35" s="408" t="s">
        <v>491</v>
      </c>
      <c r="R35" s="411">
        <v>44286</v>
      </c>
      <c r="S35" s="411">
        <v>44377</v>
      </c>
      <c r="T35" s="557" t="s">
        <v>492</v>
      </c>
    </row>
    <row r="36" spans="1:20" x14ac:dyDescent="0.2">
      <c r="A36" s="394"/>
      <c r="B36" s="549"/>
      <c r="C36" s="397"/>
      <c r="D36" s="397"/>
      <c r="E36" s="400"/>
      <c r="F36" s="400"/>
      <c r="G36" s="400"/>
      <c r="H36" s="403"/>
      <c r="I36" s="406"/>
      <c r="J36" s="385"/>
      <c r="K36" s="388"/>
      <c r="L36" s="388"/>
      <c r="M36" s="391"/>
      <c r="N36" s="388"/>
      <c r="O36" s="555"/>
      <c r="P36" s="409"/>
      <c r="Q36" s="409"/>
      <c r="R36" s="409"/>
      <c r="S36" s="409"/>
      <c r="T36" s="558"/>
    </row>
    <row r="37" spans="1:20" x14ac:dyDescent="0.2">
      <c r="A37" s="394"/>
      <c r="B37" s="549"/>
      <c r="C37" s="397"/>
      <c r="D37" s="397"/>
      <c r="E37" s="400"/>
      <c r="F37" s="400"/>
      <c r="G37" s="400"/>
      <c r="H37" s="403"/>
      <c r="I37" s="406"/>
      <c r="J37" s="385"/>
      <c r="K37" s="388"/>
      <c r="L37" s="388"/>
      <c r="M37" s="391"/>
      <c r="N37" s="388"/>
      <c r="O37" s="555"/>
      <c r="P37" s="409"/>
      <c r="Q37" s="409"/>
      <c r="R37" s="409"/>
      <c r="S37" s="409"/>
      <c r="T37" s="558"/>
    </row>
    <row r="38" spans="1:20" x14ac:dyDescent="0.2">
      <c r="A38" s="394"/>
      <c r="B38" s="549"/>
      <c r="C38" s="397"/>
      <c r="D38" s="397"/>
      <c r="E38" s="400"/>
      <c r="F38" s="400"/>
      <c r="G38" s="400"/>
      <c r="H38" s="403"/>
      <c r="I38" s="406"/>
      <c r="J38" s="385"/>
      <c r="K38" s="388"/>
      <c r="L38" s="388"/>
      <c r="M38" s="391"/>
      <c r="N38" s="388"/>
      <c r="O38" s="555"/>
      <c r="P38" s="409"/>
      <c r="Q38" s="409"/>
      <c r="R38" s="409"/>
      <c r="S38" s="409"/>
      <c r="T38" s="558"/>
    </row>
    <row r="39" spans="1:20" ht="108" customHeight="1" thickBot="1" x14ac:dyDescent="0.25">
      <c r="A39" s="395"/>
      <c r="B39" s="550"/>
      <c r="C39" s="398"/>
      <c r="D39" s="398"/>
      <c r="E39" s="401"/>
      <c r="F39" s="401"/>
      <c r="G39" s="401"/>
      <c r="H39" s="404"/>
      <c r="I39" s="407"/>
      <c r="J39" s="386"/>
      <c r="K39" s="389"/>
      <c r="L39" s="389"/>
      <c r="M39" s="392"/>
      <c r="N39" s="389"/>
      <c r="O39" s="556"/>
      <c r="P39" s="410"/>
      <c r="Q39" s="410"/>
      <c r="R39" s="410"/>
      <c r="S39" s="410"/>
      <c r="T39" s="559"/>
    </row>
    <row r="40" spans="1:20" x14ac:dyDescent="0.2">
      <c r="A40" s="393">
        <f>'Mapa Final'!A40</f>
        <v>7</v>
      </c>
      <c r="B40" s="378" t="str">
        <f>'Mapa Final'!B40</f>
        <v>Obsolescencia Tecnológica.</v>
      </c>
      <c r="C40" s="396" t="str">
        <f>'Mapa Final'!C40</f>
        <v>Afectación en la Prestación del Servicio de Justicia</v>
      </c>
      <c r="D40" s="396" t="str">
        <f>'Mapa Final'!D40</f>
        <v>1.Rápido e inevitable avance tecnológico.
2. Falta de cultura en la organización para aceptar la necesidad de actualizar la plataforma tecnológica y los sistemas de información.
3. Falta de suficientes recursos presupuestales</v>
      </c>
      <c r="E40" s="399" t="str">
        <f>'Mapa Final'!E40</f>
        <v>Rápido e inevitable avance tecnológico</v>
      </c>
      <c r="F40" s="399" t="str">
        <f>'Mapa Final'!F40</f>
        <v>La infraestructura tecnológica entra en obsolescencia en el plazo de (3) tres años, razón por la cual permanentemente se debe estar actualizando. Dentro de esta plataforma tecnológica se encuentran los cableados estructurados, los Pc´s, los servidores, los switches, las Ups y los escáneres, también son ítem objeto de la desactualización los sistemas de información.</v>
      </c>
      <c r="G40" s="399" t="str">
        <f>'Mapa Final'!G40</f>
        <v>Fallas Tecnológicas</v>
      </c>
      <c r="H40" s="402" t="str">
        <f>'Mapa Final'!I40</f>
        <v>Media</v>
      </c>
      <c r="I40" s="405" t="str">
        <f>'Mapa Final'!L40</f>
        <v>Mayor</v>
      </c>
      <c r="J40" s="384" t="str">
        <f>'Mapa Final'!N40</f>
        <v xml:space="preserve">Alto </v>
      </c>
      <c r="K40" s="387" t="str">
        <f>'Mapa Final'!AA40</f>
        <v>Media</v>
      </c>
      <c r="L40" s="387" t="str">
        <f>'Mapa Final'!AE40</f>
        <v>Mayor</v>
      </c>
      <c r="M40" s="390" t="str">
        <f>'Mapa Final'!AG40</f>
        <v xml:space="preserve">Alto </v>
      </c>
      <c r="N40" s="387" t="str">
        <f>'Mapa Final'!AH40</f>
        <v>Reducir(mitigar)</v>
      </c>
      <c r="O40" s="554" t="s">
        <v>502</v>
      </c>
      <c r="P40" s="408" t="s">
        <v>490</v>
      </c>
      <c r="Q40" s="408" t="s">
        <v>491</v>
      </c>
      <c r="R40" s="411">
        <v>44286</v>
      </c>
      <c r="S40" s="411">
        <v>44377</v>
      </c>
      <c r="T40" s="554" t="s">
        <v>501</v>
      </c>
    </row>
    <row r="41" spans="1:20" x14ac:dyDescent="0.2">
      <c r="A41" s="394"/>
      <c r="B41" s="549"/>
      <c r="C41" s="397"/>
      <c r="D41" s="397"/>
      <c r="E41" s="400"/>
      <c r="F41" s="400"/>
      <c r="G41" s="400"/>
      <c r="H41" s="403"/>
      <c r="I41" s="406"/>
      <c r="J41" s="385"/>
      <c r="K41" s="388"/>
      <c r="L41" s="388"/>
      <c r="M41" s="391"/>
      <c r="N41" s="388"/>
      <c r="O41" s="558"/>
      <c r="P41" s="409"/>
      <c r="Q41" s="409"/>
      <c r="R41" s="409"/>
      <c r="S41" s="409"/>
      <c r="T41" s="555"/>
    </row>
    <row r="42" spans="1:20" x14ac:dyDescent="0.2">
      <c r="A42" s="394"/>
      <c r="B42" s="549"/>
      <c r="C42" s="397"/>
      <c r="D42" s="397"/>
      <c r="E42" s="400"/>
      <c r="F42" s="400"/>
      <c r="G42" s="400"/>
      <c r="H42" s="403"/>
      <c r="I42" s="406"/>
      <c r="J42" s="385"/>
      <c r="K42" s="388"/>
      <c r="L42" s="388"/>
      <c r="M42" s="391"/>
      <c r="N42" s="388"/>
      <c r="O42" s="558"/>
      <c r="P42" s="409"/>
      <c r="Q42" s="409"/>
      <c r="R42" s="409"/>
      <c r="S42" s="409"/>
      <c r="T42" s="555"/>
    </row>
    <row r="43" spans="1:20" x14ac:dyDescent="0.2">
      <c r="A43" s="394"/>
      <c r="B43" s="549"/>
      <c r="C43" s="397"/>
      <c r="D43" s="397"/>
      <c r="E43" s="400"/>
      <c r="F43" s="400"/>
      <c r="G43" s="400"/>
      <c r="H43" s="403"/>
      <c r="I43" s="406"/>
      <c r="J43" s="385"/>
      <c r="K43" s="388"/>
      <c r="L43" s="388"/>
      <c r="M43" s="391"/>
      <c r="N43" s="388"/>
      <c r="O43" s="558"/>
      <c r="P43" s="409"/>
      <c r="Q43" s="409"/>
      <c r="R43" s="409"/>
      <c r="S43" s="409"/>
      <c r="T43" s="555"/>
    </row>
    <row r="44" spans="1:20" ht="13.5" thickBot="1" x14ac:dyDescent="0.25">
      <c r="A44" s="395"/>
      <c r="B44" s="550"/>
      <c r="C44" s="398"/>
      <c r="D44" s="398"/>
      <c r="E44" s="401"/>
      <c r="F44" s="401"/>
      <c r="G44" s="401"/>
      <c r="H44" s="404"/>
      <c r="I44" s="407"/>
      <c r="J44" s="386"/>
      <c r="K44" s="389"/>
      <c r="L44" s="389"/>
      <c r="M44" s="392"/>
      <c r="N44" s="389"/>
      <c r="O44" s="559"/>
      <c r="P44" s="410"/>
      <c r="Q44" s="410"/>
      <c r="R44" s="410"/>
      <c r="S44" s="410"/>
      <c r="T44" s="556"/>
    </row>
    <row r="45" spans="1:20" x14ac:dyDescent="0.2">
      <c r="A45" s="393">
        <f>'Mapa Final'!A45</f>
        <v>8</v>
      </c>
      <c r="B45" s="378" t="str">
        <f>'Mapa Final'!B45</f>
        <v>Falta de Gobernabilidad de TI</v>
      </c>
      <c r="C45" s="396" t="str">
        <f>'Mapa Final'!C45</f>
        <v>Reputacional</v>
      </c>
      <c r="D45" s="396" t="str">
        <f>'Mapa Final'!D45</f>
        <v>1. Falta de control y regulación respecto de la aplicación del las TIC en las diferentes Seccionales
2. Se presenta desarticulación con los ingenieros Seccionales, al no tener administrativamente dependencia de la dirección de la Unidad de Informática.
3.Falta de Estandarización de la implementación de aplicativos a nivel nacional.</v>
      </c>
      <c r="E45" s="399" t="str">
        <f>'Mapa Final'!E45</f>
        <v>Falta de apoyo de la alta gerencia para que los lineamientos que se definan en la U. Informática a nivel central sean acogidos y respetados</v>
      </c>
      <c r="F45" s="399" t="str">
        <f>'Mapa Final'!F45</f>
        <v>Se presenta desarticulación de acciones o implementación de soluciones en las diferentes Unidades tanto en el Consejo como en la Dirección Ejecutiva y de las Seccionales.</v>
      </c>
      <c r="G45" s="399" t="str">
        <f>'Mapa Final'!G45</f>
        <v>Relaciones Laborales</v>
      </c>
      <c r="H45" s="402" t="str">
        <f>'Mapa Final'!I45</f>
        <v>Media</v>
      </c>
      <c r="I45" s="405" t="str">
        <f>'Mapa Final'!L45</f>
        <v>Moderado</v>
      </c>
      <c r="J45" s="384" t="str">
        <f>'Mapa Final'!N45</f>
        <v>Moderado</v>
      </c>
      <c r="K45" s="387" t="str">
        <f>'Mapa Final'!AA45</f>
        <v>Media</v>
      </c>
      <c r="L45" s="387" t="str">
        <f>'Mapa Final'!AE45</f>
        <v>Moderado</v>
      </c>
      <c r="M45" s="390" t="str">
        <f>'Mapa Final'!AG45</f>
        <v>Moderado</v>
      </c>
      <c r="N45" s="387" t="str">
        <f>'Mapa Final'!AH45</f>
        <v>Aceptar</v>
      </c>
      <c r="O45" s="554" t="s">
        <v>503</v>
      </c>
      <c r="P45" s="408" t="s">
        <v>490</v>
      </c>
      <c r="Q45" s="408" t="s">
        <v>491</v>
      </c>
      <c r="R45" s="411">
        <v>44286</v>
      </c>
      <c r="S45" s="411">
        <v>44377</v>
      </c>
      <c r="T45" s="554" t="s">
        <v>504</v>
      </c>
    </row>
    <row r="46" spans="1:20" x14ac:dyDescent="0.2">
      <c r="A46" s="394"/>
      <c r="B46" s="549"/>
      <c r="C46" s="397"/>
      <c r="D46" s="397"/>
      <c r="E46" s="400"/>
      <c r="F46" s="400"/>
      <c r="G46" s="400"/>
      <c r="H46" s="403"/>
      <c r="I46" s="406"/>
      <c r="J46" s="385"/>
      <c r="K46" s="388"/>
      <c r="L46" s="388"/>
      <c r="M46" s="391"/>
      <c r="N46" s="388"/>
      <c r="O46" s="555"/>
      <c r="P46" s="409"/>
      <c r="Q46" s="409"/>
      <c r="R46" s="409"/>
      <c r="S46" s="409"/>
      <c r="T46" s="555"/>
    </row>
    <row r="47" spans="1:20" x14ac:dyDescent="0.2">
      <c r="A47" s="394"/>
      <c r="B47" s="549"/>
      <c r="C47" s="397"/>
      <c r="D47" s="397"/>
      <c r="E47" s="400"/>
      <c r="F47" s="400"/>
      <c r="G47" s="400"/>
      <c r="H47" s="403"/>
      <c r="I47" s="406"/>
      <c r="J47" s="385"/>
      <c r="K47" s="388"/>
      <c r="L47" s="388"/>
      <c r="M47" s="391"/>
      <c r="N47" s="388"/>
      <c r="O47" s="555"/>
      <c r="P47" s="409"/>
      <c r="Q47" s="409"/>
      <c r="R47" s="409"/>
      <c r="S47" s="409"/>
      <c r="T47" s="555"/>
    </row>
    <row r="48" spans="1:20" x14ac:dyDescent="0.2">
      <c r="A48" s="394"/>
      <c r="B48" s="549"/>
      <c r="C48" s="397"/>
      <c r="D48" s="397"/>
      <c r="E48" s="400"/>
      <c r="F48" s="400"/>
      <c r="G48" s="400"/>
      <c r="H48" s="403"/>
      <c r="I48" s="406"/>
      <c r="J48" s="385"/>
      <c r="K48" s="388"/>
      <c r="L48" s="388"/>
      <c r="M48" s="391"/>
      <c r="N48" s="388"/>
      <c r="O48" s="555"/>
      <c r="P48" s="409"/>
      <c r="Q48" s="409"/>
      <c r="R48" s="409"/>
      <c r="S48" s="409"/>
      <c r="T48" s="555"/>
    </row>
    <row r="49" spans="1:20" ht="13.5" thickBot="1" x14ac:dyDescent="0.25">
      <c r="A49" s="395"/>
      <c r="B49" s="550"/>
      <c r="C49" s="398"/>
      <c r="D49" s="398"/>
      <c r="E49" s="401"/>
      <c r="F49" s="401"/>
      <c r="G49" s="401"/>
      <c r="H49" s="404"/>
      <c r="I49" s="407"/>
      <c r="J49" s="386"/>
      <c r="K49" s="389"/>
      <c r="L49" s="389"/>
      <c r="M49" s="392"/>
      <c r="N49" s="389"/>
      <c r="O49" s="556"/>
      <c r="P49" s="410"/>
      <c r="Q49" s="410"/>
      <c r="R49" s="410"/>
      <c r="S49" s="410"/>
      <c r="T49" s="556"/>
    </row>
    <row r="50" spans="1:20" x14ac:dyDescent="0.2">
      <c r="A50" s="393">
        <f>'Mapa Final'!A50</f>
        <v>9</v>
      </c>
      <c r="B50" s="378" t="str">
        <f>'Mapa Final'!B50</f>
        <v>Migración de servicios</v>
      </c>
      <c r="C50" s="396" t="str">
        <f>'Mapa Final'!C50</f>
        <v>Afectación en la Prestación del Servicio de Justicia</v>
      </c>
      <c r="D50" s="396" t="str">
        <f>'Mapa Final'!D50</f>
        <v>1. Contratación del Estado mediante la plataforma CCE - tiempos de contratación cortos - Los Acuerdos Marcos de precio son insuficientes.
2. Contratación del Estado mediante la plataforma CCE - Se adjudica sin saber si el proveedor es idioneo para asumir las actividades en desarrollo.</v>
      </c>
      <c r="E50" s="399" t="str">
        <f>'Mapa Final'!E50</f>
        <v>Indisponibilidad de servicios</v>
      </c>
      <c r="F50" s="399" t="str">
        <f>'Mapa Final'!F50</f>
        <v xml:space="preserve">Afectación en la prestación de servicios tecnológicos, causado por la migración de los mismos, en el cambio de proveedor, afectando el normal desarrollo de las actividades </v>
      </c>
      <c r="G50" s="399" t="str">
        <f>'Mapa Final'!G50</f>
        <v>Fallas Tecnológicas</v>
      </c>
      <c r="H50" s="402" t="str">
        <f>'Mapa Final'!I50</f>
        <v>Media</v>
      </c>
      <c r="I50" s="405" t="str">
        <f>'Mapa Final'!L50</f>
        <v>Moderado</v>
      </c>
      <c r="J50" s="384" t="str">
        <f>'Mapa Final'!N50</f>
        <v>Moderado</v>
      </c>
      <c r="K50" s="387" t="str">
        <f>'Mapa Final'!AA50</f>
        <v>Baja</v>
      </c>
      <c r="L50" s="387" t="str">
        <f>'Mapa Final'!AE50</f>
        <v>Moderado</v>
      </c>
      <c r="M50" s="390" t="str">
        <f>'Mapa Final'!AG50</f>
        <v>Moderado</v>
      </c>
      <c r="N50" s="387" t="str">
        <f>'Mapa Final'!AH50</f>
        <v>Evitar</v>
      </c>
      <c r="O50" s="554" t="s">
        <v>505</v>
      </c>
      <c r="P50" s="408" t="s">
        <v>490</v>
      </c>
      <c r="Q50" s="408" t="s">
        <v>491</v>
      </c>
      <c r="R50" s="411">
        <v>44286</v>
      </c>
      <c r="S50" s="411">
        <v>44377</v>
      </c>
      <c r="T50" s="554" t="s">
        <v>492</v>
      </c>
    </row>
    <row r="51" spans="1:20" x14ac:dyDescent="0.2">
      <c r="A51" s="394"/>
      <c r="B51" s="549"/>
      <c r="C51" s="397"/>
      <c r="D51" s="397"/>
      <c r="E51" s="400"/>
      <c r="F51" s="400"/>
      <c r="G51" s="400"/>
      <c r="H51" s="403"/>
      <c r="I51" s="406"/>
      <c r="J51" s="385"/>
      <c r="K51" s="388"/>
      <c r="L51" s="388"/>
      <c r="M51" s="391"/>
      <c r="N51" s="388"/>
      <c r="O51" s="555"/>
      <c r="P51" s="409"/>
      <c r="Q51" s="409"/>
      <c r="R51" s="409"/>
      <c r="S51" s="409"/>
      <c r="T51" s="555"/>
    </row>
    <row r="52" spans="1:20" x14ac:dyDescent="0.2">
      <c r="A52" s="394"/>
      <c r="B52" s="549"/>
      <c r="C52" s="397"/>
      <c r="D52" s="397"/>
      <c r="E52" s="400"/>
      <c r="F52" s="400"/>
      <c r="G52" s="400"/>
      <c r="H52" s="403"/>
      <c r="I52" s="406"/>
      <c r="J52" s="385"/>
      <c r="K52" s="388"/>
      <c r="L52" s="388"/>
      <c r="M52" s="391"/>
      <c r="N52" s="388"/>
      <c r="O52" s="555"/>
      <c r="P52" s="409"/>
      <c r="Q52" s="409"/>
      <c r="R52" s="409"/>
      <c r="S52" s="409"/>
      <c r="T52" s="555"/>
    </row>
    <row r="53" spans="1:20" x14ac:dyDescent="0.2">
      <c r="A53" s="394"/>
      <c r="B53" s="549"/>
      <c r="C53" s="397"/>
      <c r="D53" s="397"/>
      <c r="E53" s="400"/>
      <c r="F53" s="400"/>
      <c r="G53" s="400"/>
      <c r="H53" s="403"/>
      <c r="I53" s="406"/>
      <c r="J53" s="385"/>
      <c r="K53" s="388"/>
      <c r="L53" s="388"/>
      <c r="M53" s="391"/>
      <c r="N53" s="388"/>
      <c r="O53" s="555"/>
      <c r="P53" s="409"/>
      <c r="Q53" s="409"/>
      <c r="R53" s="409"/>
      <c r="S53" s="409"/>
      <c r="T53" s="555"/>
    </row>
    <row r="54" spans="1:20" ht="13.5" thickBot="1" x14ac:dyDescent="0.25">
      <c r="A54" s="395"/>
      <c r="B54" s="550"/>
      <c r="C54" s="398"/>
      <c r="D54" s="398"/>
      <c r="E54" s="401"/>
      <c r="F54" s="401"/>
      <c r="G54" s="401"/>
      <c r="H54" s="404"/>
      <c r="I54" s="407"/>
      <c r="J54" s="386"/>
      <c r="K54" s="389"/>
      <c r="L54" s="389"/>
      <c r="M54" s="392"/>
      <c r="N54" s="389"/>
      <c r="O54" s="556"/>
      <c r="P54" s="410"/>
      <c r="Q54" s="410"/>
      <c r="R54" s="410"/>
      <c r="S54" s="410"/>
      <c r="T54" s="556"/>
    </row>
    <row r="55" spans="1:20" x14ac:dyDescent="0.2">
      <c r="A55" s="393">
        <f>'Mapa Final'!A55</f>
        <v>0</v>
      </c>
      <c r="B55" s="378">
        <f>'Mapa Final'!B55</f>
        <v>0</v>
      </c>
      <c r="C55" s="396">
        <f>'Mapa Final'!C55</f>
        <v>0</v>
      </c>
      <c r="D55" s="396">
        <f>'Mapa Final'!D55</f>
        <v>0</v>
      </c>
      <c r="E55" s="399">
        <f>'Mapa Final'!E55</f>
        <v>0</v>
      </c>
      <c r="F55" s="399">
        <f>'Mapa Final'!F55</f>
        <v>0</v>
      </c>
      <c r="G55" s="399">
        <f>'Mapa Final'!G55</f>
        <v>0</v>
      </c>
      <c r="H55" s="402" t="str">
        <f>'Mapa Final'!I55</f>
        <v>Muy Baja</v>
      </c>
      <c r="I55" s="405" t="b">
        <f>'Mapa Final'!L55</f>
        <v>0</v>
      </c>
      <c r="J55" s="384" t="e">
        <f>'Mapa Final'!N55</f>
        <v>#N/A</v>
      </c>
      <c r="K55" s="387" t="e">
        <f>'Mapa Final'!AA55</f>
        <v>#DIV/0!</v>
      </c>
      <c r="L55" s="387" t="e">
        <f>'Mapa Final'!AE55</f>
        <v>#DIV/0!</v>
      </c>
      <c r="M55" s="390" t="e">
        <f>'Mapa Final'!AG55</f>
        <v>#DIV/0!</v>
      </c>
      <c r="N55" s="387">
        <f>'Mapa Final'!AH55</f>
        <v>0</v>
      </c>
      <c r="O55" s="557"/>
      <c r="P55" s="381"/>
      <c r="Q55" s="381"/>
      <c r="R55" s="381"/>
      <c r="S55" s="381"/>
      <c r="T55" s="557"/>
    </row>
    <row r="56" spans="1:20" x14ac:dyDescent="0.2">
      <c r="A56" s="394"/>
      <c r="B56" s="549"/>
      <c r="C56" s="397"/>
      <c r="D56" s="397"/>
      <c r="E56" s="400"/>
      <c r="F56" s="400"/>
      <c r="G56" s="400"/>
      <c r="H56" s="403"/>
      <c r="I56" s="406"/>
      <c r="J56" s="385"/>
      <c r="K56" s="388"/>
      <c r="L56" s="388"/>
      <c r="M56" s="391"/>
      <c r="N56" s="388"/>
      <c r="O56" s="558"/>
      <c r="P56" s="382"/>
      <c r="Q56" s="382"/>
      <c r="R56" s="382"/>
      <c r="S56" s="382"/>
      <c r="T56" s="558"/>
    </row>
    <row r="57" spans="1:20" x14ac:dyDescent="0.2">
      <c r="A57" s="394"/>
      <c r="B57" s="549"/>
      <c r="C57" s="397"/>
      <c r="D57" s="397"/>
      <c r="E57" s="400"/>
      <c r="F57" s="400"/>
      <c r="G57" s="400"/>
      <c r="H57" s="403"/>
      <c r="I57" s="406"/>
      <c r="J57" s="385"/>
      <c r="K57" s="388"/>
      <c r="L57" s="388"/>
      <c r="M57" s="391"/>
      <c r="N57" s="388"/>
      <c r="O57" s="558"/>
      <c r="P57" s="382"/>
      <c r="Q57" s="382"/>
      <c r="R57" s="382"/>
      <c r="S57" s="382"/>
      <c r="T57" s="558"/>
    </row>
    <row r="58" spans="1:20" x14ac:dyDescent="0.2">
      <c r="A58" s="394"/>
      <c r="B58" s="549"/>
      <c r="C58" s="397"/>
      <c r="D58" s="397"/>
      <c r="E58" s="400"/>
      <c r="F58" s="400"/>
      <c r="G58" s="400"/>
      <c r="H58" s="403"/>
      <c r="I58" s="406"/>
      <c r="J58" s="385"/>
      <c r="K58" s="388"/>
      <c r="L58" s="388"/>
      <c r="M58" s="391"/>
      <c r="N58" s="388"/>
      <c r="O58" s="558"/>
      <c r="P58" s="382"/>
      <c r="Q58" s="382"/>
      <c r="R58" s="382"/>
      <c r="S58" s="382"/>
      <c r="T58" s="558"/>
    </row>
    <row r="59" spans="1:20" ht="13.5" thickBot="1" x14ac:dyDescent="0.25">
      <c r="A59" s="395"/>
      <c r="B59" s="550"/>
      <c r="C59" s="398"/>
      <c r="D59" s="398"/>
      <c r="E59" s="401"/>
      <c r="F59" s="401"/>
      <c r="G59" s="401"/>
      <c r="H59" s="404"/>
      <c r="I59" s="407"/>
      <c r="J59" s="386"/>
      <c r="K59" s="389"/>
      <c r="L59" s="389"/>
      <c r="M59" s="392"/>
      <c r="N59" s="389"/>
      <c r="O59" s="559"/>
      <c r="P59" s="383"/>
      <c r="Q59" s="383"/>
      <c r="R59" s="383"/>
      <c r="S59" s="383"/>
      <c r="T59" s="559"/>
    </row>
  </sheetData>
  <mergeCells count="2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A40:A44"/>
    <mergeCell ref="C40:C44"/>
    <mergeCell ref="D40:D44"/>
    <mergeCell ref="E40:E44"/>
    <mergeCell ref="F40:F44"/>
    <mergeCell ref="G40:G44"/>
    <mergeCell ref="H40:H44"/>
    <mergeCell ref="I40:I44"/>
    <mergeCell ref="J40:J4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s>
  <conditionalFormatting sqref="D8:G8 H7 H60:J1048576 A7:B7">
    <cfRule type="containsText" dxfId="1793" priority="703" operator="containsText" text="3- Moderado">
      <formula>NOT(ISERROR(SEARCH("3- Moderado",A7)))</formula>
    </cfRule>
    <cfRule type="containsText" dxfId="1792" priority="704" operator="containsText" text="6- Moderado">
      <formula>NOT(ISERROR(SEARCH("6- Moderado",A7)))</formula>
    </cfRule>
    <cfRule type="containsText" dxfId="1791" priority="705" operator="containsText" text="4- Moderado">
      <formula>NOT(ISERROR(SEARCH("4- Moderado",A7)))</formula>
    </cfRule>
    <cfRule type="containsText" dxfId="1790" priority="706" operator="containsText" text="3- Bajo">
      <formula>NOT(ISERROR(SEARCH("3- Bajo",A7)))</formula>
    </cfRule>
    <cfRule type="containsText" dxfId="1789" priority="707" operator="containsText" text="4- Bajo">
      <formula>NOT(ISERROR(SEARCH("4- Bajo",A7)))</formula>
    </cfRule>
    <cfRule type="containsText" dxfId="1788" priority="708" operator="containsText" text="1- Bajo">
      <formula>NOT(ISERROR(SEARCH("1- Bajo",A7)))</formula>
    </cfRule>
  </conditionalFormatting>
  <conditionalFormatting sqref="H8:J8">
    <cfRule type="containsText" dxfId="1787" priority="696" operator="containsText" text="3- Moderado">
      <formula>NOT(ISERROR(SEARCH("3- Moderado",H8)))</formula>
    </cfRule>
    <cfRule type="containsText" dxfId="1786" priority="697" operator="containsText" text="6- Moderado">
      <formula>NOT(ISERROR(SEARCH("6- Moderado",H8)))</formula>
    </cfRule>
    <cfRule type="containsText" dxfId="1785" priority="698" operator="containsText" text="4- Moderado">
      <formula>NOT(ISERROR(SEARCH("4- Moderado",H8)))</formula>
    </cfRule>
    <cfRule type="containsText" dxfId="1784" priority="699" operator="containsText" text="3- Bajo">
      <formula>NOT(ISERROR(SEARCH("3- Bajo",H8)))</formula>
    </cfRule>
    <cfRule type="containsText" dxfId="1783" priority="700" operator="containsText" text="4- Bajo">
      <formula>NOT(ISERROR(SEARCH("4- Bajo",H8)))</formula>
    </cfRule>
    <cfRule type="containsText" dxfId="1782" priority="702" operator="containsText" text="1- Bajo">
      <formula>NOT(ISERROR(SEARCH("1- Bajo",H8)))</formula>
    </cfRule>
  </conditionalFormatting>
  <conditionalFormatting sqref="J8 J60:J1048576">
    <cfRule type="containsText" dxfId="1781" priority="685" operator="containsText" text="25- Extremo">
      <formula>NOT(ISERROR(SEARCH("25- Extremo",J8)))</formula>
    </cfRule>
    <cfRule type="containsText" dxfId="1780" priority="686" operator="containsText" text="20- Extremo">
      <formula>NOT(ISERROR(SEARCH("20- Extremo",J8)))</formula>
    </cfRule>
    <cfRule type="containsText" dxfId="1779" priority="687" operator="containsText" text="15- Extremo">
      <formula>NOT(ISERROR(SEARCH("15- Extremo",J8)))</formula>
    </cfRule>
    <cfRule type="containsText" dxfId="1778" priority="688" operator="containsText" text="10- Extremo">
      <formula>NOT(ISERROR(SEARCH("10- Extremo",J8)))</formula>
    </cfRule>
    <cfRule type="containsText" dxfId="1777" priority="689" operator="containsText" text="5- Extremo">
      <formula>NOT(ISERROR(SEARCH("5- Extremo",J8)))</formula>
    </cfRule>
    <cfRule type="containsText" dxfId="1776" priority="690" operator="containsText" text="12- Alto">
      <formula>NOT(ISERROR(SEARCH("12- Alto",J8)))</formula>
    </cfRule>
    <cfRule type="containsText" dxfId="1775" priority="691" operator="containsText" text="10- Alto">
      <formula>NOT(ISERROR(SEARCH("10- Alto",J8)))</formula>
    </cfRule>
    <cfRule type="containsText" dxfId="1774" priority="692" operator="containsText" text="9- Alto">
      <formula>NOT(ISERROR(SEARCH("9- Alto",J8)))</formula>
    </cfRule>
    <cfRule type="containsText" dxfId="1773" priority="693" operator="containsText" text="8- Alto">
      <formula>NOT(ISERROR(SEARCH("8- Alto",J8)))</formula>
    </cfRule>
    <cfRule type="containsText" dxfId="1772" priority="694" operator="containsText" text="5- Alto">
      <formula>NOT(ISERROR(SEARCH("5- Alto",J8)))</formula>
    </cfRule>
    <cfRule type="containsText" dxfId="1771" priority="695" operator="containsText" text="4- Alto">
      <formula>NOT(ISERROR(SEARCH("4- Alto",J8)))</formula>
    </cfRule>
    <cfRule type="containsText" dxfId="1770" priority="701" operator="containsText" text="2- Bajo">
      <formula>NOT(ISERROR(SEARCH("2- Bajo",J8)))</formula>
    </cfRule>
  </conditionalFormatting>
  <conditionalFormatting sqref="K10:L10 K15:L15 K20:L20">
    <cfRule type="containsText" dxfId="1769" priority="679" operator="containsText" text="3- Moderado">
      <formula>NOT(ISERROR(SEARCH("3- Moderado",K10)))</formula>
    </cfRule>
    <cfRule type="containsText" dxfId="1768" priority="680" operator="containsText" text="6- Moderado">
      <formula>NOT(ISERROR(SEARCH("6- Moderado",K10)))</formula>
    </cfRule>
    <cfRule type="containsText" dxfId="1767" priority="681" operator="containsText" text="4- Moderado">
      <formula>NOT(ISERROR(SEARCH("4- Moderado",K10)))</formula>
    </cfRule>
    <cfRule type="containsText" dxfId="1766" priority="682" operator="containsText" text="3- Bajo">
      <formula>NOT(ISERROR(SEARCH("3- Bajo",K10)))</formula>
    </cfRule>
    <cfRule type="containsText" dxfId="1765" priority="683" operator="containsText" text="4- Bajo">
      <formula>NOT(ISERROR(SEARCH("4- Bajo",K10)))</formula>
    </cfRule>
    <cfRule type="containsText" dxfId="1764" priority="684" operator="containsText" text="1- Bajo">
      <formula>NOT(ISERROR(SEARCH("1- Bajo",K10)))</formula>
    </cfRule>
  </conditionalFormatting>
  <conditionalFormatting sqref="H10:I10 H15:I15 H20:I20">
    <cfRule type="containsText" dxfId="1763" priority="673" operator="containsText" text="3- Moderado">
      <formula>NOT(ISERROR(SEARCH("3- Moderado",H10)))</formula>
    </cfRule>
    <cfRule type="containsText" dxfId="1762" priority="674" operator="containsText" text="6- Moderado">
      <formula>NOT(ISERROR(SEARCH("6- Moderado",H10)))</formula>
    </cfRule>
    <cfRule type="containsText" dxfId="1761" priority="675" operator="containsText" text="4- Moderado">
      <formula>NOT(ISERROR(SEARCH("4- Moderado",H10)))</formula>
    </cfRule>
    <cfRule type="containsText" dxfId="1760" priority="676" operator="containsText" text="3- Bajo">
      <formula>NOT(ISERROR(SEARCH("3- Bajo",H10)))</formula>
    </cfRule>
    <cfRule type="containsText" dxfId="1759" priority="677" operator="containsText" text="4- Bajo">
      <formula>NOT(ISERROR(SEARCH("4- Bajo",H10)))</formula>
    </cfRule>
    <cfRule type="containsText" dxfId="1758" priority="678" operator="containsText" text="1- Bajo">
      <formula>NOT(ISERROR(SEARCH("1- Bajo",H10)))</formula>
    </cfRule>
  </conditionalFormatting>
  <conditionalFormatting sqref="A10:E10 E15 A15:B15 B20 B25 B30 B35 B40 B45 B50 B55">
    <cfRule type="containsText" dxfId="1757" priority="667" operator="containsText" text="3- Moderado">
      <formula>NOT(ISERROR(SEARCH("3- Moderado",A10)))</formula>
    </cfRule>
    <cfRule type="containsText" dxfId="1756" priority="668" operator="containsText" text="6- Moderado">
      <formula>NOT(ISERROR(SEARCH("6- Moderado",A10)))</formula>
    </cfRule>
    <cfRule type="containsText" dxfId="1755" priority="669" operator="containsText" text="4- Moderado">
      <formula>NOT(ISERROR(SEARCH("4- Moderado",A10)))</formula>
    </cfRule>
    <cfRule type="containsText" dxfId="1754" priority="670" operator="containsText" text="3- Bajo">
      <formula>NOT(ISERROR(SEARCH("3- Bajo",A10)))</formula>
    </cfRule>
    <cfRule type="containsText" dxfId="1753" priority="671" operator="containsText" text="4- Bajo">
      <formula>NOT(ISERROR(SEARCH("4- Bajo",A10)))</formula>
    </cfRule>
    <cfRule type="containsText" dxfId="1752" priority="672" operator="containsText" text="1- Bajo">
      <formula>NOT(ISERROR(SEARCH("1- Bajo",A10)))</formula>
    </cfRule>
  </conditionalFormatting>
  <conditionalFormatting sqref="F10:G10 F15:G15">
    <cfRule type="containsText" dxfId="1751" priority="661" operator="containsText" text="3- Moderado">
      <formula>NOT(ISERROR(SEARCH("3- Moderado",F10)))</formula>
    </cfRule>
    <cfRule type="containsText" dxfId="1750" priority="662" operator="containsText" text="6- Moderado">
      <formula>NOT(ISERROR(SEARCH("6- Moderado",F10)))</formula>
    </cfRule>
    <cfRule type="containsText" dxfId="1749" priority="663" operator="containsText" text="4- Moderado">
      <formula>NOT(ISERROR(SEARCH("4- Moderado",F10)))</formula>
    </cfRule>
    <cfRule type="containsText" dxfId="1748" priority="664" operator="containsText" text="3- Bajo">
      <formula>NOT(ISERROR(SEARCH("3- Bajo",F10)))</formula>
    </cfRule>
    <cfRule type="containsText" dxfId="1747" priority="665" operator="containsText" text="4- Bajo">
      <formula>NOT(ISERROR(SEARCH("4- Bajo",F10)))</formula>
    </cfRule>
    <cfRule type="containsText" dxfId="1746" priority="666" operator="containsText" text="1- Bajo">
      <formula>NOT(ISERROR(SEARCH("1- Bajo",F10)))</formula>
    </cfRule>
  </conditionalFormatting>
  <conditionalFormatting sqref="K8">
    <cfRule type="containsText" dxfId="1745" priority="655" operator="containsText" text="3- Moderado">
      <formula>NOT(ISERROR(SEARCH("3- Moderado",K8)))</formula>
    </cfRule>
    <cfRule type="containsText" dxfId="1744" priority="656" operator="containsText" text="6- Moderado">
      <formula>NOT(ISERROR(SEARCH("6- Moderado",K8)))</formula>
    </cfRule>
    <cfRule type="containsText" dxfId="1743" priority="657" operator="containsText" text="4- Moderado">
      <formula>NOT(ISERROR(SEARCH("4- Moderado",K8)))</formula>
    </cfRule>
    <cfRule type="containsText" dxfId="1742" priority="658" operator="containsText" text="3- Bajo">
      <formula>NOT(ISERROR(SEARCH("3- Bajo",K8)))</formula>
    </cfRule>
    <cfRule type="containsText" dxfId="1741" priority="659" operator="containsText" text="4- Bajo">
      <formula>NOT(ISERROR(SEARCH("4- Bajo",K8)))</formula>
    </cfRule>
    <cfRule type="containsText" dxfId="1740" priority="660" operator="containsText" text="1- Bajo">
      <formula>NOT(ISERROR(SEARCH("1- Bajo",K8)))</formula>
    </cfRule>
  </conditionalFormatting>
  <conditionalFormatting sqref="L8">
    <cfRule type="containsText" dxfId="1739" priority="649" operator="containsText" text="3- Moderado">
      <formula>NOT(ISERROR(SEARCH("3- Moderado",L8)))</formula>
    </cfRule>
    <cfRule type="containsText" dxfId="1738" priority="650" operator="containsText" text="6- Moderado">
      <formula>NOT(ISERROR(SEARCH("6- Moderado",L8)))</formula>
    </cfRule>
    <cfRule type="containsText" dxfId="1737" priority="651" operator="containsText" text="4- Moderado">
      <formula>NOT(ISERROR(SEARCH("4- Moderado",L8)))</formula>
    </cfRule>
    <cfRule type="containsText" dxfId="1736" priority="652" operator="containsText" text="3- Bajo">
      <formula>NOT(ISERROR(SEARCH("3- Bajo",L8)))</formula>
    </cfRule>
    <cfRule type="containsText" dxfId="1735" priority="653" operator="containsText" text="4- Bajo">
      <formula>NOT(ISERROR(SEARCH("4- Bajo",L8)))</formula>
    </cfRule>
    <cfRule type="containsText" dxfId="1734" priority="654" operator="containsText" text="1- Bajo">
      <formula>NOT(ISERROR(SEARCH("1- Bajo",L8)))</formula>
    </cfRule>
  </conditionalFormatting>
  <conditionalFormatting sqref="M8">
    <cfRule type="containsText" dxfId="1733" priority="643" operator="containsText" text="3- Moderado">
      <formula>NOT(ISERROR(SEARCH("3- Moderado",M8)))</formula>
    </cfRule>
    <cfRule type="containsText" dxfId="1732" priority="644" operator="containsText" text="6- Moderado">
      <formula>NOT(ISERROR(SEARCH("6- Moderado",M8)))</formula>
    </cfRule>
    <cfRule type="containsText" dxfId="1731" priority="645" operator="containsText" text="4- Moderado">
      <formula>NOT(ISERROR(SEARCH("4- Moderado",M8)))</formula>
    </cfRule>
    <cfRule type="containsText" dxfId="1730" priority="646" operator="containsText" text="3- Bajo">
      <formula>NOT(ISERROR(SEARCH("3- Bajo",M8)))</formula>
    </cfRule>
    <cfRule type="containsText" dxfId="1729" priority="647" operator="containsText" text="4- Bajo">
      <formula>NOT(ISERROR(SEARCH("4- Bajo",M8)))</formula>
    </cfRule>
    <cfRule type="containsText" dxfId="1728" priority="648" operator="containsText" text="1- Bajo">
      <formula>NOT(ISERROR(SEARCH("1- Bajo",M8)))</formula>
    </cfRule>
  </conditionalFormatting>
  <conditionalFormatting sqref="J10:J24">
    <cfRule type="containsText" dxfId="1727" priority="638" operator="containsText" text="Bajo">
      <formula>NOT(ISERROR(SEARCH("Bajo",J10)))</formula>
    </cfRule>
    <cfRule type="containsText" dxfId="1726" priority="639" operator="containsText" text="Moderado">
      <formula>NOT(ISERROR(SEARCH("Moderado",J10)))</formula>
    </cfRule>
    <cfRule type="containsText" dxfId="1725" priority="640" operator="containsText" text="Alto">
      <formula>NOT(ISERROR(SEARCH("Alto",J10)))</formula>
    </cfRule>
    <cfRule type="containsText" dxfId="1724" priority="641" operator="containsText" text="Extremo">
      <formula>NOT(ISERROR(SEARCH("Extremo",J10)))</formula>
    </cfRule>
    <cfRule type="colorScale" priority="642">
      <colorScale>
        <cfvo type="min"/>
        <cfvo type="max"/>
        <color rgb="FFFF7128"/>
        <color rgb="FFFFEF9C"/>
      </colorScale>
    </cfRule>
  </conditionalFormatting>
  <conditionalFormatting sqref="M10:M24">
    <cfRule type="containsText" dxfId="1723" priority="573" operator="containsText" text="Moderado">
      <formula>NOT(ISERROR(SEARCH("Moderado",M10)))</formula>
    </cfRule>
    <cfRule type="containsText" dxfId="1722" priority="633" operator="containsText" text="Bajo">
      <formula>NOT(ISERROR(SEARCH("Bajo",M10)))</formula>
    </cfRule>
    <cfRule type="containsText" dxfId="1721" priority="634" operator="containsText" text="Moderado">
      <formula>NOT(ISERROR(SEARCH("Moderado",M10)))</formula>
    </cfRule>
    <cfRule type="containsText" dxfId="1720" priority="635" operator="containsText" text="Alto">
      <formula>NOT(ISERROR(SEARCH("Alto",M10)))</formula>
    </cfRule>
    <cfRule type="containsText" dxfId="1719" priority="636" operator="containsText" text="Extremo">
      <formula>NOT(ISERROR(SEARCH("Extremo",M10)))</formula>
    </cfRule>
    <cfRule type="colorScale" priority="637">
      <colorScale>
        <cfvo type="min"/>
        <cfvo type="max"/>
        <color rgb="FFFF7128"/>
        <color rgb="FFFFEF9C"/>
      </colorScale>
    </cfRule>
  </conditionalFormatting>
  <conditionalFormatting sqref="N10 N15 N20">
    <cfRule type="containsText" dxfId="1718" priority="627" operator="containsText" text="3- Moderado">
      <formula>NOT(ISERROR(SEARCH("3- Moderado",N10)))</formula>
    </cfRule>
    <cfRule type="containsText" dxfId="1717" priority="628" operator="containsText" text="6- Moderado">
      <formula>NOT(ISERROR(SEARCH("6- Moderado",N10)))</formula>
    </cfRule>
    <cfRule type="containsText" dxfId="1716" priority="629" operator="containsText" text="4- Moderado">
      <formula>NOT(ISERROR(SEARCH("4- Moderado",N10)))</formula>
    </cfRule>
    <cfRule type="containsText" dxfId="1715" priority="630" operator="containsText" text="3- Bajo">
      <formula>NOT(ISERROR(SEARCH("3- Bajo",N10)))</formula>
    </cfRule>
    <cfRule type="containsText" dxfId="1714" priority="631" operator="containsText" text="4- Bajo">
      <formula>NOT(ISERROR(SEARCH("4- Bajo",N10)))</formula>
    </cfRule>
    <cfRule type="containsText" dxfId="1713" priority="632" operator="containsText" text="1- Bajo">
      <formula>NOT(ISERROR(SEARCH("1- Bajo",N10)))</formula>
    </cfRule>
  </conditionalFormatting>
  <conditionalFormatting sqref="H10:H24">
    <cfRule type="containsText" dxfId="1712" priority="574" operator="containsText" text="Muy Alta">
      <formula>NOT(ISERROR(SEARCH("Muy Alta",H10)))</formula>
    </cfRule>
    <cfRule type="containsText" dxfId="1711" priority="575" operator="containsText" text="Alta">
      <formula>NOT(ISERROR(SEARCH("Alta",H10)))</formula>
    </cfRule>
    <cfRule type="containsText" dxfId="1710" priority="576" operator="containsText" text="Muy Alta">
      <formula>NOT(ISERROR(SEARCH("Muy Alta",H10)))</formula>
    </cfRule>
    <cfRule type="containsText" dxfId="1709" priority="581" operator="containsText" text="Muy Baja">
      <formula>NOT(ISERROR(SEARCH("Muy Baja",H10)))</formula>
    </cfRule>
    <cfRule type="containsText" dxfId="1708" priority="582" operator="containsText" text="Baja">
      <formula>NOT(ISERROR(SEARCH("Baja",H10)))</formula>
    </cfRule>
    <cfRule type="containsText" dxfId="1707" priority="583" operator="containsText" text="Media">
      <formula>NOT(ISERROR(SEARCH("Media",H10)))</formula>
    </cfRule>
    <cfRule type="containsText" dxfId="1706" priority="584" operator="containsText" text="Alta">
      <formula>NOT(ISERROR(SEARCH("Alta",H10)))</formula>
    </cfRule>
    <cfRule type="containsText" dxfId="1705" priority="586" operator="containsText" text="Muy Alta">
      <formula>NOT(ISERROR(SEARCH("Muy Alta",H10)))</formula>
    </cfRule>
  </conditionalFormatting>
  <conditionalFormatting sqref="I10:I24">
    <cfRule type="containsText" dxfId="1704" priority="577" operator="containsText" text="Catastrófico">
      <formula>NOT(ISERROR(SEARCH("Catastrófico",I10)))</formula>
    </cfRule>
    <cfRule type="containsText" dxfId="1703" priority="578" operator="containsText" text="Mayor">
      <formula>NOT(ISERROR(SEARCH("Mayor",I10)))</formula>
    </cfRule>
    <cfRule type="containsText" dxfId="1702" priority="579" operator="containsText" text="Menor">
      <formula>NOT(ISERROR(SEARCH("Menor",I10)))</formula>
    </cfRule>
    <cfRule type="containsText" dxfId="1701" priority="580" operator="containsText" text="Leve">
      <formula>NOT(ISERROR(SEARCH("Leve",I10)))</formula>
    </cfRule>
    <cfRule type="containsText" dxfId="1700" priority="585" operator="containsText" text="Moderado">
      <formula>NOT(ISERROR(SEARCH("Moderado",I10)))</formula>
    </cfRule>
  </conditionalFormatting>
  <conditionalFormatting sqref="K10:K24">
    <cfRule type="containsText" dxfId="1699" priority="572" operator="containsText" text="Media">
      <formula>NOT(ISERROR(SEARCH("Media",K10)))</formula>
    </cfRule>
  </conditionalFormatting>
  <conditionalFormatting sqref="L10:L24">
    <cfRule type="containsText" dxfId="1698" priority="571" operator="containsText" text="Moderado">
      <formula>NOT(ISERROR(SEARCH("Moderado",L10)))</formula>
    </cfRule>
  </conditionalFormatting>
  <conditionalFormatting sqref="C15">
    <cfRule type="containsText" dxfId="1697" priority="565" operator="containsText" text="3- Moderado">
      <formula>NOT(ISERROR(SEARCH("3- Moderado",C15)))</formula>
    </cfRule>
    <cfRule type="containsText" dxfId="1696" priority="566" operator="containsText" text="6- Moderado">
      <formula>NOT(ISERROR(SEARCH("6- Moderado",C15)))</formula>
    </cfRule>
    <cfRule type="containsText" dxfId="1695" priority="567" operator="containsText" text="4- Moderado">
      <formula>NOT(ISERROR(SEARCH("4- Moderado",C15)))</formula>
    </cfRule>
    <cfRule type="containsText" dxfId="1694" priority="568" operator="containsText" text="3- Bajo">
      <formula>NOT(ISERROR(SEARCH("3- Bajo",C15)))</formula>
    </cfRule>
    <cfRule type="containsText" dxfId="1693" priority="569" operator="containsText" text="4- Bajo">
      <formula>NOT(ISERROR(SEARCH("4- Bajo",C15)))</formula>
    </cfRule>
    <cfRule type="containsText" dxfId="1692" priority="570" operator="containsText" text="1- Bajo">
      <formula>NOT(ISERROR(SEARCH("1- Bajo",C15)))</formula>
    </cfRule>
  </conditionalFormatting>
  <conditionalFormatting sqref="D15">
    <cfRule type="containsText" dxfId="1691" priority="559" operator="containsText" text="3- Moderado">
      <formula>NOT(ISERROR(SEARCH("3- Moderado",D15)))</formula>
    </cfRule>
    <cfRule type="containsText" dxfId="1690" priority="560" operator="containsText" text="6- Moderado">
      <formula>NOT(ISERROR(SEARCH("6- Moderado",D15)))</formula>
    </cfRule>
    <cfRule type="containsText" dxfId="1689" priority="561" operator="containsText" text="4- Moderado">
      <formula>NOT(ISERROR(SEARCH("4- Moderado",D15)))</formula>
    </cfRule>
    <cfRule type="containsText" dxfId="1688" priority="562" operator="containsText" text="3- Bajo">
      <formula>NOT(ISERROR(SEARCH("3- Bajo",D15)))</formula>
    </cfRule>
    <cfRule type="containsText" dxfId="1687" priority="563" operator="containsText" text="4- Bajo">
      <formula>NOT(ISERROR(SEARCH("4- Bajo",D15)))</formula>
    </cfRule>
    <cfRule type="containsText" dxfId="1686" priority="564" operator="containsText" text="1- Bajo">
      <formula>NOT(ISERROR(SEARCH("1- Bajo",D15)))</formula>
    </cfRule>
  </conditionalFormatting>
  <conditionalFormatting sqref="J10:J24">
    <cfRule type="containsText" dxfId="1685" priority="558" operator="containsText" text="Moderado">
      <formula>NOT(ISERROR(SEARCH("Moderado",J10)))</formula>
    </cfRule>
  </conditionalFormatting>
  <conditionalFormatting sqref="J10:J24">
    <cfRule type="containsText" dxfId="1684" priority="556" operator="containsText" text="Bajo">
      <formula>NOT(ISERROR(SEARCH("Bajo",J10)))</formula>
    </cfRule>
    <cfRule type="containsText" dxfId="1683" priority="557" operator="containsText" text="Extremo">
      <formula>NOT(ISERROR(SEARCH("Extremo",J10)))</formula>
    </cfRule>
  </conditionalFormatting>
  <conditionalFormatting sqref="K10:K24">
    <cfRule type="containsText" dxfId="1682" priority="554" operator="containsText" text="Baja">
      <formula>NOT(ISERROR(SEARCH("Baja",K10)))</formula>
    </cfRule>
    <cfRule type="containsText" dxfId="1681" priority="555" operator="containsText" text="Muy Baja">
      <formula>NOT(ISERROR(SEARCH("Muy Baja",K10)))</formula>
    </cfRule>
  </conditionalFormatting>
  <conditionalFormatting sqref="K10:K24">
    <cfRule type="containsText" dxfId="1680" priority="552" operator="containsText" text="Muy Alta">
      <formula>NOT(ISERROR(SEARCH("Muy Alta",K10)))</formula>
    </cfRule>
    <cfRule type="containsText" dxfId="1679" priority="553" operator="containsText" text="Alta">
      <formula>NOT(ISERROR(SEARCH("Alta",K10)))</formula>
    </cfRule>
  </conditionalFormatting>
  <conditionalFormatting sqref="L10:L24">
    <cfRule type="containsText" dxfId="1678" priority="548" operator="containsText" text="Catastrófico">
      <formula>NOT(ISERROR(SEARCH("Catastrófico",L10)))</formula>
    </cfRule>
    <cfRule type="containsText" dxfId="1677" priority="549" operator="containsText" text="Mayor">
      <formula>NOT(ISERROR(SEARCH("Mayor",L10)))</formula>
    </cfRule>
    <cfRule type="containsText" dxfId="1676" priority="550" operator="containsText" text="Menor">
      <formula>NOT(ISERROR(SEARCH("Menor",L10)))</formula>
    </cfRule>
    <cfRule type="containsText" dxfId="1675" priority="551" operator="containsText" text="Leve">
      <formula>NOT(ISERROR(SEARCH("Leve",L10)))</formula>
    </cfRule>
  </conditionalFormatting>
  <conditionalFormatting sqref="A20 E20">
    <cfRule type="containsText" dxfId="1674" priority="542" operator="containsText" text="3- Moderado">
      <formula>NOT(ISERROR(SEARCH("3- Moderado",A20)))</formula>
    </cfRule>
    <cfRule type="containsText" dxfId="1673" priority="543" operator="containsText" text="6- Moderado">
      <formula>NOT(ISERROR(SEARCH("6- Moderado",A20)))</formula>
    </cfRule>
    <cfRule type="containsText" dxfId="1672" priority="544" operator="containsText" text="4- Moderado">
      <formula>NOT(ISERROR(SEARCH("4- Moderado",A20)))</formula>
    </cfRule>
    <cfRule type="containsText" dxfId="1671" priority="545" operator="containsText" text="3- Bajo">
      <formula>NOT(ISERROR(SEARCH("3- Bajo",A20)))</formula>
    </cfRule>
    <cfRule type="containsText" dxfId="1670" priority="546" operator="containsText" text="4- Bajo">
      <formula>NOT(ISERROR(SEARCH("4- Bajo",A20)))</formula>
    </cfRule>
    <cfRule type="containsText" dxfId="1669" priority="547" operator="containsText" text="1- Bajo">
      <formula>NOT(ISERROR(SEARCH("1- Bajo",A20)))</formula>
    </cfRule>
  </conditionalFormatting>
  <conditionalFormatting sqref="F20:G20">
    <cfRule type="containsText" dxfId="1668" priority="536" operator="containsText" text="3- Moderado">
      <formula>NOT(ISERROR(SEARCH("3- Moderado",F20)))</formula>
    </cfRule>
    <cfRule type="containsText" dxfId="1667" priority="537" operator="containsText" text="6- Moderado">
      <formula>NOT(ISERROR(SEARCH("6- Moderado",F20)))</formula>
    </cfRule>
    <cfRule type="containsText" dxfId="1666" priority="538" operator="containsText" text="4- Moderado">
      <formula>NOT(ISERROR(SEARCH("4- Moderado",F20)))</formula>
    </cfRule>
    <cfRule type="containsText" dxfId="1665" priority="539" operator="containsText" text="3- Bajo">
      <formula>NOT(ISERROR(SEARCH("3- Bajo",F20)))</formula>
    </cfRule>
    <cfRule type="containsText" dxfId="1664" priority="540" operator="containsText" text="4- Bajo">
      <formula>NOT(ISERROR(SEARCH("4- Bajo",F20)))</formula>
    </cfRule>
    <cfRule type="containsText" dxfId="1663" priority="541" operator="containsText" text="1- Bajo">
      <formula>NOT(ISERROR(SEARCH("1- Bajo",F20)))</formula>
    </cfRule>
  </conditionalFormatting>
  <conditionalFormatting sqref="C20">
    <cfRule type="containsText" dxfId="1662" priority="530" operator="containsText" text="3- Moderado">
      <formula>NOT(ISERROR(SEARCH("3- Moderado",C20)))</formula>
    </cfRule>
    <cfRule type="containsText" dxfId="1661" priority="531" operator="containsText" text="6- Moderado">
      <formula>NOT(ISERROR(SEARCH("6- Moderado",C20)))</formula>
    </cfRule>
    <cfRule type="containsText" dxfId="1660" priority="532" operator="containsText" text="4- Moderado">
      <formula>NOT(ISERROR(SEARCH("4- Moderado",C20)))</formula>
    </cfRule>
    <cfRule type="containsText" dxfId="1659" priority="533" operator="containsText" text="3- Bajo">
      <formula>NOT(ISERROR(SEARCH("3- Bajo",C20)))</formula>
    </cfRule>
    <cfRule type="containsText" dxfId="1658" priority="534" operator="containsText" text="4- Bajo">
      <formula>NOT(ISERROR(SEARCH("4- Bajo",C20)))</formula>
    </cfRule>
    <cfRule type="containsText" dxfId="1657" priority="535" operator="containsText" text="1- Bajo">
      <formula>NOT(ISERROR(SEARCH("1- Bajo",C20)))</formula>
    </cfRule>
  </conditionalFormatting>
  <conditionalFormatting sqref="D20">
    <cfRule type="containsText" dxfId="1656" priority="524" operator="containsText" text="3- Moderado">
      <formula>NOT(ISERROR(SEARCH("3- Moderado",D20)))</formula>
    </cfRule>
    <cfRule type="containsText" dxfId="1655" priority="525" operator="containsText" text="6- Moderado">
      <formula>NOT(ISERROR(SEARCH("6- Moderado",D20)))</formula>
    </cfRule>
    <cfRule type="containsText" dxfId="1654" priority="526" operator="containsText" text="4- Moderado">
      <formula>NOT(ISERROR(SEARCH("4- Moderado",D20)))</formula>
    </cfRule>
    <cfRule type="containsText" dxfId="1653" priority="527" operator="containsText" text="3- Bajo">
      <formula>NOT(ISERROR(SEARCH("3- Bajo",D20)))</formula>
    </cfRule>
    <cfRule type="containsText" dxfId="1652" priority="528" operator="containsText" text="4- Bajo">
      <formula>NOT(ISERROR(SEARCH("4- Bajo",D20)))</formula>
    </cfRule>
    <cfRule type="containsText" dxfId="1651" priority="529" operator="containsText" text="1- Bajo">
      <formula>NOT(ISERROR(SEARCH("1- Bajo",D20)))</formula>
    </cfRule>
  </conditionalFormatting>
  <conditionalFormatting sqref="K25:L25">
    <cfRule type="containsText" dxfId="1650" priority="518" operator="containsText" text="3- Moderado">
      <formula>NOT(ISERROR(SEARCH("3- Moderado",K25)))</formula>
    </cfRule>
    <cfRule type="containsText" dxfId="1649" priority="519" operator="containsText" text="6- Moderado">
      <formula>NOT(ISERROR(SEARCH("6- Moderado",K25)))</formula>
    </cfRule>
    <cfRule type="containsText" dxfId="1648" priority="520" operator="containsText" text="4- Moderado">
      <formula>NOT(ISERROR(SEARCH("4- Moderado",K25)))</formula>
    </cfRule>
    <cfRule type="containsText" dxfId="1647" priority="521" operator="containsText" text="3- Bajo">
      <formula>NOT(ISERROR(SEARCH("3- Bajo",K25)))</formula>
    </cfRule>
    <cfRule type="containsText" dxfId="1646" priority="522" operator="containsText" text="4- Bajo">
      <formula>NOT(ISERROR(SEARCH("4- Bajo",K25)))</formula>
    </cfRule>
    <cfRule type="containsText" dxfId="1645" priority="523" operator="containsText" text="1- Bajo">
      <formula>NOT(ISERROR(SEARCH("1- Bajo",K25)))</formula>
    </cfRule>
  </conditionalFormatting>
  <conditionalFormatting sqref="H25:I25">
    <cfRule type="containsText" dxfId="1644" priority="512" operator="containsText" text="3- Moderado">
      <formula>NOT(ISERROR(SEARCH("3- Moderado",H25)))</formula>
    </cfRule>
    <cfRule type="containsText" dxfId="1643" priority="513" operator="containsText" text="6- Moderado">
      <formula>NOT(ISERROR(SEARCH("6- Moderado",H25)))</formula>
    </cfRule>
    <cfRule type="containsText" dxfId="1642" priority="514" operator="containsText" text="4- Moderado">
      <formula>NOT(ISERROR(SEARCH("4- Moderado",H25)))</formula>
    </cfRule>
    <cfRule type="containsText" dxfId="1641" priority="515" operator="containsText" text="3- Bajo">
      <formula>NOT(ISERROR(SEARCH("3- Bajo",H25)))</formula>
    </cfRule>
    <cfRule type="containsText" dxfId="1640" priority="516" operator="containsText" text="4- Bajo">
      <formula>NOT(ISERROR(SEARCH("4- Bajo",H25)))</formula>
    </cfRule>
    <cfRule type="containsText" dxfId="1639" priority="517" operator="containsText" text="1- Bajo">
      <formula>NOT(ISERROR(SEARCH("1- Bajo",H25)))</formula>
    </cfRule>
  </conditionalFormatting>
  <conditionalFormatting sqref="A25 C25:E25">
    <cfRule type="containsText" dxfId="1638" priority="506" operator="containsText" text="3- Moderado">
      <formula>NOT(ISERROR(SEARCH("3- Moderado",A25)))</formula>
    </cfRule>
    <cfRule type="containsText" dxfId="1637" priority="507" operator="containsText" text="6- Moderado">
      <formula>NOT(ISERROR(SEARCH("6- Moderado",A25)))</formula>
    </cfRule>
    <cfRule type="containsText" dxfId="1636" priority="508" operator="containsText" text="4- Moderado">
      <formula>NOT(ISERROR(SEARCH("4- Moderado",A25)))</formula>
    </cfRule>
    <cfRule type="containsText" dxfId="1635" priority="509" operator="containsText" text="3- Bajo">
      <formula>NOT(ISERROR(SEARCH("3- Bajo",A25)))</formula>
    </cfRule>
    <cfRule type="containsText" dxfId="1634" priority="510" operator="containsText" text="4- Bajo">
      <formula>NOT(ISERROR(SEARCH("4- Bajo",A25)))</formula>
    </cfRule>
    <cfRule type="containsText" dxfId="1633" priority="511" operator="containsText" text="1- Bajo">
      <formula>NOT(ISERROR(SEARCH("1- Bajo",A25)))</formula>
    </cfRule>
  </conditionalFormatting>
  <conditionalFormatting sqref="F25:G25">
    <cfRule type="containsText" dxfId="1632" priority="500" operator="containsText" text="3- Moderado">
      <formula>NOT(ISERROR(SEARCH("3- Moderado",F25)))</formula>
    </cfRule>
    <cfRule type="containsText" dxfId="1631" priority="501" operator="containsText" text="6- Moderado">
      <formula>NOT(ISERROR(SEARCH("6- Moderado",F25)))</formula>
    </cfRule>
    <cfRule type="containsText" dxfId="1630" priority="502" operator="containsText" text="4- Moderado">
      <formula>NOT(ISERROR(SEARCH("4- Moderado",F25)))</formula>
    </cfRule>
    <cfRule type="containsText" dxfId="1629" priority="503" operator="containsText" text="3- Bajo">
      <formula>NOT(ISERROR(SEARCH("3- Bajo",F25)))</formula>
    </cfRule>
    <cfRule type="containsText" dxfId="1628" priority="504" operator="containsText" text="4- Bajo">
      <formula>NOT(ISERROR(SEARCH("4- Bajo",F25)))</formula>
    </cfRule>
    <cfRule type="containsText" dxfId="1627" priority="505" operator="containsText" text="1- Bajo">
      <formula>NOT(ISERROR(SEARCH("1- Bajo",F25)))</formula>
    </cfRule>
  </conditionalFormatting>
  <conditionalFormatting sqref="J25:J29">
    <cfRule type="containsText" dxfId="1626" priority="495" operator="containsText" text="Bajo">
      <formula>NOT(ISERROR(SEARCH("Bajo",J25)))</formula>
    </cfRule>
    <cfRule type="containsText" dxfId="1625" priority="496" operator="containsText" text="Moderado">
      <formula>NOT(ISERROR(SEARCH("Moderado",J25)))</formula>
    </cfRule>
    <cfRule type="containsText" dxfId="1624" priority="497" operator="containsText" text="Alto">
      <formula>NOT(ISERROR(SEARCH("Alto",J25)))</formula>
    </cfRule>
    <cfRule type="containsText" dxfId="1623"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622" priority="470" operator="containsText" text="Moderado">
      <formula>NOT(ISERROR(SEARCH("Moderado",M25)))</formula>
    </cfRule>
    <cfRule type="containsText" dxfId="1621" priority="490" operator="containsText" text="Bajo">
      <formula>NOT(ISERROR(SEARCH("Bajo",M25)))</formula>
    </cfRule>
    <cfRule type="containsText" dxfId="1620" priority="491" operator="containsText" text="Moderado">
      <formula>NOT(ISERROR(SEARCH("Moderado",M25)))</formula>
    </cfRule>
    <cfRule type="containsText" dxfId="1619" priority="492" operator="containsText" text="Alto">
      <formula>NOT(ISERROR(SEARCH("Alto",M25)))</formula>
    </cfRule>
    <cfRule type="containsText" dxfId="1618"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617" priority="484" operator="containsText" text="3- Moderado">
      <formula>NOT(ISERROR(SEARCH("3- Moderado",N25)))</formula>
    </cfRule>
    <cfRule type="containsText" dxfId="1616" priority="485" operator="containsText" text="6- Moderado">
      <formula>NOT(ISERROR(SEARCH("6- Moderado",N25)))</formula>
    </cfRule>
    <cfRule type="containsText" dxfId="1615" priority="486" operator="containsText" text="4- Moderado">
      <formula>NOT(ISERROR(SEARCH("4- Moderado",N25)))</formula>
    </cfRule>
    <cfRule type="containsText" dxfId="1614" priority="487" operator="containsText" text="3- Bajo">
      <formula>NOT(ISERROR(SEARCH("3- Bajo",N25)))</formula>
    </cfRule>
    <cfRule type="containsText" dxfId="1613" priority="488" operator="containsText" text="4- Bajo">
      <formula>NOT(ISERROR(SEARCH("4- Bajo",N25)))</formula>
    </cfRule>
    <cfRule type="containsText" dxfId="1612" priority="489" operator="containsText" text="1- Bajo">
      <formula>NOT(ISERROR(SEARCH("1- Bajo",N25)))</formula>
    </cfRule>
  </conditionalFormatting>
  <conditionalFormatting sqref="H25:H29">
    <cfRule type="containsText" dxfId="1611" priority="471" operator="containsText" text="Muy Alta">
      <formula>NOT(ISERROR(SEARCH("Muy Alta",H25)))</formula>
    </cfRule>
    <cfRule type="containsText" dxfId="1610" priority="472" operator="containsText" text="Alta">
      <formula>NOT(ISERROR(SEARCH("Alta",H25)))</formula>
    </cfRule>
    <cfRule type="containsText" dxfId="1609" priority="473" operator="containsText" text="Muy Alta">
      <formula>NOT(ISERROR(SEARCH("Muy Alta",H25)))</formula>
    </cfRule>
    <cfRule type="containsText" dxfId="1608" priority="478" operator="containsText" text="Muy Baja">
      <formula>NOT(ISERROR(SEARCH("Muy Baja",H25)))</formula>
    </cfRule>
    <cfRule type="containsText" dxfId="1607" priority="479" operator="containsText" text="Baja">
      <formula>NOT(ISERROR(SEARCH("Baja",H25)))</formula>
    </cfRule>
    <cfRule type="containsText" dxfId="1606" priority="480" operator="containsText" text="Media">
      <formula>NOT(ISERROR(SEARCH("Media",H25)))</formula>
    </cfRule>
    <cfRule type="containsText" dxfId="1605" priority="481" operator="containsText" text="Alta">
      <formula>NOT(ISERROR(SEARCH("Alta",H25)))</formula>
    </cfRule>
    <cfRule type="containsText" dxfId="1604" priority="483" operator="containsText" text="Muy Alta">
      <formula>NOT(ISERROR(SEARCH("Muy Alta",H25)))</formula>
    </cfRule>
  </conditionalFormatting>
  <conditionalFormatting sqref="I25:I29">
    <cfRule type="containsText" dxfId="1603" priority="474" operator="containsText" text="Catastrófico">
      <formula>NOT(ISERROR(SEARCH("Catastrófico",I25)))</formula>
    </cfRule>
    <cfRule type="containsText" dxfId="1602" priority="475" operator="containsText" text="Mayor">
      <formula>NOT(ISERROR(SEARCH("Mayor",I25)))</formula>
    </cfRule>
    <cfRule type="containsText" dxfId="1601" priority="476" operator="containsText" text="Menor">
      <formula>NOT(ISERROR(SEARCH("Menor",I25)))</formula>
    </cfRule>
    <cfRule type="containsText" dxfId="1600" priority="477" operator="containsText" text="Leve">
      <formula>NOT(ISERROR(SEARCH("Leve",I25)))</formula>
    </cfRule>
    <cfRule type="containsText" dxfId="1599" priority="482" operator="containsText" text="Moderado">
      <formula>NOT(ISERROR(SEARCH("Moderado",I25)))</formula>
    </cfRule>
  </conditionalFormatting>
  <conditionalFormatting sqref="K25:K29">
    <cfRule type="containsText" dxfId="1598" priority="469" operator="containsText" text="Media">
      <formula>NOT(ISERROR(SEARCH("Media",K25)))</formula>
    </cfRule>
  </conditionalFormatting>
  <conditionalFormatting sqref="L25:L29">
    <cfRule type="containsText" dxfId="1597" priority="468" operator="containsText" text="Moderado">
      <formula>NOT(ISERROR(SEARCH("Moderado",L25)))</formula>
    </cfRule>
  </conditionalFormatting>
  <conditionalFormatting sqref="J25:J29">
    <cfRule type="containsText" dxfId="1596" priority="467" operator="containsText" text="Moderado">
      <formula>NOT(ISERROR(SEARCH("Moderado",J25)))</formula>
    </cfRule>
  </conditionalFormatting>
  <conditionalFormatting sqref="J25:J29">
    <cfRule type="containsText" dxfId="1595" priority="465" operator="containsText" text="Bajo">
      <formula>NOT(ISERROR(SEARCH("Bajo",J25)))</formula>
    </cfRule>
    <cfRule type="containsText" dxfId="1594" priority="466" operator="containsText" text="Extremo">
      <formula>NOT(ISERROR(SEARCH("Extremo",J25)))</formula>
    </cfRule>
  </conditionalFormatting>
  <conditionalFormatting sqref="K25:K29">
    <cfRule type="containsText" dxfId="1593" priority="463" operator="containsText" text="Baja">
      <formula>NOT(ISERROR(SEARCH("Baja",K25)))</formula>
    </cfRule>
    <cfRule type="containsText" dxfId="1592" priority="464" operator="containsText" text="Muy Baja">
      <formula>NOT(ISERROR(SEARCH("Muy Baja",K25)))</formula>
    </cfRule>
  </conditionalFormatting>
  <conditionalFormatting sqref="K25:K29">
    <cfRule type="containsText" dxfId="1591" priority="461" operator="containsText" text="Muy Alta">
      <formula>NOT(ISERROR(SEARCH("Muy Alta",K25)))</formula>
    </cfRule>
    <cfRule type="containsText" dxfId="1590" priority="462" operator="containsText" text="Alta">
      <formula>NOT(ISERROR(SEARCH("Alta",K25)))</formula>
    </cfRule>
  </conditionalFormatting>
  <conditionalFormatting sqref="L25:L29">
    <cfRule type="containsText" dxfId="1589" priority="457" operator="containsText" text="Catastrófico">
      <formula>NOT(ISERROR(SEARCH("Catastrófico",L25)))</formula>
    </cfRule>
    <cfRule type="containsText" dxfId="1588" priority="458" operator="containsText" text="Mayor">
      <formula>NOT(ISERROR(SEARCH("Mayor",L25)))</formula>
    </cfRule>
    <cfRule type="containsText" dxfId="1587" priority="459" operator="containsText" text="Menor">
      <formula>NOT(ISERROR(SEARCH("Menor",L25)))</formula>
    </cfRule>
    <cfRule type="containsText" dxfId="1586" priority="460" operator="containsText" text="Leve">
      <formula>NOT(ISERROR(SEARCH("Leve",L25)))</formula>
    </cfRule>
  </conditionalFormatting>
  <conditionalFormatting sqref="K30:L30">
    <cfRule type="containsText" dxfId="1585" priority="451" operator="containsText" text="3- Moderado">
      <formula>NOT(ISERROR(SEARCH("3- Moderado",K30)))</formula>
    </cfRule>
    <cfRule type="containsText" dxfId="1584" priority="452" operator="containsText" text="6- Moderado">
      <formula>NOT(ISERROR(SEARCH("6- Moderado",K30)))</formula>
    </cfRule>
    <cfRule type="containsText" dxfId="1583" priority="453" operator="containsText" text="4- Moderado">
      <formula>NOT(ISERROR(SEARCH("4- Moderado",K30)))</formula>
    </cfRule>
    <cfRule type="containsText" dxfId="1582" priority="454" operator="containsText" text="3- Bajo">
      <formula>NOT(ISERROR(SEARCH("3- Bajo",K30)))</formula>
    </cfRule>
    <cfRule type="containsText" dxfId="1581" priority="455" operator="containsText" text="4- Bajo">
      <formula>NOT(ISERROR(SEARCH("4- Bajo",K30)))</formula>
    </cfRule>
    <cfRule type="containsText" dxfId="1580" priority="456" operator="containsText" text="1- Bajo">
      <formula>NOT(ISERROR(SEARCH("1- Bajo",K30)))</formula>
    </cfRule>
  </conditionalFormatting>
  <conditionalFormatting sqref="H30:I30">
    <cfRule type="containsText" dxfId="1579" priority="445" operator="containsText" text="3- Moderado">
      <formula>NOT(ISERROR(SEARCH("3- Moderado",H30)))</formula>
    </cfRule>
    <cfRule type="containsText" dxfId="1578" priority="446" operator="containsText" text="6- Moderado">
      <formula>NOT(ISERROR(SEARCH("6- Moderado",H30)))</formula>
    </cfRule>
    <cfRule type="containsText" dxfId="1577" priority="447" operator="containsText" text="4- Moderado">
      <formula>NOT(ISERROR(SEARCH("4- Moderado",H30)))</formula>
    </cfRule>
    <cfRule type="containsText" dxfId="1576" priority="448" operator="containsText" text="3- Bajo">
      <formula>NOT(ISERROR(SEARCH("3- Bajo",H30)))</formula>
    </cfRule>
    <cfRule type="containsText" dxfId="1575" priority="449" operator="containsText" text="4- Bajo">
      <formula>NOT(ISERROR(SEARCH("4- Bajo",H30)))</formula>
    </cfRule>
    <cfRule type="containsText" dxfId="1574" priority="450" operator="containsText" text="1- Bajo">
      <formula>NOT(ISERROR(SEARCH("1- Bajo",H30)))</formula>
    </cfRule>
  </conditionalFormatting>
  <conditionalFormatting sqref="A30 C30:E30">
    <cfRule type="containsText" dxfId="1573" priority="439" operator="containsText" text="3- Moderado">
      <formula>NOT(ISERROR(SEARCH("3- Moderado",A30)))</formula>
    </cfRule>
    <cfRule type="containsText" dxfId="1572" priority="440" operator="containsText" text="6- Moderado">
      <formula>NOT(ISERROR(SEARCH("6- Moderado",A30)))</formula>
    </cfRule>
    <cfRule type="containsText" dxfId="1571" priority="441" operator="containsText" text="4- Moderado">
      <formula>NOT(ISERROR(SEARCH("4- Moderado",A30)))</formula>
    </cfRule>
    <cfRule type="containsText" dxfId="1570" priority="442" operator="containsText" text="3- Bajo">
      <formula>NOT(ISERROR(SEARCH("3- Bajo",A30)))</formula>
    </cfRule>
    <cfRule type="containsText" dxfId="1569" priority="443" operator="containsText" text="4- Bajo">
      <formula>NOT(ISERROR(SEARCH("4- Bajo",A30)))</formula>
    </cfRule>
    <cfRule type="containsText" dxfId="1568" priority="444" operator="containsText" text="1- Bajo">
      <formula>NOT(ISERROR(SEARCH("1- Bajo",A30)))</formula>
    </cfRule>
  </conditionalFormatting>
  <conditionalFormatting sqref="F30:G30">
    <cfRule type="containsText" dxfId="1567" priority="433" operator="containsText" text="3- Moderado">
      <formula>NOT(ISERROR(SEARCH("3- Moderado",F30)))</formula>
    </cfRule>
    <cfRule type="containsText" dxfId="1566" priority="434" operator="containsText" text="6- Moderado">
      <formula>NOT(ISERROR(SEARCH("6- Moderado",F30)))</formula>
    </cfRule>
    <cfRule type="containsText" dxfId="1565" priority="435" operator="containsText" text="4- Moderado">
      <formula>NOT(ISERROR(SEARCH("4- Moderado",F30)))</formula>
    </cfRule>
    <cfRule type="containsText" dxfId="1564" priority="436" operator="containsText" text="3- Bajo">
      <formula>NOT(ISERROR(SEARCH("3- Bajo",F30)))</formula>
    </cfRule>
    <cfRule type="containsText" dxfId="1563" priority="437" operator="containsText" text="4- Bajo">
      <formula>NOT(ISERROR(SEARCH("4- Bajo",F30)))</formula>
    </cfRule>
    <cfRule type="containsText" dxfId="1562" priority="438" operator="containsText" text="1- Bajo">
      <formula>NOT(ISERROR(SEARCH("1- Bajo",F30)))</formula>
    </cfRule>
  </conditionalFormatting>
  <conditionalFormatting sqref="J30:J34">
    <cfRule type="containsText" dxfId="1561" priority="428" operator="containsText" text="Bajo">
      <formula>NOT(ISERROR(SEARCH("Bajo",J30)))</formula>
    </cfRule>
    <cfRule type="containsText" dxfId="1560" priority="429" operator="containsText" text="Moderado">
      <formula>NOT(ISERROR(SEARCH("Moderado",J30)))</formula>
    </cfRule>
    <cfRule type="containsText" dxfId="1559" priority="430" operator="containsText" text="Alto">
      <formula>NOT(ISERROR(SEARCH("Alto",J30)))</formula>
    </cfRule>
    <cfRule type="containsText" dxfId="1558"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557" priority="403" operator="containsText" text="Moderado">
      <formula>NOT(ISERROR(SEARCH("Moderado",M30)))</formula>
    </cfRule>
    <cfRule type="containsText" dxfId="1556" priority="423" operator="containsText" text="Bajo">
      <formula>NOT(ISERROR(SEARCH("Bajo",M30)))</formula>
    </cfRule>
    <cfRule type="containsText" dxfId="1555" priority="424" operator="containsText" text="Moderado">
      <formula>NOT(ISERROR(SEARCH("Moderado",M30)))</formula>
    </cfRule>
    <cfRule type="containsText" dxfId="1554" priority="425" operator="containsText" text="Alto">
      <formula>NOT(ISERROR(SEARCH("Alto",M30)))</formula>
    </cfRule>
    <cfRule type="containsText" dxfId="1553"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552" priority="417" operator="containsText" text="3- Moderado">
      <formula>NOT(ISERROR(SEARCH("3- Moderado",N30)))</formula>
    </cfRule>
    <cfRule type="containsText" dxfId="1551" priority="418" operator="containsText" text="6- Moderado">
      <formula>NOT(ISERROR(SEARCH("6- Moderado",N30)))</formula>
    </cfRule>
    <cfRule type="containsText" dxfId="1550" priority="419" operator="containsText" text="4- Moderado">
      <formula>NOT(ISERROR(SEARCH("4- Moderado",N30)))</formula>
    </cfRule>
    <cfRule type="containsText" dxfId="1549" priority="420" operator="containsText" text="3- Bajo">
      <formula>NOT(ISERROR(SEARCH("3- Bajo",N30)))</formula>
    </cfRule>
    <cfRule type="containsText" dxfId="1548" priority="421" operator="containsText" text="4- Bajo">
      <formula>NOT(ISERROR(SEARCH("4- Bajo",N30)))</formula>
    </cfRule>
    <cfRule type="containsText" dxfId="1547" priority="422" operator="containsText" text="1- Bajo">
      <formula>NOT(ISERROR(SEARCH("1- Bajo",N30)))</formula>
    </cfRule>
  </conditionalFormatting>
  <conditionalFormatting sqref="H30:H34">
    <cfRule type="containsText" dxfId="1546" priority="404" operator="containsText" text="Muy Alta">
      <formula>NOT(ISERROR(SEARCH("Muy Alta",H30)))</formula>
    </cfRule>
    <cfRule type="containsText" dxfId="1545" priority="405" operator="containsText" text="Alta">
      <formula>NOT(ISERROR(SEARCH("Alta",H30)))</formula>
    </cfRule>
    <cfRule type="containsText" dxfId="1544" priority="406" operator="containsText" text="Muy Alta">
      <formula>NOT(ISERROR(SEARCH("Muy Alta",H30)))</formula>
    </cfRule>
    <cfRule type="containsText" dxfId="1543" priority="411" operator="containsText" text="Muy Baja">
      <formula>NOT(ISERROR(SEARCH("Muy Baja",H30)))</formula>
    </cfRule>
    <cfRule type="containsText" dxfId="1542" priority="412" operator="containsText" text="Baja">
      <formula>NOT(ISERROR(SEARCH("Baja",H30)))</formula>
    </cfRule>
    <cfRule type="containsText" dxfId="1541" priority="413" operator="containsText" text="Media">
      <formula>NOT(ISERROR(SEARCH("Media",H30)))</formula>
    </cfRule>
    <cfRule type="containsText" dxfId="1540" priority="414" operator="containsText" text="Alta">
      <formula>NOT(ISERROR(SEARCH("Alta",H30)))</formula>
    </cfRule>
    <cfRule type="containsText" dxfId="1539" priority="416" operator="containsText" text="Muy Alta">
      <formula>NOT(ISERROR(SEARCH("Muy Alta",H30)))</formula>
    </cfRule>
  </conditionalFormatting>
  <conditionalFormatting sqref="I30:I34">
    <cfRule type="containsText" dxfId="1538" priority="407" operator="containsText" text="Catastrófico">
      <formula>NOT(ISERROR(SEARCH("Catastrófico",I30)))</formula>
    </cfRule>
    <cfRule type="containsText" dxfId="1537" priority="408" operator="containsText" text="Mayor">
      <formula>NOT(ISERROR(SEARCH("Mayor",I30)))</formula>
    </cfRule>
    <cfRule type="containsText" dxfId="1536" priority="409" operator="containsText" text="Menor">
      <formula>NOT(ISERROR(SEARCH("Menor",I30)))</formula>
    </cfRule>
    <cfRule type="containsText" dxfId="1535" priority="410" operator="containsText" text="Leve">
      <formula>NOT(ISERROR(SEARCH("Leve",I30)))</formula>
    </cfRule>
    <cfRule type="containsText" dxfId="1534" priority="415" operator="containsText" text="Moderado">
      <formula>NOT(ISERROR(SEARCH("Moderado",I30)))</formula>
    </cfRule>
  </conditionalFormatting>
  <conditionalFormatting sqref="K30:K34">
    <cfRule type="containsText" dxfId="1533" priority="402" operator="containsText" text="Media">
      <formula>NOT(ISERROR(SEARCH("Media",K30)))</formula>
    </cfRule>
  </conditionalFormatting>
  <conditionalFormatting sqref="L30:L34">
    <cfRule type="containsText" dxfId="1532" priority="401" operator="containsText" text="Moderado">
      <formula>NOT(ISERROR(SEARCH("Moderado",L30)))</formula>
    </cfRule>
  </conditionalFormatting>
  <conditionalFormatting sqref="J30:J34">
    <cfRule type="containsText" dxfId="1531" priority="400" operator="containsText" text="Moderado">
      <formula>NOT(ISERROR(SEARCH("Moderado",J30)))</formula>
    </cfRule>
  </conditionalFormatting>
  <conditionalFormatting sqref="J30:J34">
    <cfRule type="containsText" dxfId="1530" priority="398" operator="containsText" text="Bajo">
      <formula>NOT(ISERROR(SEARCH("Bajo",J30)))</formula>
    </cfRule>
    <cfRule type="containsText" dxfId="1529" priority="399" operator="containsText" text="Extremo">
      <formula>NOT(ISERROR(SEARCH("Extremo",J30)))</formula>
    </cfRule>
  </conditionalFormatting>
  <conditionalFormatting sqref="K30:K34">
    <cfRule type="containsText" dxfId="1528" priority="396" operator="containsText" text="Baja">
      <formula>NOT(ISERROR(SEARCH("Baja",K30)))</formula>
    </cfRule>
    <cfRule type="containsText" dxfId="1527" priority="397" operator="containsText" text="Muy Baja">
      <formula>NOT(ISERROR(SEARCH("Muy Baja",K30)))</formula>
    </cfRule>
  </conditionalFormatting>
  <conditionalFormatting sqref="K30:K34">
    <cfRule type="containsText" dxfId="1526" priority="394" operator="containsText" text="Muy Alta">
      <formula>NOT(ISERROR(SEARCH("Muy Alta",K30)))</formula>
    </cfRule>
    <cfRule type="containsText" dxfId="1525" priority="395" operator="containsText" text="Alta">
      <formula>NOT(ISERROR(SEARCH("Alta",K30)))</formula>
    </cfRule>
  </conditionalFormatting>
  <conditionalFormatting sqref="L30:L34">
    <cfRule type="containsText" dxfId="1524" priority="390" operator="containsText" text="Catastrófico">
      <formula>NOT(ISERROR(SEARCH("Catastrófico",L30)))</formula>
    </cfRule>
    <cfRule type="containsText" dxfId="1523" priority="391" operator="containsText" text="Mayor">
      <formula>NOT(ISERROR(SEARCH("Mayor",L30)))</formula>
    </cfRule>
    <cfRule type="containsText" dxfId="1522" priority="392" operator="containsText" text="Menor">
      <formula>NOT(ISERROR(SEARCH("Menor",L30)))</formula>
    </cfRule>
    <cfRule type="containsText" dxfId="1521" priority="393" operator="containsText" text="Leve">
      <formula>NOT(ISERROR(SEARCH("Leve",L30)))</formula>
    </cfRule>
  </conditionalFormatting>
  <conditionalFormatting sqref="K35:L35">
    <cfRule type="containsText" dxfId="1520" priority="384" operator="containsText" text="3- Moderado">
      <formula>NOT(ISERROR(SEARCH("3- Moderado",K35)))</formula>
    </cfRule>
    <cfRule type="containsText" dxfId="1519" priority="385" operator="containsText" text="6- Moderado">
      <formula>NOT(ISERROR(SEARCH("6- Moderado",K35)))</formula>
    </cfRule>
    <cfRule type="containsText" dxfId="1518" priority="386" operator="containsText" text="4- Moderado">
      <formula>NOT(ISERROR(SEARCH("4- Moderado",K35)))</formula>
    </cfRule>
    <cfRule type="containsText" dxfId="1517" priority="387" operator="containsText" text="3- Bajo">
      <formula>NOT(ISERROR(SEARCH("3- Bajo",K35)))</formula>
    </cfRule>
    <cfRule type="containsText" dxfId="1516" priority="388" operator="containsText" text="4- Bajo">
      <formula>NOT(ISERROR(SEARCH("4- Bajo",K35)))</formula>
    </cfRule>
    <cfRule type="containsText" dxfId="1515" priority="389" operator="containsText" text="1- Bajo">
      <formula>NOT(ISERROR(SEARCH("1- Bajo",K35)))</formula>
    </cfRule>
  </conditionalFormatting>
  <conditionalFormatting sqref="H35:I35">
    <cfRule type="containsText" dxfId="1514" priority="378" operator="containsText" text="3- Moderado">
      <formula>NOT(ISERROR(SEARCH("3- Moderado",H35)))</formula>
    </cfRule>
    <cfRule type="containsText" dxfId="1513" priority="379" operator="containsText" text="6- Moderado">
      <formula>NOT(ISERROR(SEARCH("6- Moderado",H35)))</formula>
    </cfRule>
    <cfRule type="containsText" dxfId="1512" priority="380" operator="containsText" text="4- Moderado">
      <formula>NOT(ISERROR(SEARCH("4- Moderado",H35)))</formula>
    </cfRule>
    <cfRule type="containsText" dxfId="1511" priority="381" operator="containsText" text="3- Bajo">
      <formula>NOT(ISERROR(SEARCH("3- Bajo",H35)))</formula>
    </cfRule>
    <cfRule type="containsText" dxfId="1510" priority="382" operator="containsText" text="4- Bajo">
      <formula>NOT(ISERROR(SEARCH("4- Bajo",H35)))</formula>
    </cfRule>
    <cfRule type="containsText" dxfId="1509" priority="383" operator="containsText" text="1- Bajo">
      <formula>NOT(ISERROR(SEARCH("1- Bajo",H35)))</formula>
    </cfRule>
  </conditionalFormatting>
  <conditionalFormatting sqref="A35 C35:E35">
    <cfRule type="containsText" dxfId="1508" priority="372" operator="containsText" text="3- Moderado">
      <formula>NOT(ISERROR(SEARCH("3- Moderado",A35)))</formula>
    </cfRule>
    <cfRule type="containsText" dxfId="1507" priority="373" operator="containsText" text="6- Moderado">
      <formula>NOT(ISERROR(SEARCH("6- Moderado",A35)))</formula>
    </cfRule>
    <cfRule type="containsText" dxfId="1506" priority="374" operator="containsText" text="4- Moderado">
      <formula>NOT(ISERROR(SEARCH("4- Moderado",A35)))</formula>
    </cfRule>
    <cfRule type="containsText" dxfId="1505" priority="375" operator="containsText" text="3- Bajo">
      <formula>NOT(ISERROR(SEARCH("3- Bajo",A35)))</formula>
    </cfRule>
    <cfRule type="containsText" dxfId="1504" priority="376" operator="containsText" text="4- Bajo">
      <formula>NOT(ISERROR(SEARCH("4- Bajo",A35)))</formula>
    </cfRule>
    <cfRule type="containsText" dxfId="1503" priority="377" operator="containsText" text="1- Bajo">
      <formula>NOT(ISERROR(SEARCH("1- Bajo",A35)))</formula>
    </cfRule>
  </conditionalFormatting>
  <conditionalFormatting sqref="F35:G35">
    <cfRule type="containsText" dxfId="1502" priority="366" operator="containsText" text="3- Moderado">
      <formula>NOT(ISERROR(SEARCH("3- Moderado",F35)))</formula>
    </cfRule>
    <cfRule type="containsText" dxfId="1501" priority="367" operator="containsText" text="6- Moderado">
      <formula>NOT(ISERROR(SEARCH("6- Moderado",F35)))</formula>
    </cfRule>
    <cfRule type="containsText" dxfId="1500" priority="368" operator="containsText" text="4- Moderado">
      <formula>NOT(ISERROR(SEARCH("4- Moderado",F35)))</formula>
    </cfRule>
    <cfRule type="containsText" dxfId="1499" priority="369" operator="containsText" text="3- Bajo">
      <formula>NOT(ISERROR(SEARCH("3- Bajo",F35)))</formula>
    </cfRule>
    <cfRule type="containsText" dxfId="1498" priority="370" operator="containsText" text="4- Bajo">
      <formula>NOT(ISERROR(SEARCH("4- Bajo",F35)))</formula>
    </cfRule>
    <cfRule type="containsText" dxfId="1497" priority="371" operator="containsText" text="1- Bajo">
      <formula>NOT(ISERROR(SEARCH("1- Bajo",F35)))</formula>
    </cfRule>
  </conditionalFormatting>
  <conditionalFormatting sqref="J35:J39">
    <cfRule type="containsText" dxfId="1496" priority="361" operator="containsText" text="Bajo">
      <formula>NOT(ISERROR(SEARCH("Bajo",J35)))</formula>
    </cfRule>
    <cfRule type="containsText" dxfId="1495" priority="362" operator="containsText" text="Moderado">
      <formula>NOT(ISERROR(SEARCH("Moderado",J35)))</formula>
    </cfRule>
    <cfRule type="containsText" dxfId="1494" priority="363" operator="containsText" text="Alto">
      <formula>NOT(ISERROR(SEARCH("Alto",J35)))</formula>
    </cfRule>
    <cfRule type="containsText" dxfId="1493"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492" priority="336" operator="containsText" text="Moderado">
      <formula>NOT(ISERROR(SEARCH("Moderado",M35)))</formula>
    </cfRule>
    <cfRule type="containsText" dxfId="1491" priority="356" operator="containsText" text="Bajo">
      <formula>NOT(ISERROR(SEARCH("Bajo",M35)))</formula>
    </cfRule>
    <cfRule type="containsText" dxfId="1490" priority="357" operator="containsText" text="Moderado">
      <formula>NOT(ISERROR(SEARCH("Moderado",M35)))</formula>
    </cfRule>
    <cfRule type="containsText" dxfId="1489" priority="358" operator="containsText" text="Alto">
      <formula>NOT(ISERROR(SEARCH("Alto",M35)))</formula>
    </cfRule>
    <cfRule type="containsText" dxfId="1488"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1487" priority="350" operator="containsText" text="3- Moderado">
      <formula>NOT(ISERROR(SEARCH("3- Moderado",N35)))</formula>
    </cfRule>
    <cfRule type="containsText" dxfId="1486" priority="351" operator="containsText" text="6- Moderado">
      <formula>NOT(ISERROR(SEARCH("6- Moderado",N35)))</formula>
    </cfRule>
    <cfRule type="containsText" dxfId="1485" priority="352" operator="containsText" text="4- Moderado">
      <formula>NOT(ISERROR(SEARCH("4- Moderado",N35)))</formula>
    </cfRule>
    <cfRule type="containsText" dxfId="1484" priority="353" operator="containsText" text="3- Bajo">
      <formula>NOT(ISERROR(SEARCH("3- Bajo",N35)))</formula>
    </cfRule>
    <cfRule type="containsText" dxfId="1483" priority="354" operator="containsText" text="4- Bajo">
      <formula>NOT(ISERROR(SEARCH("4- Bajo",N35)))</formula>
    </cfRule>
    <cfRule type="containsText" dxfId="1482" priority="355" operator="containsText" text="1- Bajo">
      <formula>NOT(ISERROR(SEARCH("1- Bajo",N35)))</formula>
    </cfRule>
  </conditionalFormatting>
  <conditionalFormatting sqref="H35:H39">
    <cfRule type="containsText" dxfId="1481" priority="337" operator="containsText" text="Muy Alta">
      <formula>NOT(ISERROR(SEARCH("Muy Alta",H35)))</formula>
    </cfRule>
    <cfRule type="containsText" dxfId="1480" priority="338" operator="containsText" text="Alta">
      <formula>NOT(ISERROR(SEARCH("Alta",H35)))</formula>
    </cfRule>
    <cfRule type="containsText" dxfId="1479" priority="339" operator="containsText" text="Muy Alta">
      <formula>NOT(ISERROR(SEARCH("Muy Alta",H35)))</formula>
    </cfRule>
    <cfRule type="containsText" dxfId="1478" priority="344" operator="containsText" text="Muy Baja">
      <formula>NOT(ISERROR(SEARCH("Muy Baja",H35)))</formula>
    </cfRule>
    <cfRule type="containsText" dxfId="1477" priority="345" operator="containsText" text="Baja">
      <formula>NOT(ISERROR(SEARCH("Baja",H35)))</formula>
    </cfRule>
    <cfRule type="containsText" dxfId="1476" priority="346" operator="containsText" text="Media">
      <formula>NOT(ISERROR(SEARCH("Media",H35)))</formula>
    </cfRule>
    <cfRule type="containsText" dxfId="1475" priority="347" operator="containsText" text="Alta">
      <formula>NOT(ISERROR(SEARCH("Alta",H35)))</formula>
    </cfRule>
    <cfRule type="containsText" dxfId="1474" priority="349" operator="containsText" text="Muy Alta">
      <formula>NOT(ISERROR(SEARCH("Muy Alta",H35)))</formula>
    </cfRule>
  </conditionalFormatting>
  <conditionalFormatting sqref="I35:I39">
    <cfRule type="containsText" dxfId="1473" priority="340" operator="containsText" text="Catastrófico">
      <formula>NOT(ISERROR(SEARCH("Catastrófico",I35)))</formula>
    </cfRule>
    <cfRule type="containsText" dxfId="1472" priority="341" operator="containsText" text="Mayor">
      <formula>NOT(ISERROR(SEARCH("Mayor",I35)))</formula>
    </cfRule>
    <cfRule type="containsText" dxfId="1471" priority="342" operator="containsText" text="Menor">
      <formula>NOT(ISERROR(SEARCH("Menor",I35)))</formula>
    </cfRule>
    <cfRule type="containsText" dxfId="1470" priority="343" operator="containsText" text="Leve">
      <formula>NOT(ISERROR(SEARCH("Leve",I35)))</formula>
    </cfRule>
    <cfRule type="containsText" dxfId="1469" priority="348" operator="containsText" text="Moderado">
      <formula>NOT(ISERROR(SEARCH("Moderado",I35)))</formula>
    </cfRule>
  </conditionalFormatting>
  <conditionalFormatting sqref="K35:K39">
    <cfRule type="containsText" dxfId="1468" priority="335" operator="containsText" text="Media">
      <formula>NOT(ISERROR(SEARCH("Media",K35)))</formula>
    </cfRule>
  </conditionalFormatting>
  <conditionalFormatting sqref="L35:L39">
    <cfRule type="containsText" dxfId="1467" priority="334" operator="containsText" text="Moderado">
      <formula>NOT(ISERROR(SEARCH("Moderado",L35)))</formula>
    </cfRule>
  </conditionalFormatting>
  <conditionalFormatting sqref="J35:J39">
    <cfRule type="containsText" dxfId="1466" priority="333" operator="containsText" text="Moderado">
      <formula>NOT(ISERROR(SEARCH("Moderado",J35)))</formula>
    </cfRule>
  </conditionalFormatting>
  <conditionalFormatting sqref="J35:J39">
    <cfRule type="containsText" dxfId="1465" priority="331" operator="containsText" text="Bajo">
      <formula>NOT(ISERROR(SEARCH("Bajo",J35)))</formula>
    </cfRule>
    <cfRule type="containsText" dxfId="1464" priority="332" operator="containsText" text="Extremo">
      <formula>NOT(ISERROR(SEARCH("Extremo",J35)))</formula>
    </cfRule>
  </conditionalFormatting>
  <conditionalFormatting sqref="K35:K39">
    <cfRule type="containsText" dxfId="1463" priority="329" operator="containsText" text="Baja">
      <formula>NOT(ISERROR(SEARCH("Baja",K35)))</formula>
    </cfRule>
    <cfRule type="containsText" dxfId="1462" priority="330" operator="containsText" text="Muy Baja">
      <formula>NOT(ISERROR(SEARCH("Muy Baja",K35)))</formula>
    </cfRule>
  </conditionalFormatting>
  <conditionalFormatting sqref="K35:K39">
    <cfRule type="containsText" dxfId="1461" priority="327" operator="containsText" text="Muy Alta">
      <formula>NOT(ISERROR(SEARCH("Muy Alta",K35)))</formula>
    </cfRule>
    <cfRule type="containsText" dxfId="1460" priority="328" operator="containsText" text="Alta">
      <formula>NOT(ISERROR(SEARCH("Alta",K35)))</formula>
    </cfRule>
  </conditionalFormatting>
  <conditionalFormatting sqref="L35:L39">
    <cfRule type="containsText" dxfId="1459" priority="323" operator="containsText" text="Catastrófico">
      <formula>NOT(ISERROR(SEARCH("Catastrófico",L35)))</formula>
    </cfRule>
    <cfRule type="containsText" dxfId="1458" priority="324" operator="containsText" text="Mayor">
      <formula>NOT(ISERROR(SEARCH("Mayor",L35)))</formula>
    </cfRule>
    <cfRule type="containsText" dxfId="1457" priority="325" operator="containsText" text="Menor">
      <formula>NOT(ISERROR(SEARCH("Menor",L35)))</formula>
    </cfRule>
    <cfRule type="containsText" dxfId="1456" priority="326" operator="containsText" text="Leve">
      <formula>NOT(ISERROR(SEARCH("Leve",L35)))</formula>
    </cfRule>
  </conditionalFormatting>
  <conditionalFormatting sqref="K40:L40">
    <cfRule type="containsText" dxfId="1455" priority="317" operator="containsText" text="3- Moderado">
      <formula>NOT(ISERROR(SEARCH("3- Moderado",K40)))</formula>
    </cfRule>
    <cfRule type="containsText" dxfId="1454" priority="318" operator="containsText" text="6- Moderado">
      <formula>NOT(ISERROR(SEARCH("6- Moderado",K40)))</formula>
    </cfRule>
    <cfRule type="containsText" dxfId="1453" priority="319" operator="containsText" text="4- Moderado">
      <formula>NOT(ISERROR(SEARCH("4- Moderado",K40)))</formula>
    </cfRule>
    <cfRule type="containsText" dxfId="1452" priority="320" operator="containsText" text="3- Bajo">
      <formula>NOT(ISERROR(SEARCH("3- Bajo",K40)))</formula>
    </cfRule>
    <cfRule type="containsText" dxfId="1451" priority="321" operator="containsText" text="4- Bajo">
      <formula>NOT(ISERROR(SEARCH("4- Bajo",K40)))</formula>
    </cfRule>
    <cfRule type="containsText" dxfId="1450" priority="322" operator="containsText" text="1- Bajo">
      <formula>NOT(ISERROR(SEARCH("1- Bajo",K40)))</formula>
    </cfRule>
  </conditionalFormatting>
  <conditionalFormatting sqref="H40:I40">
    <cfRule type="containsText" dxfId="1449" priority="311" operator="containsText" text="3- Moderado">
      <formula>NOT(ISERROR(SEARCH("3- Moderado",H40)))</formula>
    </cfRule>
    <cfRule type="containsText" dxfId="1448" priority="312" operator="containsText" text="6- Moderado">
      <formula>NOT(ISERROR(SEARCH("6- Moderado",H40)))</formula>
    </cfRule>
    <cfRule type="containsText" dxfId="1447" priority="313" operator="containsText" text="4- Moderado">
      <formula>NOT(ISERROR(SEARCH("4- Moderado",H40)))</formula>
    </cfRule>
    <cfRule type="containsText" dxfId="1446" priority="314" operator="containsText" text="3- Bajo">
      <formula>NOT(ISERROR(SEARCH("3- Bajo",H40)))</formula>
    </cfRule>
    <cfRule type="containsText" dxfId="1445" priority="315" operator="containsText" text="4- Bajo">
      <formula>NOT(ISERROR(SEARCH("4- Bajo",H40)))</formula>
    </cfRule>
    <cfRule type="containsText" dxfId="1444" priority="316" operator="containsText" text="1- Bajo">
      <formula>NOT(ISERROR(SEARCH("1- Bajo",H40)))</formula>
    </cfRule>
  </conditionalFormatting>
  <conditionalFormatting sqref="A40 C40:E40">
    <cfRule type="containsText" dxfId="1443" priority="305" operator="containsText" text="3- Moderado">
      <formula>NOT(ISERROR(SEARCH("3- Moderado",A40)))</formula>
    </cfRule>
    <cfRule type="containsText" dxfId="1442" priority="306" operator="containsText" text="6- Moderado">
      <formula>NOT(ISERROR(SEARCH("6- Moderado",A40)))</formula>
    </cfRule>
    <cfRule type="containsText" dxfId="1441" priority="307" operator="containsText" text="4- Moderado">
      <formula>NOT(ISERROR(SEARCH("4- Moderado",A40)))</formula>
    </cfRule>
    <cfRule type="containsText" dxfId="1440" priority="308" operator="containsText" text="3- Bajo">
      <formula>NOT(ISERROR(SEARCH("3- Bajo",A40)))</formula>
    </cfRule>
    <cfRule type="containsText" dxfId="1439" priority="309" operator="containsText" text="4- Bajo">
      <formula>NOT(ISERROR(SEARCH("4- Bajo",A40)))</formula>
    </cfRule>
    <cfRule type="containsText" dxfId="1438" priority="310" operator="containsText" text="1- Bajo">
      <formula>NOT(ISERROR(SEARCH("1- Bajo",A40)))</formula>
    </cfRule>
  </conditionalFormatting>
  <conditionalFormatting sqref="F40:G40">
    <cfRule type="containsText" dxfId="1437" priority="299" operator="containsText" text="3- Moderado">
      <formula>NOT(ISERROR(SEARCH("3- Moderado",F40)))</formula>
    </cfRule>
    <cfRule type="containsText" dxfId="1436" priority="300" operator="containsText" text="6- Moderado">
      <formula>NOT(ISERROR(SEARCH("6- Moderado",F40)))</formula>
    </cfRule>
    <cfRule type="containsText" dxfId="1435" priority="301" operator="containsText" text="4- Moderado">
      <formula>NOT(ISERROR(SEARCH("4- Moderado",F40)))</formula>
    </cfRule>
    <cfRule type="containsText" dxfId="1434" priority="302" operator="containsText" text="3- Bajo">
      <formula>NOT(ISERROR(SEARCH("3- Bajo",F40)))</formula>
    </cfRule>
    <cfRule type="containsText" dxfId="1433" priority="303" operator="containsText" text="4- Bajo">
      <formula>NOT(ISERROR(SEARCH("4- Bajo",F40)))</formula>
    </cfRule>
    <cfRule type="containsText" dxfId="1432" priority="304" operator="containsText" text="1- Bajo">
      <formula>NOT(ISERROR(SEARCH("1- Bajo",F40)))</formula>
    </cfRule>
  </conditionalFormatting>
  <conditionalFormatting sqref="J40:J44">
    <cfRule type="containsText" dxfId="1431" priority="294" operator="containsText" text="Bajo">
      <formula>NOT(ISERROR(SEARCH("Bajo",J40)))</formula>
    </cfRule>
    <cfRule type="containsText" dxfId="1430" priority="295" operator="containsText" text="Moderado">
      <formula>NOT(ISERROR(SEARCH("Moderado",J40)))</formula>
    </cfRule>
    <cfRule type="containsText" dxfId="1429" priority="296" operator="containsText" text="Alto">
      <formula>NOT(ISERROR(SEARCH("Alto",J40)))</formula>
    </cfRule>
    <cfRule type="containsText" dxfId="1428"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1427" priority="269" operator="containsText" text="Moderado">
      <formula>NOT(ISERROR(SEARCH("Moderado",M40)))</formula>
    </cfRule>
    <cfRule type="containsText" dxfId="1426" priority="289" operator="containsText" text="Bajo">
      <formula>NOT(ISERROR(SEARCH("Bajo",M40)))</formula>
    </cfRule>
    <cfRule type="containsText" dxfId="1425" priority="290" operator="containsText" text="Moderado">
      <formula>NOT(ISERROR(SEARCH("Moderado",M40)))</formula>
    </cfRule>
    <cfRule type="containsText" dxfId="1424" priority="291" operator="containsText" text="Alto">
      <formula>NOT(ISERROR(SEARCH("Alto",M40)))</formula>
    </cfRule>
    <cfRule type="containsText" dxfId="1423"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1422" priority="283" operator="containsText" text="3- Moderado">
      <formula>NOT(ISERROR(SEARCH("3- Moderado",N40)))</formula>
    </cfRule>
    <cfRule type="containsText" dxfId="1421" priority="284" operator="containsText" text="6- Moderado">
      <formula>NOT(ISERROR(SEARCH("6- Moderado",N40)))</formula>
    </cfRule>
    <cfRule type="containsText" dxfId="1420" priority="285" operator="containsText" text="4- Moderado">
      <formula>NOT(ISERROR(SEARCH("4- Moderado",N40)))</formula>
    </cfRule>
    <cfRule type="containsText" dxfId="1419" priority="286" operator="containsText" text="3- Bajo">
      <formula>NOT(ISERROR(SEARCH("3- Bajo",N40)))</formula>
    </cfRule>
    <cfRule type="containsText" dxfId="1418" priority="287" operator="containsText" text="4- Bajo">
      <formula>NOT(ISERROR(SEARCH("4- Bajo",N40)))</formula>
    </cfRule>
    <cfRule type="containsText" dxfId="1417" priority="288" operator="containsText" text="1- Bajo">
      <formula>NOT(ISERROR(SEARCH("1- Bajo",N40)))</formula>
    </cfRule>
  </conditionalFormatting>
  <conditionalFormatting sqref="H40:H44">
    <cfRule type="containsText" dxfId="1416" priority="270" operator="containsText" text="Muy Alta">
      <formula>NOT(ISERROR(SEARCH("Muy Alta",H40)))</formula>
    </cfRule>
    <cfRule type="containsText" dxfId="1415" priority="271" operator="containsText" text="Alta">
      <formula>NOT(ISERROR(SEARCH("Alta",H40)))</formula>
    </cfRule>
    <cfRule type="containsText" dxfId="1414" priority="272" operator="containsText" text="Muy Alta">
      <formula>NOT(ISERROR(SEARCH("Muy Alta",H40)))</formula>
    </cfRule>
    <cfRule type="containsText" dxfId="1413" priority="277" operator="containsText" text="Muy Baja">
      <formula>NOT(ISERROR(SEARCH("Muy Baja",H40)))</formula>
    </cfRule>
    <cfRule type="containsText" dxfId="1412" priority="278" operator="containsText" text="Baja">
      <formula>NOT(ISERROR(SEARCH("Baja",H40)))</formula>
    </cfRule>
    <cfRule type="containsText" dxfId="1411" priority="279" operator="containsText" text="Media">
      <formula>NOT(ISERROR(SEARCH("Media",H40)))</formula>
    </cfRule>
    <cfRule type="containsText" dxfId="1410" priority="280" operator="containsText" text="Alta">
      <formula>NOT(ISERROR(SEARCH("Alta",H40)))</formula>
    </cfRule>
    <cfRule type="containsText" dxfId="1409" priority="282" operator="containsText" text="Muy Alta">
      <formula>NOT(ISERROR(SEARCH("Muy Alta",H40)))</formula>
    </cfRule>
  </conditionalFormatting>
  <conditionalFormatting sqref="I40:I44">
    <cfRule type="containsText" dxfId="1408" priority="273" operator="containsText" text="Catastrófico">
      <formula>NOT(ISERROR(SEARCH("Catastrófico",I40)))</formula>
    </cfRule>
    <cfRule type="containsText" dxfId="1407" priority="274" operator="containsText" text="Mayor">
      <formula>NOT(ISERROR(SEARCH("Mayor",I40)))</formula>
    </cfRule>
    <cfRule type="containsText" dxfId="1406" priority="275" operator="containsText" text="Menor">
      <formula>NOT(ISERROR(SEARCH("Menor",I40)))</formula>
    </cfRule>
    <cfRule type="containsText" dxfId="1405" priority="276" operator="containsText" text="Leve">
      <formula>NOT(ISERROR(SEARCH("Leve",I40)))</formula>
    </cfRule>
    <cfRule type="containsText" dxfId="1404" priority="281" operator="containsText" text="Moderado">
      <formula>NOT(ISERROR(SEARCH("Moderado",I40)))</formula>
    </cfRule>
  </conditionalFormatting>
  <conditionalFormatting sqref="K40:K44">
    <cfRule type="containsText" dxfId="1403" priority="268" operator="containsText" text="Media">
      <formula>NOT(ISERROR(SEARCH("Media",K40)))</formula>
    </cfRule>
  </conditionalFormatting>
  <conditionalFormatting sqref="L40:L44">
    <cfRule type="containsText" dxfId="1402" priority="267" operator="containsText" text="Moderado">
      <formula>NOT(ISERROR(SEARCH("Moderado",L40)))</formula>
    </cfRule>
  </conditionalFormatting>
  <conditionalFormatting sqref="J40:J44">
    <cfRule type="containsText" dxfId="1401" priority="266" operator="containsText" text="Moderado">
      <formula>NOT(ISERROR(SEARCH("Moderado",J40)))</formula>
    </cfRule>
  </conditionalFormatting>
  <conditionalFormatting sqref="J40:J44">
    <cfRule type="containsText" dxfId="1400" priority="264" operator="containsText" text="Bajo">
      <formula>NOT(ISERROR(SEARCH("Bajo",J40)))</formula>
    </cfRule>
    <cfRule type="containsText" dxfId="1399" priority="265" operator="containsText" text="Extremo">
      <formula>NOT(ISERROR(SEARCH("Extremo",J40)))</formula>
    </cfRule>
  </conditionalFormatting>
  <conditionalFormatting sqref="K40:K44">
    <cfRule type="containsText" dxfId="1398" priority="262" operator="containsText" text="Baja">
      <formula>NOT(ISERROR(SEARCH("Baja",K40)))</formula>
    </cfRule>
    <cfRule type="containsText" dxfId="1397" priority="263" operator="containsText" text="Muy Baja">
      <formula>NOT(ISERROR(SEARCH("Muy Baja",K40)))</formula>
    </cfRule>
  </conditionalFormatting>
  <conditionalFormatting sqref="K40:K44">
    <cfRule type="containsText" dxfId="1396" priority="260" operator="containsText" text="Muy Alta">
      <formula>NOT(ISERROR(SEARCH("Muy Alta",K40)))</formula>
    </cfRule>
    <cfRule type="containsText" dxfId="1395" priority="261" operator="containsText" text="Alta">
      <formula>NOT(ISERROR(SEARCH("Alta",K40)))</formula>
    </cfRule>
  </conditionalFormatting>
  <conditionalFormatting sqref="L40:L44">
    <cfRule type="containsText" dxfId="1394" priority="256" operator="containsText" text="Catastrófico">
      <formula>NOT(ISERROR(SEARCH("Catastrófico",L40)))</formula>
    </cfRule>
    <cfRule type="containsText" dxfId="1393" priority="257" operator="containsText" text="Mayor">
      <formula>NOT(ISERROR(SEARCH("Mayor",L40)))</formula>
    </cfRule>
    <cfRule type="containsText" dxfId="1392" priority="258" operator="containsText" text="Menor">
      <formula>NOT(ISERROR(SEARCH("Menor",L40)))</formula>
    </cfRule>
    <cfRule type="containsText" dxfId="1391" priority="259" operator="containsText" text="Leve">
      <formula>NOT(ISERROR(SEARCH("Leve",L40)))</formula>
    </cfRule>
  </conditionalFormatting>
  <conditionalFormatting sqref="K45:L45">
    <cfRule type="containsText" dxfId="1390" priority="250" operator="containsText" text="3- Moderado">
      <formula>NOT(ISERROR(SEARCH("3- Moderado",K45)))</formula>
    </cfRule>
    <cfRule type="containsText" dxfId="1389" priority="251" operator="containsText" text="6- Moderado">
      <formula>NOT(ISERROR(SEARCH("6- Moderado",K45)))</formula>
    </cfRule>
    <cfRule type="containsText" dxfId="1388" priority="252" operator="containsText" text="4- Moderado">
      <formula>NOT(ISERROR(SEARCH("4- Moderado",K45)))</formula>
    </cfRule>
    <cfRule type="containsText" dxfId="1387" priority="253" operator="containsText" text="3- Bajo">
      <formula>NOT(ISERROR(SEARCH("3- Bajo",K45)))</formula>
    </cfRule>
    <cfRule type="containsText" dxfId="1386" priority="254" operator="containsText" text="4- Bajo">
      <formula>NOT(ISERROR(SEARCH("4- Bajo",K45)))</formula>
    </cfRule>
    <cfRule type="containsText" dxfId="1385" priority="255" operator="containsText" text="1- Bajo">
      <formula>NOT(ISERROR(SEARCH("1- Bajo",K45)))</formula>
    </cfRule>
  </conditionalFormatting>
  <conditionalFormatting sqref="H45:I45">
    <cfRule type="containsText" dxfId="1384" priority="244" operator="containsText" text="3- Moderado">
      <formula>NOT(ISERROR(SEARCH("3- Moderado",H45)))</formula>
    </cfRule>
    <cfRule type="containsText" dxfId="1383" priority="245" operator="containsText" text="6- Moderado">
      <formula>NOT(ISERROR(SEARCH("6- Moderado",H45)))</formula>
    </cfRule>
    <cfRule type="containsText" dxfId="1382" priority="246" operator="containsText" text="4- Moderado">
      <formula>NOT(ISERROR(SEARCH("4- Moderado",H45)))</formula>
    </cfRule>
    <cfRule type="containsText" dxfId="1381" priority="247" operator="containsText" text="3- Bajo">
      <formula>NOT(ISERROR(SEARCH("3- Bajo",H45)))</formula>
    </cfRule>
    <cfRule type="containsText" dxfId="1380" priority="248" operator="containsText" text="4- Bajo">
      <formula>NOT(ISERROR(SEARCH("4- Bajo",H45)))</formula>
    </cfRule>
    <cfRule type="containsText" dxfId="1379" priority="249" operator="containsText" text="1- Bajo">
      <formula>NOT(ISERROR(SEARCH("1- Bajo",H45)))</formula>
    </cfRule>
  </conditionalFormatting>
  <conditionalFormatting sqref="A45 C45:E45">
    <cfRule type="containsText" dxfId="1378" priority="238" operator="containsText" text="3- Moderado">
      <formula>NOT(ISERROR(SEARCH("3- Moderado",A45)))</formula>
    </cfRule>
    <cfRule type="containsText" dxfId="1377" priority="239" operator="containsText" text="6- Moderado">
      <formula>NOT(ISERROR(SEARCH("6- Moderado",A45)))</formula>
    </cfRule>
    <cfRule type="containsText" dxfId="1376" priority="240" operator="containsText" text="4- Moderado">
      <formula>NOT(ISERROR(SEARCH("4- Moderado",A45)))</formula>
    </cfRule>
    <cfRule type="containsText" dxfId="1375" priority="241" operator="containsText" text="3- Bajo">
      <formula>NOT(ISERROR(SEARCH("3- Bajo",A45)))</formula>
    </cfRule>
    <cfRule type="containsText" dxfId="1374" priority="242" operator="containsText" text="4- Bajo">
      <formula>NOT(ISERROR(SEARCH("4- Bajo",A45)))</formula>
    </cfRule>
    <cfRule type="containsText" dxfId="1373" priority="243" operator="containsText" text="1- Bajo">
      <formula>NOT(ISERROR(SEARCH("1- Bajo",A45)))</formula>
    </cfRule>
  </conditionalFormatting>
  <conditionalFormatting sqref="F45:G45">
    <cfRule type="containsText" dxfId="1372" priority="232" operator="containsText" text="3- Moderado">
      <formula>NOT(ISERROR(SEARCH("3- Moderado",F45)))</formula>
    </cfRule>
    <cfRule type="containsText" dxfId="1371" priority="233" operator="containsText" text="6- Moderado">
      <formula>NOT(ISERROR(SEARCH("6- Moderado",F45)))</formula>
    </cfRule>
    <cfRule type="containsText" dxfId="1370" priority="234" operator="containsText" text="4- Moderado">
      <formula>NOT(ISERROR(SEARCH("4- Moderado",F45)))</formula>
    </cfRule>
    <cfRule type="containsText" dxfId="1369" priority="235" operator="containsText" text="3- Bajo">
      <formula>NOT(ISERROR(SEARCH("3- Bajo",F45)))</formula>
    </cfRule>
    <cfRule type="containsText" dxfId="1368" priority="236" operator="containsText" text="4- Bajo">
      <formula>NOT(ISERROR(SEARCH("4- Bajo",F45)))</formula>
    </cfRule>
    <cfRule type="containsText" dxfId="1367" priority="237" operator="containsText" text="1- Bajo">
      <formula>NOT(ISERROR(SEARCH("1- Bajo",F45)))</formula>
    </cfRule>
  </conditionalFormatting>
  <conditionalFormatting sqref="J45:J49">
    <cfRule type="containsText" dxfId="1366" priority="227" operator="containsText" text="Bajo">
      <formula>NOT(ISERROR(SEARCH("Bajo",J45)))</formula>
    </cfRule>
    <cfRule type="containsText" dxfId="1365" priority="228" operator="containsText" text="Moderado">
      <formula>NOT(ISERROR(SEARCH("Moderado",J45)))</formula>
    </cfRule>
    <cfRule type="containsText" dxfId="1364" priority="229" operator="containsText" text="Alto">
      <formula>NOT(ISERROR(SEARCH("Alto",J45)))</formula>
    </cfRule>
    <cfRule type="containsText" dxfId="1363"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362" priority="202" operator="containsText" text="Moderado">
      <formula>NOT(ISERROR(SEARCH("Moderado",M45)))</formula>
    </cfRule>
    <cfRule type="containsText" dxfId="1361" priority="222" operator="containsText" text="Bajo">
      <formula>NOT(ISERROR(SEARCH("Bajo",M45)))</formula>
    </cfRule>
    <cfRule type="containsText" dxfId="1360" priority="223" operator="containsText" text="Moderado">
      <formula>NOT(ISERROR(SEARCH("Moderado",M45)))</formula>
    </cfRule>
    <cfRule type="containsText" dxfId="1359" priority="224" operator="containsText" text="Alto">
      <formula>NOT(ISERROR(SEARCH("Alto",M45)))</formula>
    </cfRule>
    <cfRule type="containsText" dxfId="1358"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357" priority="216" operator="containsText" text="3- Moderado">
      <formula>NOT(ISERROR(SEARCH("3- Moderado",N45)))</formula>
    </cfRule>
    <cfRule type="containsText" dxfId="1356" priority="217" operator="containsText" text="6- Moderado">
      <formula>NOT(ISERROR(SEARCH("6- Moderado",N45)))</formula>
    </cfRule>
    <cfRule type="containsText" dxfId="1355" priority="218" operator="containsText" text="4- Moderado">
      <formula>NOT(ISERROR(SEARCH("4- Moderado",N45)))</formula>
    </cfRule>
    <cfRule type="containsText" dxfId="1354" priority="219" operator="containsText" text="3- Bajo">
      <formula>NOT(ISERROR(SEARCH("3- Bajo",N45)))</formula>
    </cfRule>
    <cfRule type="containsText" dxfId="1353" priority="220" operator="containsText" text="4- Bajo">
      <formula>NOT(ISERROR(SEARCH("4- Bajo",N45)))</formula>
    </cfRule>
    <cfRule type="containsText" dxfId="1352" priority="221" operator="containsText" text="1- Bajo">
      <formula>NOT(ISERROR(SEARCH("1- Bajo",N45)))</formula>
    </cfRule>
  </conditionalFormatting>
  <conditionalFormatting sqref="H45:H49">
    <cfRule type="containsText" dxfId="1351" priority="203" operator="containsText" text="Muy Alta">
      <formula>NOT(ISERROR(SEARCH("Muy Alta",H45)))</formula>
    </cfRule>
    <cfRule type="containsText" dxfId="1350" priority="204" operator="containsText" text="Alta">
      <formula>NOT(ISERROR(SEARCH("Alta",H45)))</formula>
    </cfRule>
    <cfRule type="containsText" dxfId="1349" priority="205" operator="containsText" text="Muy Alta">
      <formula>NOT(ISERROR(SEARCH("Muy Alta",H45)))</formula>
    </cfRule>
    <cfRule type="containsText" dxfId="1348" priority="210" operator="containsText" text="Muy Baja">
      <formula>NOT(ISERROR(SEARCH("Muy Baja",H45)))</formula>
    </cfRule>
    <cfRule type="containsText" dxfId="1347" priority="211" operator="containsText" text="Baja">
      <formula>NOT(ISERROR(SEARCH("Baja",H45)))</formula>
    </cfRule>
    <cfRule type="containsText" dxfId="1346" priority="212" operator="containsText" text="Media">
      <formula>NOT(ISERROR(SEARCH("Media",H45)))</formula>
    </cfRule>
    <cfRule type="containsText" dxfId="1345" priority="213" operator="containsText" text="Alta">
      <formula>NOT(ISERROR(SEARCH("Alta",H45)))</formula>
    </cfRule>
    <cfRule type="containsText" dxfId="1344" priority="215" operator="containsText" text="Muy Alta">
      <formula>NOT(ISERROR(SEARCH("Muy Alta",H45)))</formula>
    </cfRule>
  </conditionalFormatting>
  <conditionalFormatting sqref="I45:I49">
    <cfRule type="containsText" dxfId="1343" priority="206" operator="containsText" text="Catastrófico">
      <formula>NOT(ISERROR(SEARCH("Catastrófico",I45)))</formula>
    </cfRule>
    <cfRule type="containsText" dxfId="1342" priority="207" operator="containsText" text="Mayor">
      <formula>NOT(ISERROR(SEARCH("Mayor",I45)))</formula>
    </cfRule>
    <cfRule type="containsText" dxfId="1341" priority="208" operator="containsText" text="Menor">
      <formula>NOT(ISERROR(SEARCH("Menor",I45)))</formula>
    </cfRule>
    <cfRule type="containsText" dxfId="1340" priority="209" operator="containsText" text="Leve">
      <formula>NOT(ISERROR(SEARCH("Leve",I45)))</formula>
    </cfRule>
    <cfRule type="containsText" dxfId="1339" priority="214" operator="containsText" text="Moderado">
      <formula>NOT(ISERROR(SEARCH("Moderado",I45)))</formula>
    </cfRule>
  </conditionalFormatting>
  <conditionalFormatting sqref="K45:K49">
    <cfRule type="containsText" dxfId="1338" priority="201" operator="containsText" text="Media">
      <formula>NOT(ISERROR(SEARCH("Media",K45)))</formula>
    </cfRule>
  </conditionalFormatting>
  <conditionalFormatting sqref="L45:L49">
    <cfRule type="containsText" dxfId="1337" priority="200" operator="containsText" text="Moderado">
      <formula>NOT(ISERROR(SEARCH("Moderado",L45)))</formula>
    </cfRule>
  </conditionalFormatting>
  <conditionalFormatting sqref="J45:J49">
    <cfRule type="containsText" dxfId="1336" priority="199" operator="containsText" text="Moderado">
      <formula>NOT(ISERROR(SEARCH("Moderado",J45)))</formula>
    </cfRule>
  </conditionalFormatting>
  <conditionalFormatting sqref="J45:J49">
    <cfRule type="containsText" dxfId="1335" priority="197" operator="containsText" text="Bajo">
      <formula>NOT(ISERROR(SEARCH("Bajo",J45)))</formula>
    </cfRule>
    <cfRule type="containsText" dxfId="1334" priority="198" operator="containsText" text="Extremo">
      <formula>NOT(ISERROR(SEARCH("Extremo",J45)))</formula>
    </cfRule>
  </conditionalFormatting>
  <conditionalFormatting sqref="K45:K49">
    <cfRule type="containsText" dxfId="1333" priority="195" operator="containsText" text="Baja">
      <formula>NOT(ISERROR(SEARCH("Baja",K45)))</formula>
    </cfRule>
    <cfRule type="containsText" dxfId="1332" priority="196" operator="containsText" text="Muy Baja">
      <formula>NOT(ISERROR(SEARCH("Muy Baja",K45)))</formula>
    </cfRule>
  </conditionalFormatting>
  <conditionalFormatting sqref="K45:K49">
    <cfRule type="containsText" dxfId="1331" priority="193" operator="containsText" text="Muy Alta">
      <formula>NOT(ISERROR(SEARCH("Muy Alta",K45)))</formula>
    </cfRule>
    <cfRule type="containsText" dxfId="1330" priority="194" operator="containsText" text="Alta">
      <formula>NOT(ISERROR(SEARCH("Alta",K45)))</formula>
    </cfRule>
  </conditionalFormatting>
  <conditionalFormatting sqref="L45:L49">
    <cfRule type="containsText" dxfId="1329" priority="189" operator="containsText" text="Catastrófico">
      <formula>NOT(ISERROR(SEARCH("Catastrófico",L45)))</formula>
    </cfRule>
    <cfRule type="containsText" dxfId="1328" priority="190" operator="containsText" text="Mayor">
      <formula>NOT(ISERROR(SEARCH("Mayor",L45)))</formula>
    </cfRule>
    <cfRule type="containsText" dxfId="1327" priority="191" operator="containsText" text="Menor">
      <formula>NOT(ISERROR(SEARCH("Menor",L45)))</formula>
    </cfRule>
    <cfRule type="containsText" dxfId="1326" priority="192" operator="containsText" text="Leve">
      <formula>NOT(ISERROR(SEARCH("Leve",L45)))</formula>
    </cfRule>
  </conditionalFormatting>
  <conditionalFormatting sqref="K50:L50">
    <cfRule type="containsText" dxfId="1325" priority="183" operator="containsText" text="3- Moderado">
      <formula>NOT(ISERROR(SEARCH("3- Moderado",K50)))</formula>
    </cfRule>
    <cfRule type="containsText" dxfId="1324" priority="184" operator="containsText" text="6- Moderado">
      <formula>NOT(ISERROR(SEARCH("6- Moderado",K50)))</formula>
    </cfRule>
    <cfRule type="containsText" dxfId="1323" priority="185" operator="containsText" text="4- Moderado">
      <formula>NOT(ISERROR(SEARCH("4- Moderado",K50)))</formula>
    </cfRule>
    <cfRule type="containsText" dxfId="1322" priority="186" operator="containsText" text="3- Bajo">
      <formula>NOT(ISERROR(SEARCH("3- Bajo",K50)))</formula>
    </cfRule>
    <cfRule type="containsText" dxfId="1321" priority="187" operator="containsText" text="4- Bajo">
      <formula>NOT(ISERROR(SEARCH("4- Bajo",K50)))</formula>
    </cfRule>
    <cfRule type="containsText" dxfId="1320" priority="188" operator="containsText" text="1- Bajo">
      <formula>NOT(ISERROR(SEARCH("1- Bajo",K50)))</formula>
    </cfRule>
  </conditionalFormatting>
  <conditionalFormatting sqref="H50:I50">
    <cfRule type="containsText" dxfId="1319" priority="177" operator="containsText" text="3- Moderado">
      <formula>NOT(ISERROR(SEARCH("3- Moderado",H50)))</formula>
    </cfRule>
    <cfRule type="containsText" dxfId="1318" priority="178" operator="containsText" text="6- Moderado">
      <formula>NOT(ISERROR(SEARCH("6- Moderado",H50)))</formula>
    </cfRule>
    <cfRule type="containsText" dxfId="1317" priority="179" operator="containsText" text="4- Moderado">
      <formula>NOT(ISERROR(SEARCH("4- Moderado",H50)))</formula>
    </cfRule>
    <cfRule type="containsText" dxfId="1316" priority="180" operator="containsText" text="3- Bajo">
      <formula>NOT(ISERROR(SEARCH("3- Bajo",H50)))</formula>
    </cfRule>
    <cfRule type="containsText" dxfId="1315" priority="181" operator="containsText" text="4- Bajo">
      <formula>NOT(ISERROR(SEARCH("4- Bajo",H50)))</formula>
    </cfRule>
    <cfRule type="containsText" dxfId="1314" priority="182" operator="containsText" text="1- Bajo">
      <formula>NOT(ISERROR(SEARCH("1- Bajo",H50)))</formula>
    </cfRule>
  </conditionalFormatting>
  <conditionalFormatting sqref="A50 C50:E50">
    <cfRule type="containsText" dxfId="1313" priority="171" operator="containsText" text="3- Moderado">
      <formula>NOT(ISERROR(SEARCH("3- Moderado",A50)))</formula>
    </cfRule>
    <cfRule type="containsText" dxfId="1312" priority="172" operator="containsText" text="6- Moderado">
      <formula>NOT(ISERROR(SEARCH("6- Moderado",A50)))</formula>
    </cfRule>
    <cfRule type="containsText" dxfId="1311" priority="173" operator="containsText" text="4- Moderado">
      <formula>NOT(ISERROR(SEARCH("4- Moderado",A50)))</formula>
    </cfRule>
    <cfRule type="containsText" dxfId="1310" priority="174" operator="containsText" text="3- Bajo">
      <formula>NOT(ISERROR(SEARCH("3- Bajo",A50)))</formula>
    </cfRule>
    <cfRule type="containsText" dxfId="1309" priority="175" operator="containsText" text="4- Bajo">
      <formula>NOT(ISERROR(SEARCH("4- Bajo",A50)))</formula>
    </cfRule>
    <cfRule type="containsText" dxfId="1308" priority="176" operator="containsText" text="1- Bajo">
      <formula>NOT(ISERROR(SEARCH("1- Bajo",A50)))</formula>
    </cfRule>
  </conditionalFormatting>
  <conditionalFormatting sqref="F50:G50">
    <cfRule type="containsText" dxfId="1307" priority="165" operator="containsText" text="3- Moderado">
      <formula>NOT(ISERROR(SEARCH("3- Moderado",F50)))</formula>
    </cfRule>
    <cfRule type="containsText" dxfId="1306" priority="166" operator="containsText" text="6- Moderado">
      <formula>NOT(ISERROR(SEARCH("6- Moderado",F50)))</formula>
    </cfRule>
    <cfRule type="containsText" dxfId="1305" priority="167" operator="containsText" text="4- Moderado">
      <formula>NOT(ISERROR(SEARCH("4- Moderado",F50)))</formula>
    </cfRule>
    <cfRule type="containsText" dxfId="1304" priority="168" operator="containsText" text="3- Bajo">
      <formula>NOT(ISERROR(SEARCH("3- Bajo",F50)))</formula>
    </cfRule>
    <cfRule type="containsText" dxfId="1303" priority="169" operator="containsText" text="4- Bajo">
      <formula>NOT(ISERROR(SEARCH("4- Bajo",F50)))</formula>
    </cfRule>
    <cfRule type="containsText" dxfId="1302" priority="170" operator="containsText" text="1- Bajo">
      <formula>NOT(ISERROR(SEARCH("1- Bajo",F50)))</formula>
    </cfRule>
  </conditionalFormatting>
  <conditionalFormatting sqref="J50:J54">
    <cfRule type="containsText" dxfId="1301" priority="160" operator="containsText" text="Bajo">
      <formula>NOT(ISERROR(SEARCH("Bajo",J50)))</formula>
    </cfRule>
    <cfRule type="containsText" dxfId="1300" priority="161" operator="containsText" text="Moderado">
      <formula>NOT(ISERROR(SEARCH("Moderado",J50)))</formula>
    </cfRule>
    <cfRule type="containsText" dxfId="1299" priority="162" operator="containsText" text="Alto">
      <formula>NOT(ISERROR(SEARCH("Alto",J50)))</formula>
    </cfRule>
    <cfRule type="containsText" dxfId="1298"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297" priority="135" operator="containsText" text="Moderado">
      <formula>NOT(ISERROR(SEARCH("Moderado",M50)))</formula>
    </cfRule>
    <cfRule type="containsText" dxfId="1296" priority="155" operator="containsText" text="Bajo">
      <formula>NOT(ISERROR(SEARCH("Bajo",M50)))</formula>
    </cfRule>
    <cfRule type="containsText" dxfId="1295" priority="156" operator="containsText" text="Moderado">
      <formula>NOT(ISERROR(SEARCH("Moderado",M50)))</formula>
    </cfRule>
    <cfRule type="containsText" dxfId="1294" priority="157" operator="containsText" text="Alto">
      <formula>NOT(ISERROR(SEARCH("Alto",M50)))</formula>
    </cfRule>
    <cfRule type="containsText" dxfId="1293"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292" priority="149" operator="containsText" text="3- Moderado">
      <formula>NOT(ISERROR(SEARCH("3- Moderado",N50)))</formula>
    </cfRule>
    <cfRule type="containsText" dxfId="1291" priority="150" operator="containsText" text="6- Moderado">
      <formula>NOT(ISERROR(SEARCH("6- Moderado",N50)))</formula>
    </cfRule>
    <cfRule type="containsText" dxfId="1290" priority="151" operator="containsText" text="4- Moderado">
      <formula>NOT(ISERROR(SEARCH("4- Moderado",N50)))</formula>
    </cfRule>
    <cfRule type="containsText" dxfId="1289" priority="152" operator="containsText" text="3- Bajo">
      <formula>NOT(ISERROR(SEARCH("3- Bajo",N50)))</formula>
    </cfRule>
    <cfRule type="containsText" dxfId="1288" priority="153" operator="containsText" text="4- Bajo">
      <formula>NOT(ISERROR(SEARCH("4- Bajo",N50)))</formula>
    </cfRule>
    <cfRule type="containsText" dxfId="1287" priority="154" operator="containsText" text="1- Bajo">
      <formula>NOT(ISERROR(SEARCH("1- Bajo",N50)))</formula>
    </cfRule>
  </conditionalFormatting>
  <conditionalFormatting sqref="H50:H54">
    <cfRule type="containsText" dxfId="1286" priority="136" operator="containsText" text="Muy Alta">
      <formula>NOT(ISERROR(SEARCH("Muy Alta",H50)))</formula>
    </cfRule>
    <cfRule type="containsText" dxfId="1285" priority="137" operator="containsText" text="Alta">
      <formula>NOT(ISERROR(SEARCH("Alta",H50)))</formula>
    </cfRule>
    <cfRule type="containsText" dxfId="1284" priority="138" operator="containsText" text="Muy Alta">
      <formula>NOT(ISERROR(SEARCH("Muy Alta",H50)))</formula>
    </cfRule>
    <cfRule type="containsText" dxfId="1283" priority="143" operator="containsText" text="Muy Baja">
      <formula>NOT(ISERROR(SEARCH("Muy Baja",H50)))</formula>
    </cfRule>
    <cfRule type="containsText" dxfId="1282" priority="144" operator="containsText" text="Baja">
      <formula>NOT(ISERROR(SEARCH("Baja",H50)))</formula>
    </cfRule>
    <cfRule type="containsText" dxfId="1281" priority="145" operator="containsText" text="Media">
      <formula>NOT(ISERROR(SEARCH("Media",H50)))</formula>
    </cfRule>
    <cfRule type="containsText" dxfId="1280" priority="146" operator="containsText" text="Alta">
      <formula>NOT(ISERROR(SEARCH("Alta",H50)))</formula>
    </cfRule>
    <cfRule type="containsText" dxfId="1279" priority="148" operator="containsText" text="Muy Alta">
      <formula>NOT(ISERROR(SEARCH("Muy Alta",H50)))</formula>
    </cfRule>
  </conditionalFormatting>
  <conditionalFormatting sqref="I50:I54">
    <cfRule type="containsText" dxfId="1278" priority="139" operator="containsText" text="Catastrófico">
      <formula>NOT(ISERROR(SEARCH("Catastrófico",I50)))</formula>
    </cfRule>
    <cfRule type="containsText" dxfId="1277" priority="140" operator="containsText" text="Mayor">
      <formula>NOT(ISERROR(SEARCH("Mayor",I50)))</formula>
    </cfRule>
    <cfRule type="containsText" dxfId="1276" priority="141" operator="containsText" text="Menor">
      <formula>NOT(ISERROR(SEARCH("Menor",I50)))</formula>
    </cfRule>
    <cfRule type="containsText" dxfId="1275" priority="142" operator="containsText" text="Leve">
      <formula>NOT(ISERROR(SEARCH("Leve",I50)))</formula>
    </cfRule>
    <cfRule type="containsText" dxfId="1274" priority="147" operator="containsText" text="Moderado">
      <formula>NOT(ISERROR(SEARCH("Moderado",I50)))</formula>
    </cfRule>
  </conditionalFormatting>
  <conditionalFormatting sqref="K50:K54">
    <cfRule type="containsText" dxfId="1273" priority="134" operator="containsText" text="Media">
      <formula>NOT(ISERROR(SEARCH("Media",K50)))</formula>
    </cfRule>
  </conditionalFormatting>
  <conditionalFormatting sqref="L50:L54">
    <cfRule type="containsText" dxfId="1272" priority="133" operator="containsText" text="Moderado">
      <formula>NOT(ISERROR(SEARCH("Moderado",L50)))</formula>
    </cfRule>
  </conditionalFormatting>
  <conditionalFormatting sqref="J50:J54">
    <cfRule type="containsText" dxfId="1271" priority="132" operator="containsText" text="Moderado">
      <formula>NOT(ISERROR(SEARCH("Moderado",J50)))</formula>
    </cfRule>
  </conditionalFormatting>
  <conditionalFormatting sqref="J50:J54">
    <cfRule type="containsText" dxfId="1270" priority="130" operator="containsText" text="Bajo">
      <formula>NOT(ISERROR(SEARCH("Bajo",J50)))</formula>
    </cfRule>
    <cfRule type="containsText" dxfId="1269" priority="131" operator="containsText" text="Extremo">
      <formula>NOT(ISERROR(SEARCH("Extremo",J50)))</formula>
    </cfRule>
  </conditionalFormatting>
  <conditionalFormatting sqref="K50:K54">
    <cfRule type="containsText" dxfId="1268" priority="128" operator="containsText" text="Baja">
      <formula>NOT(ISERROR(SEARCH("Baja",K50)))</formula>
    </cfRule>
    <cfRule type="containsText" dxfId="1267" priority="129" operator="containsText" text="Muy Baja">
      <formula>NOT(ISERROR(SEARCH("Muy Baja",K50)))</formula>
    </cfRule>
  </conditionalFormatting>
  <conditionalFormatting sqref="K50:K54">
    <cfRule type="containsText" dxfId="1266" priority="126" operator="containsText" text="Muy Alta">
      <formula>NOT(ISERROR(SEARCH("Muy Alta",K50)))</formula>
    </cfRule>
    <cfRule type="containsText" dxfId="1265" priority="127" operator="containsText" text="Alta">
      <formula>NOT(ISERROR(SEARCH("Alta",K50)))</formula>
    </cfRule>
  </conditionalFormatting>
  <conditionalFormatting sqref="L50:L54">
    <cfRule type="containsText" dxfId="1264" priority="122" operator="containsText" text="Catastrófico">
      <formula>NOT(ISERROR(SEARCH("Catastrófico",L50)))</formula>
    </cfRule>
    <cfRule type="containsText" dxfId="1263" priority="123" operator="containsText" text="Mayor">
      <formula>NOT(ISERROR(SEARCH("Mayor",L50)))</formula>
    </cfRule>
    <cfRule type="containsText" dxfId="1262" priority="124" operator="containsText" text="Menor">
      <formula>NOT(ISERROR(SEARCH("Menor",L50)))</formula>
    </cfRule>
    <cfRule type="containsText" dxfId="1261" priority="125" operator="containsText" text="Leve">
      <formula>NOT(ISERROR(SEARCH("Leve",L50)))</formula>
    </cfRule>
  </conditionalFormatting>
  <conditionalFormatting sqref="K55:L55">
    <cfRule type="containsText" dxfId="1260" priority="116" operator="containsText" text="3- Moderado">
      <formula>NOT(ISERROR(SEARCH("3- Moderado",K55)))</formula>
    </cfRule>
    <cfRule type="containsText" dxfId="1259" priority="117" operator="containsText" text="6- Moderado">
      <formula>NOT(ISERROR(SEARCH("6- Moderado",K55)))</formula>
    </cfRule>
    <cfRule type="containsText" dxfId="1258" priority="118" operator="containsText" text="4- Moderado">
      <formula>NOT(ISERROR(SEARCH("4- Moderado",K55)))</formula>
    </cfRule>
    <cfRule type="containsText" dxfId="1257" priority="119" operator="containsText" text="3- Bajo">
      <formula>NOT(ISERROR(SEARCH("3- Bajo",K55)))</formula>
    </cfRule>
    <cfRule type="containsText" dxfId="1256" priority="120" operator="containsText" text="4- Bajo">
      <formula>NOT(ISERROR(SEARCH("4- Bajo",K55)))</formula>
    </cfRule>
    <cfRule type="containsText" dxfId="1255" priority="121" operator="containsText" text="1- Bajo">
      <formula>NOT(ISERROR(SEARCH("1- Bajo",K55)))</formula>
    </cfRule>
  </conditionalFormatting>
  <conditionalFormatting sqref="H55:I55">
    <cfRule type="containsText" dxfId="1254" priority="110" operator="containsText" text="3- Moderado">
      <formula>NOT(ISERROR(SEARCH("3- Moderado",H55)))</formula>
    </cfRule>
    <cfRule type="containsText" dxfId="1253" priority="111" operator="containsText" text="6- Moderado">
      <formula>NOT(ISERROR(SEARCH("6- Moderado",H55)))</formula>
    </cfRule>
    <cfRule type="containsText" dxfId="1252" priority="112" operator="containsText" text="4- Moderado">
      <formula>NOT(ISERROR(SEARCH("4- Moderado",H55)))</formula>
    </cfRule>
    <cfRule type="containsText" dxfId="1251" priority="113" operator="containsText" text="3- Bajo">
      <formula>NOT(ISERROR(SEARCH("3- Bajo",H55)))</formula>
    </cfRule>
    <cfRule type="containsText" dxfId="1250" priority="114" operator="containsText" text="4- Bajo">
      <formula>NOT(ISERROR(SEARCH("4- Bajo",H55)))</formula>
    </cfRule>
    <cfRule type="containsText" dxfId="1249" priority="115" operator="containsText" text="1- Bajo">
      <formula>NOT(ISERROR(SEARCH("1- Bajo",H55)))</formula>
    </cfRule>
  </conditionalFormatting>
  <conditionalFormatting sqref="A55 C55:E55">
    <cfRule type="containsText" dxfId="1248" priority="104" operator="containsText" text="3- Moderado">
      <formula>NOT(ISERROR(SEARCH("3- Moderado",A55)))</formula>
    </cfRule>
    <cfRule type="containsText" dxfId="1247" priority="105" operator="containsText" text="6- Moderado">
      <formula>NOT(ISERROR(SEARCH("6- Moderado",A55)))</formula>
    </cfRule>
    <cfRule type="containsText" dxfId="1246" priority="106" operator="containsText" text="4- Moderado">
      <formula>NOT(ISERROR(SEARCH("4- Moderado",A55)))</formula>
    </cfRule>
    <cfRule type="containsText" dxfId="1245" priority="107" operator="containsText" text="3- Bajo">
      <formula>NOT(ISERROR(SEARCH("3- Bajo",A55)))</formula>
    </cfRule>
    <cfRule type="containsText" dxfId="1244" priority="108" operator="containsText" text="4- Bajo">
      <formula>NOT(ISERROR(SEARCH("4- Bajo",A55)))</formula>
    </cfRule>
    <cfRule type="containsText" dxfId="1243" priority="109" operator="containsText" text="1- Bajo">
      <formula>NOT(ISERROR(SEARCH("1- Bajo",A55)))</formula>
    </cfRule>
  </conditionalFormatting>
  <conditionalFormatting sqref="F55:G55">
    <cfRule type="containsText" dxfId="1242" priority="98" operator="containsText" text="3- Moderado">
      <formula>NOT(ISERROR(SEARCH("3- Moderado",F55)))</formula>
    </cfRule>
    <cfRule type="containsText" dxfId="1241" priority="99" operator="containsText" text="6- Moderado">
      <formula>NOT(ISERROR(SEARCH("6- Moderado",F55)))</formula>
    </cfRule>
    <cfRule type="containsText" dxfId="1240" priority="100" operator="containsText" text="4- Moderado">
      <formula>NOT(ISERROR(SEARCH("4- Moderado",F55)))</formula>
    </cfRule>
    <cfRule type="containsText" dxfId="1239" priority="101" operator="containsText" text="3- Bajo">
      <formula>NOT(ISERROR(SEARCH("3- Bajo",F55)))</formula>
    </cfRule>
    <cfRule type="containsText" dxfId="1238" priority="102" operator="containsText" text="4- Bajo">
      <formula>NOT(ISERROR(SEARCH("4- Bajo",F55)))</formula>
    </cfRule>
    <cfRule type="containsText" dxfId="1237" priority="103" operator="containsText" text="1- Bajo">
      <formula>NOT(ISERROR(SEARCH("1- Bajo",F55)))</formula>
    </cfRule>
  </conditionalFormatting>
  <conditionalFormatting sqref="J55:J59">
    <cfRule type="containsText" dxfId="1236" priority="93" operator="containsText" text="Bajo">
      <formula>NOT(ISERROR(SEARCH("Bajo",J55)))</formula>
    </cfRule>
    <cfRule type="containsText" dxfId="1235" priority="94" operator="containsText" text="Moderado">
      <formula>NOT(ISERROR(SEARCH("Moderado",J55)))</formula>
    </cfRule>
    <cfRule type="containsText" dxfId="1234" priority="95" operator="containsText" text="Alto">
      <formula>NOT(ISERROR(SEARCH("Alto",J55)))</formula>
    </cfRule>
    <cfRule type="containsText" dxfId="1233"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232" priority="68" operator="containsText" text="Moderado">
      <formula>NOT(ISERROR(SEARCH("Moderado",M55)))</formula>
    </cfRule>
    <cfRule type="containsText" dxfId="1231" priority="88" operator="containsText" text="Bajo">
      <formula>NOT(ISERROR(SEARCH("Bajo",M55)))</formula>
    </cfRule>
    <cfRule type="containsText" dxfId="1230" priority="89" operator="containsText" text="Moderado">
      <formula>NOT(ISERROR(SEARCH("Moderado",M55)))</formula>
    </cfRule>
    <cfRule type="containsText" dxfId="1229" priority="90" operator="containsText" text="Alto">
      <formula>NOT(ISERROR(SEARCH("Alto",M55)))</formula>
    </cfRule>
    <cfRule type="containsText" dxfId="1228"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227" priority="82" operator="containsText" text="3- Moderado">
      <formula>NOT(ISERROR(SEARCH("3- Moderado",N55)))</formula>
    </cfRule>
    <cfRule type="containsText" dxfId="1226" priority="83" operator="containsText" text="6- Moderado">
      <formula>NOT(ISERROR(SEARCH("6- Moderado",N55)))</formula>
    </cfRule>
    <cfRule type="containsText" dxfId="1225" priority="84" operator="containsText" text="4- Moderado">
      <formula>NOT(ISERROR(SEARCH("4- Moderado",N55)))</formula>
    </cfRule>
    <cfRule type="containsText" dxfId="1224" priority="85" operator="containsText" text="3- Bajo">
      <formula>NOT(ISERROR(SEARCH("3- Bajo",N55)))</formula>
    </cfRule>
    <cfRule type="containsText" dxfId="1223" priority="86" operator="containsText" text="4- Bajo">
      <formula>NOT(ISERROR(SEARCH("4- Bajo",N55)))</formula>
    </cfRule>
    <cfRule type="containsText" dxfId="1222" priority="87" operator="containsText" text="1- Bajo">
      <formula>NOT(ISERROR(SEARCH("1- Bajo",N55)))</formula>
    </cfRule>
  </conditionalFormatting>
  <conditionalFormatting sqref="H55:H59">
    <cfRule type="containsText" dxfId="1221" priority="69" operator="containsText" text="Muy Alta">
      <formula>NOT(ISERROR(SEARCH("Muy Alta",H55)))</formula>
    </cfRule>
    <cfRule type="containsText" dxfId="1220" priority="70" operator="containsText" text="Alta">
      <formula>NOT(ISERROR(SEARCH("Alta",H55)))</formula>
    </cfRule>
    <cfRule type="containsText" dxfId="1219" priority="71" operator="containsText" text="Muy Alta">
      <formula>NOT(ISERROR(SEARCH("Muy Alta",H55)))</formula>
    </cfRule>
    <cfRule type="containsText" dxfId="1218" priority="76" operator="containsText" text="Muy Baja">
      <formula>NOT(ISERROR(SEARCH("Muy Baja",H55)))</formula>
    </cfRule>
    <cfRule type="containsText" dxfId="1217" priority="77" operator="containsText" text="Baja">
      <formula>NOT(ISERROR(SEARCH("Baja",H55)))</formula>
    </cfRule>
    <cfRule type="containsText" dxfId="1216" priority="78" operator="containsText" text="Media">
      <formula>NOT(ISERROR(SEARCH("Media",H55)))</formula>
    </cfRule>
    <cfRule type="containsText" dxfId="1215" priority="79" operator="containsText" text="Alta">
      <formula>NOT(ISERROR(SEARCH("Alta",H55)))</formula>
    </cfRule>
    <cfRule type="containsText" dxfId="1214" priority="81" operator="containsText" text="Muy Alta">
      <formula>NOT(ISERROR(SEARCH("Muy Alta",H55)))</formula>
    </cfRule>
  </conditionalFormatting>
  <conditionalFormatting sqref="I55:I59">
    <cfRule type="containsText" dxfId="1213" priority="72" operator="containsText" text="Catastrófico">
      <formula>NOT(ISERROR(SEARCH("Catastrófico",I55)))</formula>
    </cfRule>
    <cfRule type="containsText" dxfId="1212" priority="73" operator="containsText" text="Mayor">
      <formula>NOT(ISERROR(SEARCH("Mayor",I55)))</formula>
    </cfRule>
    <cfRule type="containsText" dxfId="1211" priority="74" operator="containsText" text="Menor">
      <formula>NOT(ISERROR(SEARCH("Menor",I55)))</formula>
    </cfRule>
    <cfRule type="containsText" dxfId="1210" priority="75" operator="containsText" text="Leve">
      <formula>NOT(ISERROR(SEARCH("Leve",I55)))</formula>
    </cfRule>
    <cfRule type="containsText" dxfId="1209" priority="80" operator="containsText" text="Moderado">
      <formula>NOT(ISERROR(SEARCH("Moderado",I55)))</formula>
    </cfRule>
  </conditionalFormatting>
  <conditionalFormatting sqref="K55:K59">
    <cfRule type="containsText" dxfId="1208" priority="67" operator="containsText" text="Media">
      <formula>NOT(ISERROR(SEARCH("Media",K55)))</formula>
    </cfRule>
  </conditionalFormatting>
  <conditionalFormatting sqref="L55:L59">
    <cfRule type="containsText" dxfId="1207" priority="66" operator="containsText" text="Moderado">
      <formula>NOT(ISERROR(SEARCH("Moderado",L55)))</formula>
    </cfRule>
  </conditionalFormatting>
  <conditionalFormatting sqref="J55:J59">
    <cfRule type="containsText" dxfId="1206" priority="65" operator="containsText" text="Moderado">
      <formula>NOT(ISERROR(SEARCH("Moderado",J55)))</formula>
    </cfRule>
  </conditionalFormatting>
  <conditionalFormatting sqref="J55:J59">
    <cfRule type="containsText" dxfId="1205" priority="63" operator="containsText" text="Bajo">
      <formula>NOT(ISERROR(SEARCH("Bajo",J55)))</formula>
    </cfRule>
    <cfRule type="containsText" dxfId="1204" priority="64" operator="containsText" text="Extremo">
      <formula>NOT(ISERROR(SEARCH("Extremo",J55)))</formula>
    </cfRule>
  </conditionalFormatting>
  <conditionalFormatting sqref="K55:K59">
    <cfRule type="containsText" dxfId="1203" priority="61" operator="containsText" text="Baja">
      <formula>NOT(ISERROR(SEARCH("Baja",K55)))</formula>
    </cfRule>
    <cfRule type="containsText" dxfId="1202" priority="62" operator="containsText" text="Muy Baja">
      <formula>NOT(ISERROR(SEARCH("Muy Baja",K55)))</formula>
    </cfRule>
  </conditionalFormatting>
  <conditionalFormatting sqref="K55:K59">
    <cfRule type="containsText" dxfId="1201" priority="59" operator="containsText" text="Muy Alta">
      <formula>NOT(ISERROR(SEARCH("Muy Alta",K55)))</formula>
    </cfRule>
    <cfRule type="containsText" dxfId="1200" priority="60" operator="containsText" text="Alta">
      <formula>NOT(ISERROR(SEARCH("Alta",K55)))</formula>
    </cfRule>
  </conditionalFormatting>
  <conditionalFormatting sqref="L55:L59">
    <cfRule type="containsText" dxfId="1199" priority="55" operator="containsText" text="Catastrófico">
      <formula>NOT(ISERROR(SEARCH("Catastrófico",L55)))</formula>
    </cfRule>
    <cfRule type="containsText" dxfId="1198" priority="56" operator="containsText" text="Mayor">
      <formula>NOT(ISERROR(SEARCH("Mayor",L55)))</formula>
    </cfRule>
    <cfRule type="containsText" dxfId="1197" priority="57" operator="containsText" text="Menor">
      <formula>NOT(ISERROR(SEARCH("Menor",L55)))</formula>
    </cfRule>
    <cfRule type="containsText" dxfId="1196" priority="58"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00000000-0002-0000-0D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D00-000001000000}"/>
    <dataValidation allowBlank="1" showInputMessage="1" showErrorMessage="1" prompt="Que tan factible es que materialize el riesgo?" sqref="H8" xr:uid="{00000000-0002-0000-0D00-000002000000}"/>
    <dataValidation allowBlank="1" showInputMessage="1" showErrorMessage="1" prompt="El grado de afectación puede ser " sqref="I8" xr:uid="{00000000-0002-0000-0D00-000003000000}"/>
    <dataValidation allowBlank="1" showInputMessage="1" showErrorMessage="1" prompt="Describir las actividades que se van a desarrollar para el proyecto" sqref="O7" xr:uid="{00000000-0002-0000-0D00-000004000000}"/>
    <dataValidation allowBlank="1" showInputMessage="1" showErrorMessage="1" prompt="Seleccionar si el responsable es el responsable de las acciones es el nivel central" sqref="P7:P8" xr:uid="{00000000-0002-0000-0D00-000005000000}"/>
    <dataValidation allowBlank="1" showInputMessage="1" showErrorMessage="1" prompt="seleccionar si el responsable de ejecutar las acciones es el nivel central" sqref="Q8" xr:uid="{00000000-0002-0000-0D00-000006000000}"/>
  </dataValidations>
  <pageMargins left="0.7" right="0.7" top="0.75" bottom="0.75" header="0.3" footer="0.3"/>
  <pageSetup orientation="portrait" horizontalDpi="4294967293"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JR59"/>
  <sheetViews>
    <sheetView zoomScale="80" zoomScaleNormal="80" workbookViewId="0">
      <selection activeCell="A10" sqref="A10:A14"/>
    </sheetView>
  </sheetViews>
  <sheetFormatPr baseColWidth="10" defaultColWidth="11.42578125" defaultRowHeight="15" x14ac:dyDescent="0.25"/>
  <cols>
    <col min="1" max="2" width="18.42578125" style="34" customWidth="1"/>
    <col min="3" max="3" width="15.5703125" customWidth="1"/>
    <col min="4" max="4" width="27.5703125" style="34" customWidth="1"/>
    <col min="5" max="5" width="18" style="100" customWidth="1"/>
    <col min="6" max="6" width="40.140625" customWidth="1"/>
    <col min="7" max="7" width="20.42578125" customWidth="1"/>
    <col min="8" max="8" width="10.42578125" style="101" customWidth="1"/>
    <col min="9" max="9" width="11.42578125" style="101" customWidth="1"/>
    <col min="10" max="10" width="10.140625" style="102" customWidth="1"/>
    <col min="11" max="11" width="11.42578125" style="101" customWidth="1"/>
    <col min="12" max="12" width="10.85546875" style="101" customWidth="1"/>
    <col min="13" max="13" width="18.28515625" style="101" bestFit="1" customWidth="1"/>
    <col min="14" max="14" width="18.28515625" bestFit="1" customWidth="1"/>
    <col min="15" max="15" width="62.140625" customWidth="1"/>
    <col min="16" max="16" width="15" customWidth="1"/>
    <col min="17" max="17" width="15.85546875" customWidth="1"/>
    <col min="18" max="18" width="16" customWidth="1"/>
    <col min="19" max="19" width="16.28515625" customWidth="1"/>
    <col min="20" max="20" width="42.28515625" customWidth="1"/>
    <col min="21" max="176" width="11.42578125" style="61"/>
  </cols>
  <sheetData>
    <row r="1" spans="1:278" s="76" customFormat="1" ht="16.5" customHeight="1" x14ac:dyDescent="0.3">
      <c r="A1" s="433"/>
      <c r="B1" s="434"/>
      <c r="C1" s="434"/>
      <c r="D1" s="437" t="s">
        <v>391</v>
      </c>
      <c r="E1" s="437"/>
      <c r="F1" s="437"/>
      <c r="G1" s="437"/>
      <c r="H1" s="437"/>
      <c r="I1" s="437"/>
      <c r="J1" s="437"/>
      <c r="K1" s="437"/>
      <c r="L1" s="437"/>
      <c r="M1" s="437"/>
      <c r="N1" s="437"/>
      <c r="O1" s="437"/>
      <c r="P1" s="437"/>
      <c r="Q1" s="438"/>
      <c r="R1" s="417" t="s">
        <v>67</v>
      </c>
      <c r="S1" s="417"/>
      <c r="T1" s="417"/>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c r="IW1" s="75"/>
      <c r="IX1" s="75"/>
      <c r="IY1" s="75"/>
      <c r="IZ1" s="75"/>
      <c r="JA1" s="75"/>
      <c r="JB1" s="75"/>
      <c r="JC1" s="75"/>
      <c r="JD1" s="75"/>
      <c r="JE1" s="75"/>
      <c r="JF1" s="75"/>
      <c r="JG1" s="75"/>
      <c r="JH1" s="75"/>
      <c r="JI1" s="75"/>
      <c r="JJ1" s="75"/>
      <c r="JK1" s="75"/>
      <c r="JL1" s="75"/>
      <c r="JM1" s="75"/>
      <c r="JN1" s="75"/>
      <c r="JO1" s="75"/>
      <c r="JP1" s="75"/>
      <c r="JQ1" s="75"/>
      <c r="JR1" s="75"/>
    </row>
    <row r="2" spans="1:278" s="76" customFormat="1" ht="39.75" customHeight="1" x14ac:dyDescent="0.3">
      <c r="A2" s="435"/>
      <c r="B2" s="436"/>
      <c r="C2" s="436"/>
      <c r="D2" s="439"/>
      <c r="E2" s="439"/>
      <c r="F2" s="439"/>
      <c r="G2" s="439"/>
      <c r="H2" s="439"/>
      <c r="I2" s="439"/>
      <c r="J2" s="439"/>
      <c r="K2" s="439"/>
      <c r="L2" s="439"/>
      <c r="M2" s="439"/>
      <c r="N2" s="439"/>
      <c r="O2" s="439"/>
      <c r="P2" s="439"/>
      <c r="Q2" s="440"/>
      <c r="R2" s="417"/>
      <c r="S2" s="417"/>
      <c r="T2" s="417"/>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c r="DJ2" s="75"/>
      <c r="DK2" s="75"/>
      <c r="DL2" s="75"/>
      <c r="DM2" s="75"/>
      <c r="DN2" s="75"/>
      <c r="DO2" s="75"/>
      <c r="DP2" s="75"/>
      <c r="DQ2" s="75"/>
      <c r="DR2" s="75"/>
      <c r="DS2" s="75"/>
      <c r="DT2" s="75"/>
      <c r="DU2" s="75"/>
      <c r="DV2" s="75"/>
      <c r="DW2" s="75"/>
      <c r="DX2" s="75"/>
      <c r="DY2" s="75"/>
      <c r="DZ2" s="75"/>
      <c r="EA2" s="75"/>
      <c r="EB2" s="75"/>
      <c r="EC2" s="75"/>
      <c r="ED2" s="75"/>
      <c r="EE2" s="75"/>
      <c r="EF2" s="75"/>
      <c r="EG2" s="75"/>
      <c r="EH2" s="75"/>
      <c r="EI2" s="75"/>
      <c r="EJ2" s="75"/>
      <c r="EK2" s="75"/>
      <c r="EL2" s="75"/>
      <c r="EM2" s="75"/>
      <c r="EN2" s="75"/>
      <c r="EO2" s="75"/>
      <c r="EP2" s="75"/>
      <c r="EQ2" s="75"/>
      <c r="ER2" s="75"/>
      <c r="ES2" s="75"/>
      <c r="ET2" s="75"/>
      <c r="EU2" s="75"/>
      <c r="EV2" s="75"/>
      <c r="EW2" s="75"/>
      <c r="EX2" s="75"/>
      <c r="EY2" s="75"/>
      <c r="EZ2" s="75"/>
      <c r="FA2" s="75"/>
      <c r="FB2" s="75"/>
      <c r="FC2" s="75"/>
      <c r="FD2" s="75"/>
      <c r="FE2" s="75"/>
      <c r="FF2" s="75"/>
      <c r="FG2" s="75"/>
      <c r="FH2" s="75"/>
      <c r="FI2" s="75"/>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c r="IE2" s="75"/>
      <c r="IF2" s="75"/>
      <c r="IG2" s="75"/>
      <c r="IH2" s="75"/>
      <c r="II2" s="75"/>
      <c r="IJ2" s="75"/>
      <c r="IK2" s="75"/>
      <c r="IL2" s="75"/>
      <c r="IM2" s="75"/>
      <c r="IN2" s="75"/>
      <c r="IO2" s="75"/>
      <c r="IP2" s="75"/>
      <c r="IQ2" s="75"/>
      <c r="IR2" s="75"/>
      <c r="IS2" s="75"/>
      <c r="IT2" s="75"/>
      <c r="IU2" s="75"/>
      <c r="IV2" s="75"/>
      <c r="IW2" s="75"/>
      <c r="IX2" s="75"/>
      <c r="IY2" s="75"/>
      <c r="IZ2" s="75"/>
      <c r="JA2" s="75"/>
      <c r="JB2" s="75"/>
      <c r="JC2" s="75"/>
      <c r="JD2" s="75"/>
      <c r="JE2" s="75"/>
      <c r="JF2" s="75"/>
      <c r="JG2" s="75"/>
      <c r="JH2" s="75"/>
      <c r="JI2" s="75"/>
      <c r="JJ2" s="75"/>
      <c r="JK2" s="75"/>
      <c r="JL2" s="75"/>
      <c r="JM2" s="75"/>
      <c r="JN2" s="75"/>
      <c r="JO2" s="75"/>
      <c r="JP2" s="75"/>
      <c r="JQ2" s="75"/>
      <c r="JR2" s="75"/>
    </row>
    <row r="3" spans="1:278" s="76" customFormat="1" ht="3" customHeight="1" x14ac:dyDescent="0.3">
      <c r="A3" s="2"/>
      <c r="B3" s="2"/>
      <c r="C3" s="114"/>
      <c r="D3" s="439"/>
      <c r="E3" s="439"/>
      <c r="F3" s="439"/>
      <c r="G3" s="439"/>
      <c r="H3" s="439"/>
      <c r="I3" s="439"/>
      <c r="J3" s="439"/>
      <c r="K3" s="439"/>
      <c r="L3" s="439"/>
      <c r="M3" s="439"/>
      <c r="N3" s="439"/>
      <c r="O3" s="439"/>
      <c r="P3" s="439"/>
      <c r="Q3" s="440"/>
      <c r="R3" s="417"/>
      <c r="S3" s="417"/>
      <c r="T3" s="417"/>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c r="EP3" s="75"/>
      <c r="EQ3" s="75"/>
      <c r="ER3" s="75"/>
      <c r="ES3" s="75"/>
      <c r="ET3" s="75"/>
      <c r="EU3" s="75"/>
      <c r="EV3" s="75"/>
      <c r="EW3" s="75"/>
      <c r="EX3" s="75"/>
      <c r="EY3" s="75"/>
      <c r="EZ3" s="75"/>
      <c r="FA3" s="75"/>
      <c r="FB3" s="75"/>
      <c r="FC3" s="75"/>
      <c r="FD3" s="75"/>
      <c r="FE3" s="75"/>
      <c r="FF3" s="75"/>
      <c r="FG3" s="75"/>
      <c r="FH3" s="75"/>
      <c r="FI3" s="75"/>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75"/>
      <c r="II3" s="75"/>
      <c r="IJ3" s="75"/>
      <c r="IK3" s="75"/>
      <c r="IL3" s="75"/>
      <c r="IM3" s="75"/>
      <c r="IN3" s="75"/>
      <c r="IO3" s="75"/>
      <c r="IP3" s="75"/>
      <c r="IQ3" s="75"/>
      <c r="IR3" s="75"/>
      <c r="IS3" s="75"/>
      <c r="IT3" s="75"/>
      <c r="IU3" s="75"/>
      <c r="IV3" s="75"/>
      <c r="IW3" s="75"/>
      <c r="IX3" s="75"/>
      <c r="IY3" s="75"/>
      <c r="IZ3" s="75"/>
      <c r="JA3" s="75"/>
      <c r="JB3" s="75"/>
      <c r="JC3" s="75"/>
      <c r="JD3" s="75"/>
      <c r="JE3" s="75"/>
      <c r="JF3" s="75"/>
      <c r="JG3" s="75"/>
      <c r="JH3" s="75"/>
      <c r="JI3" s="75"/>
      <c r="JJ3" s="75"/>
      <c r="JK3" s="75"/>
      <c r="JL3" s="75"/>
      <c r="JM3" s="75"/>
      <c r="JN3" s="75"/>
      <c r="JO3" s="75"/>
      <c r="JP3" s="75"/>
      <c r="JQ3" s="75"/>
      <c r="JR3" s="75"/>
    </row>
    <row r="4" spans="1:278" s="76" customFormat="1" ht="41.25" customHeight="1" x14ac:dyDescent="0.3">
      <c r="A4" s="418" t="s">
        <v>0</v>
      </c>
      <c r="B4" s="419"/>
      <c r="C4" s="420"/>
      <c r="D4" s="421" t="str">
        <f>'Mapa Final'!D4</f>
        <v>Gestión Tecnológica</v>
      </c>
      <c r="E4" s="422"/>
      <c r="F4" s="422"/>
      <c r="G4" s="422"/>
      <c r="H4" s="422"/>
      <c r="I4" s="422"/>
      <c r="J4" s="422"/>
      <c r="K4" s="422"/>
      <c r="L4" s="422"/>
      <c r="M4" s="422"/>
      <c r="N4" s="423"/>
      <c r="O4" s="424"/>
      <c r="P4" s="424"/>
      <c r="Q4" s="424"/>
      <c r="R4" s="1"/>
      <c r="S4" s="1"/>
      <c r="T4" s="1"/>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c r="IR4" s="75"/>
      <c r="IS4" s="75"/>
      <c r="IT4" s="75"/>
      <c r="IU4" s="75"/>
      <c r="IV4" s="75"/>
      <c r="IW4" s="75"/>
      <c r="IX4" s="75"/>
      <c r="IY4" s="75"/>
      <c r="IZ4" s="75"/>
      <c r="JA4" s="75"/>
      <c r="JB4" s="75"/>
      <c r="JC4" s="75"/>
      <c r="JD4" s="75"/>
      <c r="JE4" s="75"/>
      <c r="JF4" s="75"/>
      <c r="JG4" s="75"/>
      <c r="JH4" s="75"/>
      <c r="JI4" s="75"/>
      <c r="JJ4" s="75"/>
      <c r="JK4" s="75"/>
      <c r="JL4" s="75"/>
      <c r="JM4" s="75"/>
      <c r="JN4" s="75"/>
      <c r="JO4" s="75"/>
      <c r="JP4" s="75"/>
      <c r="JQ4" s="75"/>
      <c r="JR4" s="75"/>
    </row>
    <row r="5" spans="1:278" s="76" customFormat="1" ht="52.5" customHeight="1" x14ac:dyDescent="0.3">
      <c r="A5" s="418" t="s">
        <v>1</v>
      </c>
      <c r="B5" s="419"/>
      <c r="C5" s="420"/>
      <c r="D5" s="425" t="str">
        <f>'Mapa Final'!D5</f>
        <v>Gestionar, administrar y mantener los recursos informáticos y de telecomunicaciones para el desarrollo de los objetivos institucionales, facilitando el acceso al servicio de justicia, satisfaciendo las necesidades de los funcionarios, empleados y ciudadanos en términos de celeridad, accesibilidad y transparencia, en el marco del Sistema de Gestión de la Calidad y del Medio Ambiente  y Seguridad y Salud en el Trabajo de la Rama Judicial.</v>
      </c>
      <c r="E5" s="426"/>
      <c r="F5" s="426"/>
      <c r="G5" s="426"/>
      <c r="H5" s="426"/>
      <c r="I5" s="426"/>
      <c r="J5" s="426"/>
      <c r="K5" s="426"/>
      <c r="L5" s="426"/>
      <c r="M5" s="426"/>
      <c r="N5" s="427"/>
      <c r="O5" s="1"/>
      <c r="P5" s="1"/>
      <c r="Q5" s="1"/>
      <c r="R5" s="1"/>
      <c r="S5" s="1"/>
      <c r="T5" s="1"/>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c r="IR5" s="75"/>
      <c r="IS5" s="75"/>
      <c r="IT5" s="75"/>
      <c r="IU5" s="75"/>
      <c r="IV5" s="75"/>
      <c r="IW5" s="75"/>
      <c r="IX5" s="75"/>
      <c r="IY5" s="75"/>
      <c r="IZ5" s="75"/>
      <c r="JA5" s="75"/>
      <c r="JB5" s="75"/>
      <c r="JC5" s="75"/>
      <c r="JD5" s="75"/>
      <c r="JE5" s="75"/>
      <c r="JF5" s="75"/>
      <c r="JG5" s="75"/>
      <c r="JH5" s="75"/>
      <c r="JI5" s="75"/>
      <c r="JJ5" s="75"/>
      <c r="JK5" s="75"/>
      <c r="JL5" s="75"/>
      <c r="JM5" s="75"/>
      <c r="JN5" s="75"/>
      <c r="JO5" s="75"/>
      <c r="JP5" s="75"/>
      <c r="JQ5" s="75"/>
      <c r="JR5" s="75"/>
    </row>
    <row r="6" spans="1:278" s="76" customFormat="1" ht="32.25" customHeight="1" thickBot="1" x14ac:dyDescent="0.35">
      <c r="A6" s="418" t="s">
        <v>2</v>
      </c>
      <c r="B6" s="419"/>
      <c r="C6" s="420"/>
      <c r="D6" s="425" t="str">
        <f>'Mapa Final'!D6</f>
        <v xml:space="preserve">Nivel Central </v>
      </c>
      <c r="E6" s="426"/>
      <c r="F6" s="426"/>
      <c r="G6" s="426"/>
      <c r="H6" s="426"/>
      <c r="I6" s="426"/>
      <c r="J6" s="426"/>
      <c r="K6" s="426"/>
      <c r="L6" s="426"/>
      <c r="M6" s="426"/>
      <c r="N6" s="427"/>
      <c r="O6" s="1"/>
      <c r="P6" s="1"/>
      <c r="Q6" s="1"/>
      <c r="R6" s="1"/>
      <c r="S6" s="1"/>
      <c r="T6" s="1"/>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c r="IV6" s="75"/>
      <c r="IW6" s="75"/>
      <c r="IX6" s="75"/>
      <c r="IY6" s="75"/>
      <c r="IZ6" s="75"/>
      <c r="JA6" s="75"/>
      <c r="JB6" s="75"/>
      <c r="JC6" s="75"/>
      <c r="JD6" s="75"/>
      <c r="JE6" s="75"/>
      <c r="JF6" s="75"/>
      <c r="JG6" s="75"/>
      <c r="JH6" s="75"/>
      <c r="JI6" s="75"/>
      <c r="JJ6" s="75"/>
      <c r="JK6" s="75"/>
      <c r="JL6" s="75"/>
      <c r="JM6" s="75"/>
      <c r="JN6" s="75"/>
      <c r="JO6" s="75"/>
      <c r="JP6" s="75"/>
      <c r="JQ6" s="75"/>
      <c r="JR6" s="75"/>
    </row>
    <row r="7" spans="1:278" s="96" customFormat="1" ht="39.75" customHeight="1" thickTop="1" thickBot="1" x14ac:dyDescent="0.3">
      <c r="A7" s="428" t="s">
        <v>367</v>
      </c>
      <c r="B7" s="429"/>
      <c r="C7" s="429"/>
      <c r="D7" s="429"/>
      <c r="E7" s="429"/>
      <c r="F7" s="430"/>
      <c r="G7" s="103"/>
      <c r="H7" s="431" t="s">
        <v>368</v>
      </c>
      <c r="I7" s="431"/>
      <c r="J7" s="431"/>
      <c r="K7" s="431" t="s">
        <v>369</v>
      </c>
      <c r="L7" s="431"/>
      <c r="M7" s="431"/>
      <c r="N7" s="432" t="s">
        <v>370</v>
      </c>
      <c r="O7" s="441" t="s">
        <v>371</v>
      </c>
      <c r="P7" s="443" t="s">
        <v>372</v>
      </c>
      <c r="Q7" s="444"/>
      <c r="R7" s="443" t="s">
        <v>373</v>
      </c>
      <c r="S7" s="444"/>
      <c r="T7" s="445" t="s">
        <v>394</v>
      </c>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8"/>
      <c r="EK7" s="108"/>
      <c r="EL7" s="108"/>
      <c r="EM7" s="108"/>
      <c r="EN7" s="108"/>
      <c r="EO7" s="108"/>
      <c r="EP7" s="108"/>
      <c r="EQ7" s="108"/>
      <c r="ER7" s="108"/>
      <c r="ES7" s="108"/>
      <c r="ET7" s="108"/>
      <c r="EU7" s="108"/>
      <c r="EV7" s="108"/>
      <c r="EW7" s="108"/>
      <c r="EX7" s="108"/>
      <c r="EY7" s="108"/>
      <c r="EZ7" s="108"/>
      <c r="FA7" s="108"/>
      <c r="FB7" s="108"/>
      <c r="FC7" s="108"/>
      <c r="FD7" s="108"/>
      <c r="FE7" s="108"/>
      <c r="FF7" s="108"/>
      <c r="FG7" s="108"/>
      <c r="FH7" s="108"/>
      <c r="FI7" s="108"/>
      <c r="FJ7" s="108"/>
      <c r="FK7" s="108"/>
      <c r="FL7" s="108"/>
      <c r="FM7" s="108"/>
      <c r="FN7" s="108"/>
      <c r="FO7" s="108"/>
      <c r="FP7" s="108"/>
      <c r="FQ7" s="108"/>
      <c r="FR7" s="108"/>
      <c r="FS7" s="108"/>
      <c r="FT7" s="108"/>
    </row>
    <row r="8" spans="1:278" s="97" customFormat="1" ht="60.95" customHeight="1" thickTop="1" thickBot="1" x14ac:dyDescent="0.3">
      <c r="A8" s="112" t="s">
        <v>203</v>
      </c>
      <c r="B8" s="112" t="s">
        <v>400</v>
      </c>
      <c r="C8" s="113" t="s">
        <v>8</v>
      </c>
      <c r="D8" s="104" t="s">
        <v>382</v>
      </c>
      <c r="E8" s="115" t="s">
        <v>10</v>
      </c>
      <c r="F8" s="115" t="s">
        <v>11</v>
      </c>
      <c r="G8" s="115" t="s">
        <v>12</v>
      </c>
      <c r="H8" s="105" t="s">
        <v>375</v>
      </c>
      <c r="I8" s="105" t="s">
        <v>38</v>
      </c>
      <c r="J8" s="105" t="s">
        <v>376</v>
      </c>
      <c r="K8" s="105" t="s">
        <v>375</v>
      </c>
      <c r="L8" s="105" t="s">
        <v>377</v>
      </c>
      <c r="M8" s="105" t="s">
        <v>376</v>
      </c>
      <c r="N8" s="432"/>
      <c r="O8" s="442"/>
      <c r="P8" s="106" t="s">
        <v>378</v>
      </c>
      <c r="Q8" s="106" t="s">
        <v>379</v>
      </c>
      <c r="R8" s="106" t="s">
        <v>380</v>
      </c>
      <c r="S8" s="106" t="s">
        <v>381</v>
      </c>
      <c r="T8" s="445"/>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c r="CH8" s="109"/>
      <c r="CI8" s="109"/>
      <c r="CJ8" s="109"/>
      <c r="CK8" s="109"/>
      <c r="CL8" s="109"/>
      <c r="CM8" s="109"/>
      <c r="CN8" s="109"/>
      <c r="CO8" s="109"/>
      <c r="CP8" s="109"/>
      <c r="CQ8" s="109"/>
      <c r="CR8" s="109"/>
      <c r="CS8" s="109"/>
      <c r="CT8" s="109"/>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c r="EQ8" s="109"/>
      <c r="ER8" s="109"/>
      <c r="ES8" s="109"/>
      <c r="ET8" s="109"/>
      <c r="EU8" s="109"/>
      <c r="EV8" s="109"/>
      <c r="EW8" s="109"/>
      <c r="EX8" s="109"/>
      <c r="EY8" s="109"/>
      <c r="EZ8" s="109"/>
      <c r="FA8" s="109"/>
      <c r="FB8" s="109"/>
      <c r="FC8" s="109"/>
      <c r="FD8" s="109"/>
      <c r="FE8" s="109"/>
      <c r="FF8" s="109"/>
      <c r="FG8" s="109"/>
      <c r="FH8" s="109"/>
      <c r="FI8" s="109"/>
      <c r="FJ8" s="109"/>
      <c r="FK8" s="109"/>
      <c r="FL8" s="109"/>
      <c r="FM8" s="109"/>
      <c r="FN8" s="109"/>
      <c r="FO8" s="109"/>
      <c r="FP8" s="109"/>
      <c r="FQ8" s="109"/>
      <c r="FR8" s="109"/>
      <c r="FS8" s="109"/>
      <c r="FT8" s="109"/>
    </row>
    <row r="9" spans="1:278" s="98" customFormat="1" ht="10.5" customHeight="1" thickTop="1" thickBot="1" x14ac:dyDescent="0.3">
      <c r="A9" s="415"/>
      <c r="B9" s="416"/>
      <c r="C9" s="416"/>
      <c r="D9" s="416"/>
      <c r="E9" s="416"/>
      <c r="F9" s="416"/>
      <c r="G9" s="416"/>
      <c r="H9" s="416"/>
      <c r="I9" s="416"/>
      <c r="J9" s="416"/>
      <c r="K9" s="416"/>
      <c r="L9" s="416"/>
      <c r="M9" s="416"/>
      <c r="N9" s="416"/>
      <c r="T9" s="107"/>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0"/>
      <c r="DU9" s="110"/>
      <c r="DV9" s="110"/>
      <c r="DW9" s="110"/>
      <c r="DX9" s="110"/>
      <c r="DY9" s="110"/>
      <c r="DZ9" s="110"/>
      <c r="EA9" s="110"/>
      <c r="EB9" s="110"/>
      <c r="EC9" s="110"/>
      <c r="ED9" s="110"/>
      <c r="EE9" s="110"/>
      <c r="EF9" s="110"/>
      <c r="EG9" s="110"/>
      <c r="EH9" s="110"/>
      <c r="EI9" s="110"/>
      <c r="EJ9" s="110"/>
      <c r="EK9" s="110"/>
      <c r="EL9" s="110"/>
      <c r="EM9" s="110"/>
      <c r="EN9" s="110"/>
      <c r="EO9" s="110"/>
      <c r="EP9" s="110"/>
      <c r="EQ9" s="110"/>
      <c r="ER9" s="110"/>
      <c r="ES9" s="110"/>
      <c r="ET9" s="110"/>
      <c r="EU9" s="110"/>
      <c r="EV9" s="110"/>
      <c r="EW9" s="110"/>
      <c r="EX9" s="110"/>
      <c r="EY9" s="110"/>
      <c r="EZ9" s="110"/>
      <c r="FA9" s="110"/>
      <c r="FB9" s="110"/>
      <c r="FC9" s="110"/>
      <c r="FD9" s="110"/>
      <c r="FE9" s="110"/>
      <c r="FF9" s="110"/>
      <c r="FG9" s="110"/>
      <c r="FH9" s="110"/>
      <c r="FI9" s="110"/>
      <c r="FJ9" s="110"/>
      <c r="FK9" s="110"/>
      <c r="FL9" s="110"/>
      <c r="FM9" s="110"/>
      <c r="FN9" s="110"/>
      <c r="FO9" s="110"/>
      <c r="FP9" s="110"/>
      <c r="FQ9" s="110"/>
      <c r="FR9" s="110"/>
      <c r="FS9" s="110"/>
      <c r="FT9" s="110"/>
    </row>
    <row r="10" spans="1:278" s="99" customFormat="1" ht="15" customHeight="1" x14ac:dyDescent="0.2">
      <c r="A10" s="393">
        <f>'Mapa Final'!A10</f>
        <v>1</v>
      </c>
      <c r="B10" s="378" t="str">
        <f>'Mapa Final'!B10</f>
        <v>Interrupción del servicio de conectividad</v>
      </c>
      <c r="C10" s="396" t="str">
        <f>'Mapa Final'!C10</f>
        <v>Afectación en la Prestación del Servicio de Justicia</v>
      </c>
      <c r="D10" s="396" t="str">
        <f>'Mapa Final'!D10</f>
        <v>1. Fallas del operador (Daños en componentes físicos, Vandalismo en la red, entre otros)
2. Capacidad de los canales
3. Fluido Electrico
4. Falta o demoras en el mantenimiento
5. Virus Informático</v>
      </c>
      <c r="E10" s="399" t="str">
        <f>'Mapa Final'!E10</f>
        <v>Debilidad en la supervición del servicio.</v>
      </c>
      <c r="F10" s="399" t="str">
        <f>'Mapa Final'!F10</f>
        <v>Posibilidad de Afectación en la Prestación del Servicio de Justicia, por debilidad en la supervición del servicio.</v>
      </c>
      <c r="G10" s="399" t="str">
        <f>'Mapa Final'!G10</f>
        <v>Fallas Tecnológicas</v>
      </c>
      <c r="H10" s="402" t="str">
        <f>'Mapa Final'!I10</f>
        <v>Alta</v>
      </c>
      <c r="I10" s="405" t="str">
        <f>'Mapa Final'!L10</f>
        <v>Moderado</v>
      </c>
      <c r="J10" s="384" t="str">
        <f>'Mapa Final'!N10</f>
        <v xml:space="preserve">Alto </v>
      </c>
      <c r="K10" s="387" t="str">
        <f>'Mapa Final'!AA10</f>
        <v>Media</v>
      </c>
      <c r="L10" s="387" t="str">
        <f>'Mapa Final'!AE10</f>
        <v>Moderado</v>
      </c>
      <c r="M10" s="390" t="str">
        <f>'Mapa Final'!AG10</f>
        <v>Moderado</v>
      </c>
      <c r="N10" s="387" t="str">
        <f>'Mapa Final'!AH10</f>
        <v>Evitar</v>
      </c>
      <c r="O10" s="554" t="s">
        <v>566</v>
      </c>
      <c r="P10" s="408" t="s">
        <v>490</v>
      </c>
      <c r="Q10" s="408" t="s">
        <v>491</v>
      </c>
      <c r="R10" s="411">
        <v>44377</v>
      </c>
      <c r="S10" s="411">
        <v>44469</v>
      </c>
      <c r="T10" s="554" t="s">
        <v>492</v>
      </c>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row>
    <row r="11" spans="1:278" s="99" customFormat="1" ht="13.5" customHeight="1" x14ac:dyDescent="0.2">
      <c r="A11" s="394"/>
      <c r="B11" s="379"/>
      <c r="C11" s="397"/>
      <c r="D11" s="397"/>
      <c r="E11" s="400"/>
      <c r="F11" s="400"/>
      <c r="G11" s="400"/>
      <c r="H11" s="403"/>
      <c r="I11" s="406"/>
      <c r="J11" s="385"/>
      <c r="K11" s="388"/>
      <c r="L11" s="388"/>
      <c r="M11" s="391"/>
      <c r="N11" s="388"/>
      <c r="O11" s="558"/>
      <c r="P11" s="409"/>
      <c r="Q11" s="409"/>
      <c r="R11" s="409"/>
      <c r="S11" s="409"/>
      <c r="T11" s="555"/>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row>
    <row r="12" spans="1:278" s="99" customFormat="1" ht="13.5" customHeight="1" x14ac:dyDescent="0.2">
      <c r="A12" s="394"/>
      <c r="B12" s="379"/>
      <c r="C12" s="397"/>
      <c r="D12" s="397"/>
      <c r="E12" s="400"/>
      <c r="F12" s="400"/>
      <c r="G12" s="400"/>
      <c r="H12" s="403"/>
      <c r="I12" s="406"/>
      <c r="J12" s="385"/>
      <c r="K12" s="388"/>
      <c r="L12" s="388"/>
      <c r="M12" s="391"/>
      <c r="N12" s="388"/>
      <c r="O12" s="558"/>
      <c r="P12" s="409"/>
      <c r="Q12" s="409"/>
      <c r="R12" s="409"/>
      <c r="S12" s="409"/>
      <c r="T12" s="555"/>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row>
    <row r="13" spans="1:278" s="99" customFormat="1" ht="13.5" customHeight="1" x14ac:dyDescent="0.2">
      <c r="A13" s="394"/>
      <c r="B13" s="379"/>
      <c r="C13" s="397"/>
      <c r="D13" s="397"/>
      <c r="E13" s="400"/>
      <c r="F13" s="400"/>
      <c r="G13" s="400"/>
      <c r="H13" s="403"/>
      <c r="I13" s="406"/>
      <c r="J13" s="385"/>
      <c r="K13" s="388"/>
      <c r="L13" s="388"/>
      <c r="M13" s="391"/>
      <c r="N13" s="388"/>
      <c r="O13" s="558"/>
      <c r="P13" s="409"/>
      <c r="Q13" s="409"/>
      <c r="R13" s="409"/>
      <c r="S13" s="409"/>
      <c r="T13" s="555"/>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row>
    <row r="14" spans="1:278" s="99" customFormat="1" ht="41.25" customHeight="1" thickBot="1" x14ac:dyDescent="0.25">
      <c r="A14" s="395"/>
      <c r="B14" s="380"/>
      <c r="C14" s="398"/>
      <c r="D14" s="398"/>
      <c r="E14" s="401"/>
      <c r="F14" s="401"/>
      <c r="G14" s="401"/>
      <c r="H14" s="404"/>
      <c r="I14" s="407"/>
      <c r="J14" s="386"/>
      <c r="K14" s="389"/>
      <c r="L14" s="389"/>
      <c r="M14" s="392"/>
      <c r="N14" s="389"/>
      <c r="O14" s="559"/>
      <c r="P14" s="410"/>
      <c r="Q14" s="410"/>
      <c r="R14" s="410"/>
      <c r="S14" s="410"/>
      <c r="T14" s="556"/>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row>
    <row r="15" spans="1:278" s="99" customFormat="1" ht="15" customHeight="1" x14ac:dyDescent="0.2">
      <c r="A15" s="393">
        <f>'Mapa Final'!A15</f>
        <v>2</v>
      </c>
      <c r="B15" s="378" t="str">
        <f>'Mapa Final'!B15</f>
        <v>Incumplimiento Contractual</v>
      </c>
      <c r="C15" s="396" t="str">
        <f>'Mapa Final'!C15</f>
        <v>Incumplimiento de las metas establecidas</v>
      </c>
      <c r="D15" s="396" t="str">
        <f>'Mapa Final'!D15</f>
        <v>1. Deficiencias en la información institucional que describe el estado y las necesidades de la tecnología en la Rama Judicial.
2. Cambios inesperados en el entorno contractual
3. Producto deficiente que no cumple con las características mínimas de calidad exigidas.
4. Demoras en los procesos internos de la empresa contratista.</v>
      </c>
      <c r="E15" s="399" t="str">
        <f>'Mapa Final'!E15</f>
        <v>Que los bienes o servicios contratados se entreguen más allá del plazo de ejecución pactado, de manera incompleta, ó en malas condiciones de calidad.</v>
      </c>
      <c r="F15" s="399" t="str">
        <f>'Mapa Final'!F15</f>
        <v>Posibilidad de incumplimiento de metas establecidas debido a que los bienes o servicios contratados se entreguen más allá del plazo de ejecución pactado, de manera incompleta, ó en malas condiciones de calidad.</v>
      </c>
      <c r="G15" s="399" t="str">
        <f>'Mapa Final'!G15</f>
        <v>Ejecución y Administración de Procesos</v>
      </c>
      <c r="H15" s="402" t="str">
        <f>'Mapa Final'!I15</f>
        <v>Media</v>
      </c>
      <c r="I15" s="405" t="str">
        <f>'Mapa Final'!L15</f>
        <v>Mayor</v>
      </c>
      <c r="J15" s="384" t="str">
        <f>'Mapa Final'!N15</f>
        <v xml:space="preserve">Alto </v>
      </c>
      <c r="K15" s="387" t="str">
        <f>'Mapa Final'!AA15</f>
        <v>Baja</v>
      </c>
      <c r="L15" s="387" t="str">
        <f>'Mapa Final'!AE15</f>
        <v>Mayor</v>
      </c>
      <c r="M15" s="390" t="str">
        <f>'Mapa Final'!AG15</f>
        <v xml:space="preserve">Alto </v>
      </c>
      <c r="N15" s="387" t="str">
        <f>'Mapa Final'!AH15</f>
        <v>Evitar</v>
      </c>
      <c r="O15" s="554" t="s">
        <v>567</v>
      </c>
      <c r="P15" s="408" t="s">
        <v>490</v>
      </c>
      <c r="Q15" s="408" t="s">
        <v>491</v>
      </c>
      <c r="R15" s="411">
        <v>44377</v>
      </c>
      <c r="S15" s="411">
        <v>44469</v>
      </c>
      <c r="T15" s="554" t="s">
        <v>568</v>
      </c>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row>
    <row r="16" spans="1:278" s="99" customFormat="1" ht="13.5" customHeight="1" x14ac:dyDescent="0.2">
      <c r="A16" s="394"/>
      <c r="B16" s="379"/>
      <c r="C16" s="397"/>
      <c r="D16" s="397"/>
      <c r="E16" s="400"/>
      <c r="F16" s="400"/>
      <c r="G16" s="400"/>
      <c r="H16" s="403"/>
      <c r="I16" s="406"/>
      <c r="J16" s="385"/>
      <c r="K16" s="388"/>
      <c r="L16" s="388"/>
      <c r="M16" s="391"/>
      <c r="N16" s="388"/>
      <c r="O16" s="555"/>
      <c r="P16" s="409"/>
      <c r="Q16" s="409"/>
      <c r="R16" s="409"/>
      <c r="S16" s="581"/>
      <c r="T16" s="555"/>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row>
    <row r="17" spans="1:176" s="99" customFormat="1" ht="13.5" customHeight="1" x14ac:dyDescent="0.2">
      <c r="A17" s="394"/>
      <c r="B17" s="379"/>
      <c r="C17" s="397"/>
      <c r="D17" s="397"/>
      <c r="E17" s="400"/>
      <c r="F17" s="400"/>
      <c r="G17" s="400"/>
      <c r="H17" s="403"/>
      <c r="I17" s="406"/>
      <c r="J17" s="385"/>
      <c r="K17" s="388"/>
      <c r="L17" s="388"/>
      <c r="M17" s="391"/>
      <c r="N17" s="388"/>
      <c r="O17" s="555"/>
      <c r="P17" s="409"/>
      <c r="Q17" s="409"/>
      <c r="R17" s="409"/>
      <c r="S17" s="581"/>
      <c r="T17" s="555"/>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c r="CZ17" s="111"/>
      <c r="DA17" s="111"/>
      <c r="DB17" s="111"/>
      <c r="DC17" s="111"/>
      <c r="DD17" s="111"/>
      <c r="DE17" s="111"/>
      <c r="DF17" s="111"/>
      <c r="DG17" s="111"/>
      <c r="DH17" s="111"/>
      <c r="DI17" s="111"/>
      <c r="DJ17" s="111"/>
      <c r="DK17" s="111"/>
      <c r="DL17" s="111"/>
      <c r="DM17" s="111"/>
      <c r="DN17" s="111"/>
      <c r="DO17" s="111"/>
      <c r="DP17" s="111"/>
      <c r="DQ17" s="111"/>
      <c r="DR17" s="111"/>
      <c r="DS17" s="111"/>
      <c r="DT17" s="111"/>
      <c r="DU17" s="111"/>
      <c r="DV17" s="111"/>
      <c r="DW17" s="111"/>
      <c r="DX17" s="111"/>
      <c r="DY17" s="111"/>
      <c r="DZ17" s="111"/>
      <c r="EA17" s="111"/>
      <c r="EB17" s="111"/>
      <c r="EC17" s="111"/>
      <c r="ED17" s="111"/>
      <c r="EE17" s="111"/>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row>
    <row r="18" spans="1:176" s="99" customFormat="1" ht="13.5" customHeight="1" x14ac:dyDescent="0.2">
      <c r="A18" s="394"/>
      <c r="B18" s="379"/>
      <c r="C18" s="397"/>
      <c r="D18" s="397"/>
      <c r="E18" s="400"/>
      <c r="F18" s="400"/>
      <c r="G18" s="400"/>
      <c r="H18" s="403"/>
      <c r="I18" s="406"/>
      <c r="J18" s="385"/>
      <c r="K18" s="388"/>
      <c r="L18" s="388"/>
      <c r="M18" s="391"/>
      <c r="N18" s="388"/>
      <c r="O18" s="555"/>
      <c r="P18" s="409"/>
      <c r="Q18" s="409"/>
      <c r="R18" s="409"/>
      <c r="S18" s="581"/>
      <c r="T18" s="555"/>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111"/>
      <c r="BU18" s="111"/>
      <c r="BV18" s="111"/>
      <c r="BW18" s="111"/>
      <c r="BX18" s="111"/>
      <c r="BY18" s="111"/>
      <c r="BZ18" s="111"/>
      <c r="CA18" s="111"/>
      <c r="CB18" s="111"/>
      <c r="CC18" s="111"/>
      <c r="CD18" s="111"/>
      <c r="CE18" s="111"/>
      <c r="CF18" s="111"/>
      <c r="CG18" s="111"/>
      <c r="CH18" s="111"/>
      <c r="CI18" s="111"/>
      <c r="CJ18" s="111"/>
      <c r="CK18" s="111"/>
      <c r="CL18" s="111"/>
      <c r="CM18" s="111"/>
      <c r="CN18" s="111"/>
      <c r="CO18" s="111"/>
      <c r="CP18" s="111"/>
      <c r="CQ18" s="111"/>
      <c r="CR18" s="111"/>
      <c r="CS18" s="111"/>
      <c r="CT18" s="111"/>
      <c r="CU18" s="111"/>
      <c r="CV18" s="111"/>
      <c r="CW18" s="111"/>
      <c r="CX18" s="111"/>
      <c r="CY18" s="111"/>
      <c r="CZ18" s="111"/>
      <c r="DA18" s="111"/>
      <c r="DB18" s="111"/>
      <c r="DC18" s="111"/>
      <c r="DD18" s="111"/>
      <c r="DE18" s="111"/>
      <c r="DF18" s="111"/>
      <c r="DG18" s="111"/>
      <c r="DH18" s="111"/>
      <c r="DI18" s="111"/>
      <c r="DJ18" s="111"/>
      <c r="DK18" s="111"/>
      <c r="DL18" s="111"/>
      <c r="DM18" s="111"/>
      <c r="DN18" s="111"/>
      <c r="DO18" s="111"/>
      <c r="DP18" s="111"/>
      <c r="DQ18" s="111"/>
      <c r="DR18" s="111"/>
      <c r="DS18" s="111"/>
      <c r="DT18" s="111"/>
      <c r="DU18" s="111"/>
      <c r="DV18" s="111"/>
      <c r="DW18" s="111"/>
      <c r="DX18" s="111"/>
      <c r="DY18" s="111"/>
      <c r="DZ18" s="111"/>
      <c r="EA18" s="111"/>
      <c r="EB18" s="111"/>
      <c r="EC18" s="111"/>
      <c r="ED18" s="111"/>
      <c r="EE18" s="111"/>
      <c r="EF18" s="111"/>
      <c r="EG18" s="111"/>
      <c r="EH18" s="111"/>
      <c r="EI18" s="111"/>
      <c r="EJ18" s="111"/>
      <c r="EK18" s="111"/>
      <c r="EL18" s="111"/>
      <c r="EM18" s="111"/>
      <c r="EN18" s="111"/>
      <c r="EO18" s="111"/>
      <c r="EP18" s="111"/>
      <c r="EQ18" s="111"/>
      <c r="ER18" s="111"/>
      <c r="ES18" s="111"/>
      <c r="ET18" s="111"/>
      <c r="EU18" s="111"/>
      <c r="EV18" s="111"/>
      <c r="EW18" s="111"/>
      <c r="EX18" s="111"/>
      <c r="EY18" s="111"/>
      <c r="EZ18" s="111"/>
      <c r="FA18" s="111"/>
      <c r="FB18" s="111"/>
      <c r="FC18" s="111"/>
      <c r="FD18" s="111"/>
      <c r="FE18" s="111"/>
      <c r="FF18" s="111"/>
      <c r="FG18" s="111"/>
      <c r="FH18" s="111"/>
      <c r="FI18" s="111"/>
      <c r="FJ18" s="111"/>
      <c r="FK18" s="111"/>
      <c r="FL18" s="111"/>
      <c r="FM18" s="111"/>
      <c r="FN18" s="111"/>
      <c r="FO18" s="111"/>
      <c r="FP18" s="111"/>
      <c r="FQ18" s="111"/>
      <c r="FR18" s="111"/>
      <c r="FS18" s="111"/>
      <c r="FT18" s="111"/>
    </row>
    <row r="19" spans="1:176" s="99" customFormat="1" ht="126" customHeight="1" thickBot="1" x14ac:dyDescent="0.25">
      <c r="A19" s="395"/>
      <c r="B19" s="380"/>
      <c r="C19" s="398"/>
      <c r="D19" s="398"/>
      <c r="E19" s="401"/>
      <c r="F19" s="401"/>
      <c r="G19" s="401"/>
      <c r="H19" s="404"/>
      <c r="I19" s="407"/>
      <c r="J19" s="386"/>
      <c r="K19" s="389"/>
      <c r="L19" s="389"/>
      <c r="M19" s="392"/>
      <c r="N19" s="389"/>
      <c r="O19" s="556"/>
      <c r="P19" s="410"/>
      <c r="Q19" s="410"/>
      <c r="R19" s="410"/>
      <c r="S19" s="582"/>
      <c r="T19" s="556"/>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c r="DV19" s="111"/>
      <c r="DW19" s="111"/>
      <c r="DX19" s="111"/>
      <c r="DY19" s="111"/>
      <c r="DZ19" s="111"/>
      <c r="EA19" s="111"/>
      <c r="EB19" s="111"/>
      <c r="EC19" s="111"/>
      <c r="ED19" s="111"/>
      <c r="EE19" s="111"/>
      <c r="EF19" s="111"/>
      <c r="EG19" s="111"/>
      <c r="EH19" s="111"/>
      <c r="EI19" s="111"/>
      <c r="EJ19" s="111"/>
      <c r="EK19" s="111"/>
      <c r="EL19" s="111"/>
      <c r="EM19" s="111"/>
      <c r="EN19" s="111"/>
      <c r="EO19" s="111"/>
      <c r="EP19" s="111"/>
      <c r="EQ19" s="111"/>
      <c r="ER19" s="111"/>
      <c r="ES19" s="111"/>
      <c r="ET19" s="111"/>
      <c r="EU19" s="111"/>
      <c r="EV19" s="111"/>
      <c r="EW19" s="111"/>
      <c r="EX19" s="111"/>
      <c r="EY19" s="111"/>
      <c r="EZ19" s="111"/>
      <c r="FA19" s="111"/>
      <c r="FB19" s="111"/>
      <c r="FC19" s="111"/>
      <c r="FD19" s="111"/>
      <c r="FE19" s="111"/>
      <c r="FF19" s="111"/>
      <c r="FG19" s="111"/>
      <c r="FH19" s="111"/>
      <c r="FI19" s="111"/>
      <c r="FJ19" s="111"/>
      <c r="FK19" s="111"/>
      <c r="FL19" s="111"/>
      <c r="FM19" s="111"/>
      <c r="FN19" s="111"/>
      <c r="FO19" s="111"/>
      <c r="FP19" s="111"/>
      <c r="FQ19" s="111"/>
      <c r="FR19" s="111"/>
      <c r="FS19" s="111"/>
      <c r="FT19" s="111"/>
    </row>
    <row r="20" spans="1:176" x14ac:dyDescent="0.25">
      <c r="A20" s="393">
        <f>'Mapa Final'!A20</f>
        <v>3</v>
      </c>
      <c r="B20" s="378" t="str">
        <f>'Mapa Final'!B20</f>
        <v>Procrastinación del Plan de Inversión</v>
      </c>
      <c r="C20" s="396" t="str">
        <f>'Mapa Final'!C20</f>
        <v>Incumplimiento de las metas establecidas</v>
      </c>
      <c r="D20" s="396" t="str">
        <f>'Mapa Final'!D20</f>
        <v>1. Demora en el CSJ en aprobación del plan de inversión.
2. Demora en la entrega del plan de inversión al Consejo para aprobación.
3. Demora en la retroalimentación que se realiza en Consejo sobre el plan de inversión.
4. Diversidad de criterios frente a las soluciones planteadas por la Unidad de Informática.
5. Equipo de profesionales insuficiente.</v>
      </c>
      <c r="E20" s="399" t="str">
        <f>'Mapa Final'!E20</f>
        <v>Postergación en los trámites para la aprobación del Plan de Inversión anual.</v>
      </c>
      <c r="F20" s="399" t="str">
        <f>'Mapa Final'!F20</f>
        <v>Postergación en el trámite asociado con la autorización y aprobación del Plan de Inversión anual.</v>
      </c>
      <c r="G20" s="399" t="str">
        <f>'Mapa Final'!G20</f>
        <v>Ejecución y Administración de Procesos</v>
      </c>
      <c r="H20" s="402" t="str">
        <f>'Mapa Final'!I20</f>
        <v>Media</v>
      </c>
      <c r="I20" s="405" t="str">
        <f>'Mapa Final'!L20</f>
        <v>Moderado</v>
      </c>
      <c r="J20" s="384" t="str">
        <f>'Mapa Final'!N20</f>
        <v>Moderado</v>
      </c>
      <c r="K20" s="387" t="str">
        <f>'Mapa Final'!AA20</f>
        <v>Baja</v>
      </c>
      <c r="L20" s="387" t="str">
        <f>'Mapa Final'!AE20</f>
        <v>Moderado</v>
      </c>
      <c r="M20" s="390" t="str">
        <f>'Mapa Final'!AG20</f>
        <v>Moderado</v>
      </c>
      <c r="N20" s="387" t="str">
        <f>'Mapa Final'!AH20</f>
        <v>Reducir(mitigar)</v>
      </c>
      <c r="O20" s="554" t="s">
        <v>495</v>
      </c>
      <c r="P20" s="408" t="s">
        <v>490</v>
      </c>
      <c r="Q20" s="408" t="s">
        <v>491</v>
      </c>
      <c r="R20" s="411">
        <v>44377</v>
      </c>
      <c r="S20" s="411">
        <v>44469</v>
      </c>
      <c r="T20" s="554" t="s">
        <v>569</v>
      </c>
      <c r="U20" s="111"/>
      <c r="V20" s="111"/>
    </row>
    <row r="21" spans="1:176" x14ac:dyDescent="0.25">
      <c r="A21" s="394"/>
      <c r="B21" s="379"/>
      <c r="C21" s="397"/>
      <c r="D21" s="397"/>
      <c r="E21" s="400"/>
      <c r="F21" s="400"/>
      <c r="G21" s="400"/>
      <c r="H21" s="403"/>
      <c r="I21" s="406"/>
      <c r="J21" s="385"/>
      <c r="K21" s="388"/>
      <c r="L21" s="388"/>
      <c r="M21" s="391"/>
      <c r="N21" s="388"/>
      <c r="O21" s="555"/>
      <c r="P21" s="409"/>
      <c r="Q21" s="409"/>
      <c r="R21" s="409"/>
      <c r="S21" s="581"/>
      <c r="T21" s="555"/>
      <c r="U21" s="111"/>
      <c r="V21" s="111"/>
    </row>
    <row r="22" spans="1:176" x14ac:dyDescent="0.25">
      <c r="A22" s="394"/>
      <c r="B22" s="379"/>
      <c r="C22" s="397"/>
      <c r="D22" s="397"/>
      <c r="E22" s="400"/>
      <c r="F22" s="400"/>
      <c r="G22" s="400"/>
      <c r="H22" s="403"/>
      <c r="I22" s="406"/>
      <c r="J22" s="385"/>
      <c r="K22" s="388"/>
      <c r="L22" s="388"/>
      <c r="M22" s="391"/>
      <c r="N22" s="388"/>
      <c r="O22" s="555"/>
      <c r="P22" s="409"/>
      <c r="Q22" s="409"/>
      <c r="R22" s="409"/>
      <c r="S22" s="581"/>
      <c r="T22" s="555"/>
      <c r="U22" s="111"/>
      <c r="V22" s="111"/>
    </row>
    <row r="23" spans="1:176" x14ac:dyDescent="0.25">
      <c r="A23" s="394"/>
      <c r="B23" s="379"/>
      <c r="C23" s="397"/>
      <c r="D23" s="397"/>
      <c r="E23" s="400"/>
      <c r="F23" s="400"/>
      <c r="G23" s="400"/>
      <c r="H23" s="403"/>
      <c r="I23" s="406"/>
      <c r="J23" s="385"/>
      <c r="K23" s="388"/>
      <c r="L23" s="388"/>
      <c r="M23" s="391"/>
      <c r="N23" s="388"/>
      <c r="O23" s="555"/>
      <c r="P23" s="409"/>
      <c r="Q23" s="409"/>
      <c r="R23" s="409"/>
      <c r="S23" s="581"/>
      <c r="T23" s="555"/>
      <c r="U23" s="111"/>
      <c r="V23" s="111"/>
    </row>
    <row r="24" spans="1:176" ht="41.25" customHeight="1" thickBot="1" x14ac:dyDescent="0.3">
      <c r="A24" s="395"/>
      <c r="B24" s="380"/>
      <c r="C24" s="398"/>
      <c r="D24" s="398"/>
      <c r="E24" s="401"/>
      <c r="F24" s="401"/>
      <c r="G24" s="401"/>
      <c r="H24" s="404"/>
      <c r="I24" s="407"/>
      <c r="J24" s="386"/>
      <c r="K24" s="389"/>
      <c r="L24" s="389"/>
      <c r="M24" s="392"/>
      <c r="N24" s="389"/>
      <c r="O24" s="556"/>
      <c r="P24" s="410"/>
      <c r="Q24" s="410"/>
      <c r="R24" s="410"/>
      <c r="S24" s="582"/>
      <c r="T24" s="556"/>
      <c r="U24" s="111"/>
      <c r="V24" s="111"/>
    </row>
    <row r="25" spans="1:176" x14ac:dyDescent="0.25">
      <c r="A25" s="393">
        <f>'Mapa Final'!A25</f>
        <v>4</v>
      </c>
      <c r="B25" s="378" t="str">
        <f>'Mapa Final'!B25</f>
        <v>Corrupción</v>
      </c>
      <c r="C25" s="396" t="str">
        <f>'Mapa Final'!C25</f>
        <v>Reputacional(Corrupción)</v>
      </c>
      <c r="D25" s="396"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399" t="str">
        <f>'Mapa Final'!E25</f>
        <v xml:space="preserve">Carencia de transparencia, etica y valores . </v>
      </c>
      <c r="F25" s="399" t="str">
        <f>'Mapa Final'!F25</f>
        <v xml:space="preserve">Posibilidad de actos indebidos de  los servidores judiciales debido a  la carencia en transparencia, etica y valores </v>
      </c>
      <c r="G25" s="399" t="str">
        <f>'Mapa Final'!G25</f>
        <v>Fraude Interno</v>
      </c>
      <c r="H25" s="402" t="str">
        <f>'Mapa Final'!I25</f>
        <v>Muy Alta</v>
      </c>
      <c r="I25" s="405" t="str">
        <f>'Mapa Final'!L25</f>
        <v>Mayor</v>
      </c>
      <c r="J25" s="384" t="str">
        <f>'Mapa Final'!N25</f>
        <v xml:space="preserve">Alto </v>
      </c>
      <c r="K25" s="387" t="str">
        <f>'Mapa Final'!AA25</f>
        <v>Media</v>
      </c>
      <c r="L25" s="387" t="str">
        <f>'Mapa Final'!AE25</f>
        <v>Mayor</v>
      </c>
      <c r="M25" s="390" t="str">
        <f>'Mapa Final'!AG25</f>
        <v xml:space="preserve">Alto </v>
      </c>
      <c r="N25" s="387" t="str">
        <f>'Mapa Final'!AH25</f>
        <v>Evitar</v>
      </c>
      <c r="O25" s="554" t="s">
        <v>570</v>
      </c>
      <c r="P25" s="408" t="s">
        <v>490</v>
      </c>
      <c r="Q25" s="408" t="s">
        <v>491</v>
      </c>
      <c r="R25" s="411">
        <v>44377</v>
      </c>
      <c r="S25" s="411">
        <v>44469</v>
      </c>
      <c r="T25" s="554" t="s">
        <v>497</v>
      </c>
    </row>
    <row r="26" spans="1:176" x14ac:dyDescent="0.25">
      <c r="A26" s="394"/>
      <c r="B26" s="379"/>
      <c r="C26" s="397"/>
      <c r="D26" s="397"/>
      <c r="E26" s="400"/>
      <c r="F26" s="400"/>
      <c r="G26" s="400"/>
      <c r="H26" s="403"/>
      <c r="I26" s="406"/>
      <c r="J26" s="385"/>
      <c r="K26" s="388"/>
      <c r="L26" s="388"/>
      <c r="M26" s="391"/>
      <c r="N26" s="388"/>
      <c r="O26" s="555"/>
      <c r="P26" s="409"/>
      <c r="Q26" s="409"/>
      <c r="R26" s="409"/>
      <c r="S26" s="581"/>
      <c r="T26" s="558"/>
    </row>
    <row r="27" spans="1:176" x14ac:dyDescent="0.25">
      <c r="A27" s="394"/>
      <c r="B27" s="379"/>
      <c r="C27" s="397"/>
      <c r="D27" s="397"/>
      <c r="E27" s="400"/>
      <c r="F27" s="400"/>
      <c r="G27" s="400"/>
      <c r="H27" s="403"/>
      <c r="I27" s="406"/>
      <c r="J27" s="385"/>
      <c r="K27" s="388"/>
      <c r="L27" s="388"/>
      <c r="M27" s="391"/>
      <c r="N27" s="388"/>
      <c r="O27" s="555"/>
      <c r="P27" s="409"/>
      <c r="Q27" s="409"/>
      <c r="R27" s="409"/>
      <c r="S27" s="581"/>
      <c r="T27" s="558"/>
    </row>
    <row r="28" spans="1:176" x14ac:dyDescent="0.25">
      <c r="A28" s="394"/>
      <c r="B28" s="379"/>
      <c r="C28" s="397"/>
      <c r="D28" s="397"/>
      <c r="E28" s="400"/>
      <c r="F28" s="400"/>
      <c r="G28" s="400"/>
      <c r="H28" s="403"/>
      <c r="I28" s="406"/>
      <c r="J28" s="385"/>
      <c r="K28" s="388"/>
      <c r="L28" s="388"/>
      <c r="M28" s="391"/>
      <c r="N28" s="388"/>
      <c r="O28" s="555"/>
      <c r="P28" s="409"/>
      <c r="Q28" s="409"/>
      <c r="R28" s="409"/>
      <c r="S28" s="581"/>
      <c r="T28" s="558"/>
    </row>
    <row r="29" spans="1:176" ht="57" customHeight="1" thickBot="1" x14ac:dyDescent="0.3">
      <c r="A29" s="395"/>
      <c r="B29" s="380"/>
      <c r="C29" s="398"/>
      <c r="D29" s="398"/>
      <c r="E29" s="401"/>
      <c r="F29" s="401"/>
      <c r="G29" s="401"/>
      <c r="H29" s="404"/>
      <c r="I29" s="407"/>
      <c r="J29" s="386"/>
      <c r="K29" s="389"/>
      <c r="L29" s="389"/>
      <c r="M29" s="392"/>
      <c r="N29" s="389"/>
      <c r="O29" s="556"/>
      <c r="P29" s="410"/>
      <c r="Q29" s="410"/>
      <c r="R29" s="410"/>
      <c r="S29" s="582"/>
      <c r="T29" s="559"/>
    </row>
    <row r="30" spans="1:176" x14ac:dyDescent="0.25">
      <c r="A30" s="393">
        <f>'Mapa Final'!A30</f>
        <v>5</v>
      </c>
      <c r="B30" s="378" t="str">
        <f>'Mapa Final'!B30</f>
        <v>Interrupción o demora en el Servicio Público de Administrar  Justicia.</v>
      </c>
      <c r="C30" s="396" t="str">
        <f>'Mapa Final'!C30</f>
        <v>Afectación en la Prestación del Servicio de Justicia</v>
      </c>
      <c r="D30" s="396" t="str">
        <f>'Mapa Final'!D30</f>
        <v>1. Paros que afecten la prestación del servicio.  
2. Huelgas, protestas ciudadana
3. Disturbios o hechos violentos
4.Pandemia
5.Emergencias Ambientales</v>
      </c>
      <c r="E30" s="399" t="str">
        <f>'Mapa Final'!E30</f>
        <v>Suceso de fuerza mayor que imposibilitan la gestión judicial</v>
      </c>
      <c r="F30" s="399" t="str">
        <f>'Mapa Final'!F30</f>
        <v>Posibilidad de  afectación en la Prestación del Servicio de Justicia debido a un suceso de fuerza mayor que imposibilita la gestión judicial</v>
      </c>
      <c r="G30" s="399" t="str">
        <f>'Mapa Final'!G30</f>
        <v>Usuarios, productos y prácticas organizacionales</v>
      </c>
      <c r="H30" s="402" t="str">
        <f>'Mapa Final'!I30</f>
        <v>Muy Alta</v>
      </c>
      <c r="I30" s="405" t="str">
        <f>'Mapa Final'!L30</f>
        <v>Moderado</v>
      </c>
      <c r="J30" s="384" t="str">
        <f>'Mapa Final'!N30</f>
        <v xml:space="preserve">Alto </v>
      </c>
      <c r="K30" s="387" t="str">
        <f>'Mapa Final'!AA30</f>
        <v>Media</v>
      </c>
      <c r="L30" s="387" t="str">
        <f>'Mapa Final'!AE30</f>
        <v>Moderado</v>
      </c>
      <c r="M30" s="390" t="str">
        <f>'Mapa Final'!AG30</f>
        <v>Moderado</v>
      </c>
      <c r="N30" s="387" t="str">
        <f>'Mapa Final'!AH30</f>
        <v>Reducir(mitigar)</v>
      </c>
      <c r="O30" s="554" t="s">
        <v>498</v>
      </c>
      <c r="P30" s="408" t="s">
        <v>490</v>
      </c>
      <c r="Q30" s="408" t="s">
        <v>491</v>
      </c>
      <c r="R30" s="411">
        <v>44377</v>
      </c>
      <c r="S30" s="411">
        <v>44469</v>
      </c>
      <c r="T30" s="554" t="s">
        <v>499</v>
      </c>
    </row>
    <row r="31" spans="1:176" x14ac:dyDescent="0.25">
      <c r="A31" s="394"/>
      <c r="B31" s="379"/>
      <c r="C31" s="397"/>
      <c r="D31" s="397"/>
      <c r="E31" s="400"/>
      <c r="F31" s="400"/>
      <c r="G31" s="400"/>
      <c r="H31" s="403"/>
      <c r="I31" s="406"/>
      <c r="J31" s="385"/>
      <c r="K31" s="388"/>
      <c r="L31" s="388"/>
      <c r="M31" s="391"/>
      <c r="N31" s="388"/>
      <c r="O31" s="558"/>
      <c r="P31" s="409"/>
      <c r="Q31" s="409"/>
      <c r="R31" s="409"/>
      <c r="S31" s="409"/>
      <c r="T31" s="555"/>
    </row>
    <row r="32" spans="1:176" x14ac:dyDescent="0.25">
      <c r="A32" s="394"/>
      <c r="B32" s="379"/>
      <c r="C32" s="397"/>
      <c r="D32" s="397"/>
      <c r="E32" s="400"/>
      <c r="F32" s="400"/>
      <c r="G32" s="400"/>
      <c r="H32" s="403"/>
      <c r="I32" s="406"/>
      <c r="J32" s="385"/>
      <c r="K32" s="388"/>
      <c r="L32" s="388"/>
      <c r="M32" s="391"/>
      <c r="N32" s="388"/>
      <c r="O32" s="558"/>
      <c r="P32" s="409"/>
      <c r="Q32" s="409"/>
      <c r="R32" s="409"/>
      <c r="S32" s="409"/>
      <c r="T32" s="555"/>
    </row>
    <row r="33" spans="1:20" x14ac:dyDescent="0.25">
      <c r="A33" s="394"/>
      <c r="B33" s="379"/>
      <c r="C33" s="397"/>
      <c r="D33" s="397"/>
      <c r="E33" s="400"/>
      <c r="F33" s="400"/>
      <c r="G33" s="400"/>
      <c r="H33" s="403"/>
      <c r="I33" s="406"/>
      <c r="J33" s="385"/>
      <c r="K33" s="388"/>
      <c r="L33" s="388"/>
      <c r="M33" s="391"/>
      <c r="N33" s="388"/>
      <c r="O33" s="558"/>
      <c r="P33" s="409"/>
      <c r="Q33" s="409"/>
      <c r="R33" s="409"/>
      <c r="S33" s="409"/>
      <c r="T33" s="555"/>
    </row>
    <row r="34" spans="1:20" ht="50.25" customHeight="1" thickBot="1" x14ac:dyDescent="0.3">
      <c r="A34" s="395"/>
      <c r="B34" s="380"/>
      <c r="C34" s="398"/>
      <c r="D34" s="398"/>
      <c r="E34" s="401"/>
      <c r="F34" s="401"/>
      <c r="G34" s="401"/>
      <c r="H34" s="404"/>
      <c r="I34" s="407"/>
      <c r="J34" s="386"/>
      <c r="K34" s="389"/>
      <c r="L34" s="389"/>
      <c r="M34" s="392"/>
      <c r="N34" s="389"/>
      <c r="O34" s="559"/>
      <c r="P34" s="410"/>
      <c r="Q34" s="410"/>
      <c r="R34" s="410"/>
      <c r="S34" s="410"/>
      <c r="T34" s="556"/>
    </row>
    <row r="35" spans="1:20" x14ac:dyDescent="0.25">
      <c r="A35" s="393">
        <f>'Mapa Final'!A35</f>
        <v>6</v>
      </c>
      <c r="B35" s="378" t="str">
        <f>'Mapa Final'!B35</f>
        <v>Inaplicabilidad de la normavidad ambiental vigente</v>
      </c>
      <c r="C35" s="396" t="str">
        <f>'Mapa Final'!C35</f>
        <v xml:space="preserve"> Afectación Ambiental</v>
      </c>
      <c r="D35" s="396"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399" t="str">
        <f>'Mapa Final'!E35</f>
        <v>Desconocimiento de los lineamientos ambientales y normatividad  ambiental vigente</v>
      </c>
      <c r="F35" s="399" t="str">
        <f>'Mapa Final'!F35</f>
        <v>Posibilidad de afectación ambiental debido al desconocimiento de las lineamientos ambientales y normatividad ambiental vigente</v>
      </c>
      <c r="G35" s="399" t="str">
        <f>'Mapa Final'!G35</f>
        <v>Eventos Ambientales Internos</v>
      </c>
      <c r="H35" s="402" t="str">
        <f>'Mapa Final'!I35</f>
        <v>Media</v>
      </c>
      <c r="I35" s="405" t="str">
        <f>'Mapa Final'!L35</f>
        <v>Moderado</v>
      </c>
      <c r="J35" s="384" t="str">
        <f>'Mapa Final'!N35</f>
        <v>Moderado</v>
      </c>
      <c r="K35" s="387" t="str">
        <f>'Mapa Final'!AA35</f>
        <v>Baja</v>
      </c>
      <c r="L35" s="387" t="str">
        <f>'Mapa Final'!AE35</f>
        <v>Moderado</v>
      </c>
      <c r="M35" s="390" t="str">
        <f>'Mapa Final'!AG35</f>
        <v>Moderado</v>
      </c>
      <c r="N35" s="387" t="str">
        <f>'Mapa Final'!AH35</f>
        <v>Reducir(mitigar)</v>
      </c>
      <c r="O35" s="554" t="s">
        <v>500</v>
      </c>
      <c r="P35" s="408" t="s">
        <v>490</v>
      </c>
      <c r="Q35" s="408" t="s">
        <v>491</v>
      </c>
      <c r="R35" s="411">
        <v>44377</v>
      </c>
      <c r="S35" s="411">
        <v>44469</v>
      </c>
      <c r="T35" s="557" t="s">
        <v>492</v>
      </c>
    </row>
    <row r="36" spans="1:20" x14ac:dyDescent="0.25">
      <c r="A36" s="394"/>
      <c r="B36" s="379"/>
      <c r="C36" s="397"/>
      <c r="D36" s="397"/>
      <c r="E36" s="400"/>
      <c r="F36" s="400"/>
      <c r="G36" s="400"/>
      <c r="H36" s="403"/>
      <c r="I36" s="406"/>
      <c r="J36" s="385"/>
      <c r="K36" s="388"/>
      <c r="L36" s="388"/>
      <c r="M36" s="391"/>
      <c r="N36" s="388"/>
      <c r="O36" s="555"/>
      <c r="P36" s="409"/>
      <c r="Q36" s="409"/>
      <c r="R36" s="409"/>
      <c r="S36" s="409"/>
      <c r="T36" s="558"/>
    </row>
    <row r="37" spans="1:20" x14ac:dyDescent="0.25">
      <c r="A37" s="394"/>
      <c r="B37" s="379"/>
      <c r="C37" s="397"/>
      <c r="D37" s="397"/>
      <c r="E37" s="400"/>
      <c r="F37" s="400"/>
      <c r="G37" s="400"/>
      <c r="H37" s="403"/>
      <c r="I37" s="406"/>
      <c r="J37" s="385"/>
      <c r="K37" s="388"/>
      <c r="L37" s="388"/>
      <c r="M37" s="391"/>
      <c r="N37" s="388"/>
      <c r="O37" s="555"/>
      <c r="P37" s="409"/>
      <c r="Q37" s="409"/>
      <c r="R37" s="409"/>
      <c r="S37" s="409"/>
      <c r="T37" s="558"/>
    </row>
    <row r="38" spans="1:20" x14ac:dyDescent="0.25">
      <c r="A38" s="394"/>
      <c r="B38" s="379"/>
      <c r="C38" s="397"/>
      <c r="D38" s="397"/>
      <c r="E38" s="400"/>
      <c r="F38" s="400"/>
      <c r="G38" s="400"/>
      <c r="H38" s="403"/>
      <c r="I38" s="406"/>
      <c r="J38" s="385"/>
      <c r="K38" s="388"/>
      <c r="L38" s="388"/>
      <c r="M38" s="391"/>
      <c r="N38" s="388"/>
      <c r="O38" s="555"/>
      <c r="P38" s="409"/>
      <c r="Q38" s="409"/>
      <c r="R38" s="409"/>
      <c r="S38" s="409"/>
      <c r="T38" s="558"/>
    </row>
    <row r="39" spans="1:20" ht="47.25" customHeight="1" thickBot="1" x14ac:dyDescent="0.3">
      <c r="A39" s="395"/>
      <c r="B39" s="380"/>
      <c r="C39" s="398"/>
      <c r="D39" s="398"/>
      <c r="E39" s="401"/>
      <c r="F39" s="401"/>
      <c r="G39" s="401"/>
      <c r="H39" s="404"/>
      <c r="I39" s="407"/>
      <c r="J39" s="386"/>
      <c r="K39" s="389"/>
      <c r="L39" s="389"/>
      <c r="M39" s="392"/>
      <c r="N39" s="389"/>
      <c r="O39" s="556"/>
      <c r="P39" s="410"/>
      <c r="Q39" s="410"/>
      <c r="R39" s="410"/>
      <c r="S39" s="410"/>
      <c r="T39" s="559"/>
    </row>
    <row r="40" spans="1:20" x14ac:dyDescent="0.25">
      <c r="A40" s="393">
        <f>'Mapa Final'!A40</f>
        <v>7</v>
      </c>
      <c r="B40" s="378" t="str">
        <f>'Mapa Final'!B40</f>
        <v>Obsolescencia Tecnológica.</v>
      </c>
      <c r="C40" s="396" t="str">
        <f>'Mapa Final'!C40</f>
        <v>Afectación en la Prestación del Servicio de Justicia</v>
      </c>
      <c r="D40" s="396" t="str">
        <f>'Mapa Final'!D40</f>
        <v>1.Rápido e inevitable avance tecnológico.
2. Falta de cultura en la organización para aceptar la necesidad de actualizar la plataforma tecnológica y los sistemas de información.
3. Falta de suficientes recursos presupuestales</v>
      </c>
      <c r="E40" s="399" t="str">
        <f>'Mapa Final'!E40</f>
        <v>Rápido e inevitable avance tecnológico</v>
      </c>
      <c r="F40" s="399" t="str">
        <f>'Mapa Final'!F40</f>
        <v>La infraestructura tecnológica entra en obsolescencia en el plazo de (3) tres años, razón por la cual permanentemente se debe estar actualizando. Dentro de esta plataforma tecnológica se encuentran los cableados estructurados, los Pc´s, los servidores, los switches, las Ups y los escáneres, también son ítem objeto de la desactualización los sistemas de información.</v>
      </c>
      <c r="G40" s="399" t="str">
        <f>'Mapa Final'!G40</f>
        <v>Fallas Tecnológicas</v>
      </c>
      <c r="H40" s="402" t="str">
        <f>'Mapa Final'!I40</f>
        <v>Media</v>
      </c>
      <c r="I40" s="405" t="str">
        <f>'Mapa Final'!L40</f>
        <v>Mayor</v>
      </c>
      <c r="J40" s="384" t="str">
        <f>'Mapa Final'!N40</f>
        <v xml:space="preserve">Alto </v>
      </c>
      <c r="K40" s="387" t="str">
        <f>'Mapa Final'!AA40</f>
        <v>Media</v>
      </c>
      <c r="L40" s="387" t="str">
        <f>'Mapa Final'!AE40</f>
        <v>Mayor</v>
      </c>
      <c r="M40" s="390" t="str">
        <f>'Mapa Final'!AG40</f>
        <v xml:space="preserve">Alto </v>
      </c>
      <c r="N40" s="387" t="str">
        <f>'Mapa Final'!AH40</f>
        <v>Reducir(mitigar)</v>
      </c>
      <c r="O40" s="554" t="s">
        <v>502</v>
      </c>
      <c r="P40" s="408" t="s">
        <v>490</v>
      </c>
      <c r="Q40" s="408" t="s">
        <v>491</v>
      </c>
      <c r="R40" s="411">
        <v>44377</v>
      </c>
      <c r="S40" s="411">
        <v>44469</v>
      </c>
      <c r="T40" s="554" t="s">
        <v>571</v>
      </c>
    </row>
    <row r="41" spans="1:20" x14ac:dyDescent="0.25">
      <c r="A41" s="394"/>
      <c r="B41" s="379"/>
      <c r="C41" s="397"/>
      <c r="D41" s="397"/>
      <c r="E41" s="400"/>
      <c r="F41" s="400"/>
      <c r="G41" s="400"/>
      <c r="H41" s="403"/>
      <c r="I41" s="406"/>
      <c r="J41" s="385"/>
      <c r="K41" s="388"/>
      <c r="L41" s="388"/>
      <c r="M41" s="391"/>
      <c r="N41" s="388"/>
      <c r="O41" s="558"/>
      <c r="P41" s="409"/>
      <c r="Q41" s="409"/>
      <c r="R41" s="409"/>
      <c r="S41" s="409"/>
      <c r="T41" s="555"/>
    </row>
    <row r="42" spans="1:20" x14ac:dyDescent="0.25">
      <c r="A42" s="394"/>
      <c r="B42" s="379"/>
      <c r="C42" s="397"/>
      <c r="D42" s="397"/>
      <c r="E42" s="400"/>
      <c r="F42" s="400"/>
      <c r="G42" s="400"/>
      <c r="H42" s="403"/>
      <c r="I42" s="406"/>
      <c r="J42" s="385"/>
      <c r="K42" s="388"/>
      <c r="L42" s="388"/>
      <c r="M42" s="391"/>
      <c r="N42" s="388"/>
      <c r="O42" s="558"/>
      <c r="P42" s="409"/>
      <c r="Q42" s="409"/>
      <c r="R42" s="409"/>
      <c r="S42" s="409"/>
      <c r="T42" s="555"/>
    </row>
    <row r="43" spans="1:20" x14ac:dyDescent="0.25">
      <c r="A43" s="394"/>
      <c r="B43" s="379"/>
      <c r="C43" s="397"/>
      <c r="D43" s="397"/>
      <c r="E43" s="400"/>
      <c r="F43" s="400"/>
      <c r="G43" s="400"/>
      <c r="H43" s="403"/>
      <c r="I43" s="406"/>
      <c r="J43" s="385"/>
      <c r="K43" s="388"/>
      <c r="L43" s="388"/>
      <c r="M43" s="391"/>
      <c r="N43" s="388"/>
      <c r="O43" s="558"/>
      <c r="P43" s="409"/>
      <c r="Q43" s="409"/>
      <c r="R43" s="409"/>
      <c r="S43" s="409"/>
      <c r="T43" s="555"/>
    </row>
    <row r="44" spans="1:20" ht="15.75" thickBot="1" x14ac:dyDescent="0.3">
      <c r="A44" s="395"/>
      <c r="B44" s="380"/>
      <c r="C44" s="398"/>
      <c r="D44" s="398"/>
      <c r="E44" s="401"/>
      <c r="F44" s="401"/>
      <c r="G44" s="401"/>
      <c r="H44" s="404"/>
      <c r="I44" s="407"/>
      <c r="J44" s="386"/>
      <c r="K44" s="389"/>
      <c r="L44" s="389"/>
      <c r="M44" s="392"/>
      <c r="N44" s="389"/>
      <c r="O44" s="559"/>
      <c r="P44" s="410"/>
      <c r="Q44" s="410"/>
      <c r="R44" s="410"/>
      <c r="S44" s="410"/>
      <c r="T44" s="556"/>
    </row>
    <row r="45" spans="1:20" x14ac:dyDescent="0.25">
      <c r="A45" s="393">
        <f>'Mapa Final'!A45</f>
        <v>8</v>
      </c>
      <c r="B45" s="378" t="str">
        <f>'Mapa Final'!B45</f>
        <v>Falta de Gobernabilidad de TI</v>
      </c>
      <c r="C45" s="396" t="str">
        <f>'Mapa Final'!C45</f>
        <v>Reputacional</v>
      </c>
      <c r="D45" s="396" t="str">
        <f>'Mapa Final'!D45</f>
        <v>1. Falta de control y regulación respecto de la aplicación del las TIC en las diferentes Seccionales
2. Se presenta desarticulación con los ingenieros Seccionales, al no tener administrativamente dependencia de la dirección de la Unidad de Informática.
3.Falta de Estandarización de la implementación de aplicativos a nivel nacional.</v>
      </c>
      <c r="E45" s="399" t="str">
        <f>'Mapa Final'!E45</f>
        <v>Falta de apoyo de la alta gerencia para que los lineamientos que se definan en la U. Informática a nivel central sean acogidos y respetados</v>
      </c>
      <c r="F45" s="399" t="str">
        <f>'Mapa Final'!F45</f>
        <v>Se presenta desarticulación de acciones o implementación de soluciones en las diferentes Unidades tanto en el Consejo como en la Dirección Ejecutiva y de las Seccionales.</v>
      </c>
      <c r="G45" s="399" t="str">
        <f>'Mapa Final'!G45</f>
        <v>Relaciones Laborales</v>
      </c>
      <c r="H45" s="402" t="str">
        <f>'Mapa Final'!I45</f>
        <v>Media</v>
      </c>
      <c r="I45" s="405" t="str">
        <f>'Mapa Final'!L45</f>
        <v>Moderado</v>
      </c>
      <c r="J45" s="384" t="str">
        <f>'Mapa Final'!N45</f>
        <v>Moderado</v>
      </c>
      <c r="K45" s="387" t="str">
        <f>'Mapa Final'!AA45</f>
        <v>Media</v>
      </c>
      <c r="L45" s="387" t="str">
        <f>'Mapa Final'!AE45</f>
        <v>Moderado</v>
      </c>
      <c r="M45" s="390" t="str">
        <f>'Mapa Final'!AG45</f>
        <v>Moderado</v>
      </c>
      <c r="N45" s="387" t="str">
        <f>'Mapa Final'!AH45</f>
        <v>Aceptar</v>
      </c>
      <c r="O45" s="554" t="s">
        <v>572</v>
      </c>
      <c r="P45" s="408" t="s">
        <v>490</v>
      </c>
      <c r="Q45" s="408" t="s">
        <v>491</v>
      </c>
      <c r="R45" s="411">
        <v>44377</v>
      </c>
      <c r="S45" s="411">
        <v>44469</v>
      </c>
      <c r="T45" s="554" t="s">
        <v>504</v>
      </c>
    </row>
    <row r="46" spans="1:20" x14ac:dyDescent="0.25">
      <c r="A46" s="394"/>
      <c r="B46" s="379"/>
      <c r="C46" s="397"/>
      <c r="D46" s="397"/>
      <c r="E46" s="400"/>
      <c r="F46" s="400"/>
      <c r="G46" s="400"/>
      <c r="H46" s="403"/>
      <c r="I46" s="406"/>
      <c r="J46" s="385"/>
      <c r="K46" s="388"/>
      <c r="L46" s="388"/>
      <c r="M46" s="391"/>
      <c r="N46" s="388"/>
      <c r="O46" s="555"/>
      <c r="P46" s="409"/>
      <c r="Q46" s="409"/>
      <c r="R46" s="409"/>
      <c r="S46" s="409"/>
      <c r="T46" s="555"/>
    </row>
    <row r="47" spans="1:20" x14ac:dyDescent="0.25">
      <c r="A47" s="394"/>
      <c r="B47" s="379"/>
      <c r="C47" s="397"/>
      <c r="D47" s="397"/>
      <c r="E47" s="400"/>
      <c r="F47" s="400"/>
      <c r="G47" s="400"/>
      <c r="H47" s="403"/>
      <c r="I47" s="406"/>
      <c r="J47" s="385"/>
      <c r="K47" s="388"/>
      <c r="L47" s="388"/>
      <c r="M47" s="391"/>
      <c r="N47" s="388"/>
      <c r="O47" s="555"/>
      <c r="P47" s="409"/>
      <c r="Q47" s="409"/>
      <c r="R47" s="409"/>
      <c r="S47" s="409"/>
      <c r="T47" s="555"/>
    </row>
    <row r="48" spans="1:20" x14ac:dyDescent="0.25">
      <c r="A48" s="394"/>
      <c r="B48" s="379"/>
      <c r="C48" s="397"/>
      <c r="D48" s="397"/>
      <c r="E48" s="400"/>
      <c r="F48" s="400"/>
      <c r="G48" s="400"/>
      <c r="H48" s="403"/>
      <c r="I48" s="406"/>
      <c r="J48" s="385"/>
      <c r="K48" s="388"/>
      <c r="L48" s="388"/>
      <c r="M48" s="391"/>
      <c r="N48" s="388"/>
      <c r="O48" s="555"/>
      <c r="P48" s="409"/>
      <c r="Q48" s="409"/>
      <c r="R48" s="409"/>
      <c r="S48" s="409"/>
      <c r="T48" s="555"/>
    </row>
    <row r="49" spans="1:20" ht="15.75" thickBot="1" x14ac:dyDescent="0.3">
      <c r="A49" s="395"/>
      <c r="B49" s="380"/>
      <c r="C49" s="398"/>
      <c r="D49" s="398"/>
      <c r="E49" s="401"/>
      <c r="F49" s="401"/>
      <c r="G49" s="401"/>
      <c r="H49" s="404"/>
      <c r="I49" s="407"/>
      <c r="J49" s="386"/>
      <c r="K49" s="389"/>
      <c r="L49" s="389"/>
      <c r="M49" s="392"/>
      <c r="N49" s="389"/>
      <c r="O49" s="556"/>
      <c r="P49" s="410"/>
      <c r="Q49" s="410"/>
      <c r="R49" s="410"/>
      <c r="S49" s="410"/>
      <c r="T49" s="556"/>
    </row>
    <row r="50" spans="1:20" x14ac:dyDescent="0.25">
      <c r="A50" s="393">
        <f>'Mapa Final'!A50</f>
        <v>9</v>
      </c>
      <c r="B50" s="378" t="str">
        <f>'Mapa Final'!B50</f>
        <v>Migración de servicios</v>
      </c>
      <c r="C50" s="396" t="str">
        <f>'Mapa Final'!C50</f>
        <v>Afectación en la Prestación del Servicio de Justicia</v>
      </c>
      <c r="D50" s="396" t="str">
        <f>'Mapa Final'!D50</f>
        <v>1. Contratación del Estado mediante la plataforma CCE - tiempos de contratación cortos - Los Acuerdos Marcos de precio son insuficientes.
2. Contratación del Estado mediante la plataforma CCE - Se adjudica sin saber si el proveedor es idioneo para asumir las actividades en desarrollo.</v>
      </c>
      <c r="E50" s="399" t="str">
        <f>'Mapa Final'!E50</f>
        <v>Indisponibilidad de servicios</v>
      </c>
      <c r="F50" s="399" t="str">
        <f>'Mapa Final'!F50</f>
        <v xml:space="preserve">Afectación en la prestación de servicios tecnológicos, causado por la migración de los mismos, en el cambio de proveedor, afectando el normal desarrollo de las actividades </v>
      </c>
      <c r="G50" s="399" t="str">
        <f>'Mapa Final'!G50</f>
        <v>Fallas Tecnológicas</v>
      </c>
      <c r="H50" s="402" t="str">
        <f>'Mapa Final'!I50</f>
        <v>Media</v>
      </c>
      <c r="I50" s="405" t="str">
        <f>'Mapa Final'!L50</f>
        <v>Moderado</v>
      </c>
      <c r="J50" s="384" t="str">
        <f>'Mapa Final'!N50</f>
        <v>Moderado</v>
      </c>
      <c r="K50" s="387" t="str">
        <f>'Mapa Final'!AA50</f>
        <v>Baja</v>
      </c>
      <c r="L50" s="387" t="str">
        <f>'Mapa Final'!AE50</f>
        <v>Moderado</v>
      </c>
      <c r="M50" s="390" t="str">
        <f>'Mapa Final'!AG50</f>
        <v>Moderado</v>
      </c>
      <c r="N50" s="387" t="str">
        <f>'Mapa Final'!AH50</f>
        <v>Evitar</v>
      </c>
      <c r="O50" s="554" t="s">
        <v>573</v>
      </c>
      <c r="P50" s="408" t="s">
        <v>490</v>
      </c>
      <c r="Q50" s="408" t="s">
        <v>491</v>
      </c>
      <c r="R50" s="411">
        <v>44377</v>
      </c>
      <c r="S50" s="411">
        <v>44469</v>
      </c>
      <c r="T50" s="554" t="s">
        <v>492</v>
      </c>
    </row>
    <row r="51" spans="1:20" x14ac:dyDescent="0.25">
      <c r="A51" s="394"/>
      <c r="B51" s="379"/>
      <c r="C51" s="397"/>
      <c r="D51" s="397"/>
      <c r="E51" s="400"/>
      <c r="F51" s="400"/>
      <c r="G51" s="400"/>
      <c r="H51" s="403"/>
      <c r="I51" s="406"/>
      <c r="J51" s="385"/>
      <c r="K51" s="388"/>
      <c r="L51" s="388"/>
      <c r="M51" s="391"/>
      <c r="N51" s="388"/>
      <c r="O51" s="555"/>
      <c r="P51" s="409"/>
      <c r="Q51" s="409"/>
      <c r="R51" s="409"/>
      <c r="S51" s="409"/>
      <c r="T51" s="555"/>
    </row>
    <row r="52" spans="1:20" x14ac:dyDescent="0.25">
      <c r="A52" s="394"/>
      <c r="B52" s="379"/>
      <c r="C52" s="397"/>
      <c r="D52" s="397"/>
      <c r="E52" s="400"/>
      <c r="F52" s="400"/>
      <c r="G52" s="400"/>
      <c r="H52" s="403"/>
      <c r="I52" s="406"/>
      <c r="J52" s="385"/>
      <c r="K52" s="388"/>
      <c r="L52" s="388"/>
      <c r="M52" s="391"/>
      <c r="N52" s="388"/>
      <c r="O52" s="555"/>
      <c r="P52" s="409"/>
      <c r="Q52" s="409"/>
      <c r="R52" s="409"/>
      <c r="S52" s="409"/>
      <c r="T52" s="555"/>
    </row>
    <row r="53" spans="1:20" x14ac:dyDescent="0.25">
      <c r="A53" s="394"/>
      <c r="B53" s="379"/>
      <c r="C53" s="397"/>
      <c r="D53" s="397"/>
      <c r="E53" s="400"/>
      <c r="F53" s="400"/>
      <c r="G53" s="400"/>
      <c r="H53" s="403"/>
      <c r="I53" s="406"/>
      <c r="J53" s="385"/>
      <c r="K53" s="388"/>
      <c r="L53" s="388"/>
      <c r="M53" s="391"/>
      <c r="N53" s="388"/>
      <c r="O53" s="555"/>
      <c r="P53" s="409"/>
      <c r="Q53" s="409"/>
      <c r="R53" s="409"/>
      <c r="S53" s="409"/>
      <c r="T53" s="555"/>
    </row>
    <row r="54" spans="1:20" ht="15.75" thickBot="1" x14ac:dyDescent="0.3">
      <c r="A54" s="395"/>
      <c r="B54" s="380"/>
      <c r="C54" s="398"/>
      <c r="D54" s="398"/>
      <c r="E54" s="401"/>
      <c r="F54" s="401"/>
      <c r="G54" s="401"/>
      <c r="H54" s="404"/>
      <c r="I54" s="407"/>
      <c r="J54" s="386"/>
      <c r="K54" s="389"/>
      <c r="L54" s="389"/>
      <c r="M54" s="392"/>
      <c r="N54" s="389"/>
      <c r="O54" s="556"/>
      <c r="P54" s="410"/>
      <c r="Q54" s="410"/>
      <c r="R54" s="410"/>
      <c r="S54" s="410"/>
      <c r="T54" s="556"/>
    </row>
    <row r="55" spans="1:20" x14ac:dyDescent="0.25">
      <c r="A55" s="393">
        <f>'Mapa Final'!A55</f>
        <v>0</v>
      </c>
      <c r="B55" s="378">
        <f>'Mapa Final'!B55</f>
        <v>0</v>
      </c>
      <c r="C55" s="396">
        <f>'Mapa Final'!C55</f>
        <v>0</v>
      </c>
      <c r="D55" s="396">
        <f>'Mapa Final'!D55</f>
        <v>0</v>
      </c>
      <c r="E55" s="399">
        <f>'Mapa Final'!E55</f>
        <v>0</v>
      </c>
      <c r="F55" s="399">
        <f>'Mapa Final'!F55</f>
        <v>0</v>
      </c>
      <c r="G55" s="399">
        <f>'Mapa Final'!G55</f>
        <v>0</v>
      </c>
      <c r="H55" s="402" t="str">
        <f>'Mapa Final'!I55</f>
        <v>Muy Baja</v>
      </c>
      <c r="I55" s="405" t="b">
        <f>'Mapa Final'!L55</f>
        <v>0</v>
      </c>
      <c r="J55" s="384" t="e">
        <f>'Mapa Final'!N55</f>
        <v>#N/A</v>
      </c>
      <c r="K55" s="387" t="e">
        <f>'Mapa Final'!AA55</f>
        <v>#DIV/0!</v>
      </c>
      <c r="L55" s="387" t="e">
        <f>'Mapa Final'!AE55</f>
        <v>#DIV/0!</v>
      </c>
      <c r="M55" s="390" t="e">
        <f>'Mapa Final'!AG55</f>
        <v>#DIV/0!</v>
      </c>
      <c r="N55" s="387">
        <f>'Mapa Final'!AH55</f>
        <v>0</v>
      </c>
      <c r="O55" s="557"/>
      <c r="P55" s="381"/>
      <c r="Q55" s="381"/>
      <c r="R55" s="381"/>
      <c r="S55" s="381"/>
      <c r="T55" s="557"/>
    </row>
    <row r="56" spans="1:20" x14ac:dyDescent="0.25">
      <c r="A56" s="394"/>
      <c r="B56" s="379"/>
      <c r="C56" s="397"/>
      <c r="D56" s="397"/>
      <c r="E56" s="400"/>
      <c r="F56" s="400"/>
      <c r="G56" s="400"/>
      <c r="H56" s="403"/>
      <c r="I56" s="406"/>
      <c r="J56" s="385"/>
      <c r="K56" s="388"/>
      <c r="L56" s="388"/>
      <c r="M56" s="391"/>
      <c r="N56" s="388"/>
      <c r="O56" s="558"/>
      <c r="P56" s="382"/>
      <c r="Q56" s="382"/>
      <c r="R56" s="382"/>
      <c r="S56" s="382"/>
      <c r="T56" s="558"/>
    </row>
    <row r="57" spans="1:20" x14ac:dyDescent="0.25">
      <c r="A57" s="394"/>
      <c r="B57" s="379"/>
      <c r="C57" s="397"/>
      <c r="D57" s="397"/>
      <c r="E57" s="400"/>
      <c r="F57" s="400"/>
      <c r="G57" s="400"/>
      <c r="H57" s="403"/>
      <c r="I57" s="406"/>
      <c r="J57" s="385"/>
      <c r="K57" s="388"/>
      <c r="L57" s="388"/>
      <c r="M57" s="391"/>
      <c r="N57" s="388"/>
      <c r="O57" s="558"/>
      <c r="P57" s="382"/>
      <c r="Q57" s="382"/>
      <c r="R57" s="382"/>
      <c r="S57" s="382"/>
      <c r="T57" s="558"/>
    </row>
    <row r="58" spans="1:20" x14ac:dyDescent="0.25">
      <c r="A58" s="394"/>
      <c r="B58" s="379"/>
      <c r="C58" s="397"/>
      <c r="D58" s="397"/>
      <c r="E58" s="400"/>
      <c r="F58" s="400"/>
      <c r="G58" s="400"/>
      <c r="H58" s="403"/>
      <c r="I58" s="406"/>
      <c r="J58" s="385"/>
      <c r="K58" s="388"/>
      <c r="L58" s="388"/>
      <c r="M58" s="391"/>
      <c r="N58" s="388"/>
      <c r="O58" s="558"/>
      <c r="P58" s="382"/>
      <c r="Q58" s="382"/>
      <c r="R58" s="382"/>
      <c r="S58" s="382"/>
      <c r="T58" s="558"/>
    </row>
    <row r="59" spans="1:20" ht="15.75" thickBot="1" x14ac:dyDescent="0.3">
      <c r="A59" s="395"/>
      <c r="B59" s="380"/>
      <c r="C59" s="398"/>
      <c r="D59" s="398"/>
      <c r="E59" s="401"/>
      <c r="F59" s="401"/>
      <c r="G59" s="401"/>
      <c r="H59" s="404"/>
      <c r="I59" s="407"/>
      <c r="J59" s="386"/>
      <c r="K59" s="389"/>
      <c r="L59" s="389"/>
      <c r="M59" s="392"/>
      <c r="N59" s="389"/>
      <c r="O59" s="559"/>
      <c r="P59" s="383"/>
      <c r="Q59" s="383"/>
      <c r="R59" s="383"/>
      <c r="S59" s="383"/>
      <c r="T59" s="559"/>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A10:E10 E15 A15:B15 B20 B25 B30 B35 B40 B45 B50 B55">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00000000-0002-0000-0E00-000000000000}"/>
    <dataValidation allowBlank="1" showInputMessage="1" showErrorMessage="1" prompt="Seleccionar si el responsable es el responsable de las acciones es el nivel central" sqref="P7:P8" xr:uid="{00000000-0002-0000-0E00-000001000000}"/>
    <dataValidation allowBlank="1" showInputMessage="1" showErrorMessage="1" prompt="Describir las actividades que se van a desarrollar para el proyecto" sqref="O7" xr:uid="{00000000-0002-0000-0E00-000002000000}"/>
    <dataValidation allowBlank="1" showInputMessage="1" showErrorMessage="1" prompt="El grado de afectación puede ser " sqref="I8" xr:uid="{00000000-0002-0000-0E00-000003000000}"/>
    <dataValidation allowBlank="1" showInputMessage="1" showErrorMessage="1" prompt="Que tan factible es que materialize el riesgo?" sqref="H8" xr:uid="{00000000-0002-0000-0E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E00-000005000000}"/>
    <dataValidation allowBlank="1" showInputMessage="1" showErrorMessage="1" prompt="Seleccionar el tipo de riesgo teniendo en cuenta que  factor organizaconal afecta. Ver explicacion en hoja " sqref="E8" xr:uid="{00000000-0002-0000-0E00-000006000000}"/>
  </dataValidations>
  <pageMargins left="0.7" right="0.7" top="0.75" bottom="0.75" header="0.3" footer="0.3"/>
  <pageSetup orientation="portrait" horizontalDpi="4294967293"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sheetPr>
  <dimension ref="A1:JR59"/>
  <sheetViews>
    <sheetView zoomScale="71" zoomScaleNormal="71" workbookViewId="0">
      <selection activeCell="A10" sqref="A10:A14"/>
    </sheetView>
  </sheetViews>
  <sheetFormatPr baseColWidth="10" defaultColWidth="11.42578125" defaultRowHeight="15" x14ac:dyDescent="0.25"/>
  <cols>
    <col min="1" max="2" width="18.42578125" style="34" customWidth="1"/>
    <col min="3" max="3" width="15.5703125" customWidth="1"/>
    <col min="4" max="4" width="27.5703125" style="34" customWidth="1"/>
    <col min="5" max="5" width="18" style="100" customWidth="1"/>
    <col min="6" max="6" width="40.140625" customWidth="1"/>
    <col min="7" max="7" width="20.42578125" customWidth="1"/>
    <col min="8" max="8" width="10.42578125" style="101" customWidth="1"/>
    <col min="9" max="9" width="11.42578125" style="101" customWidth="1"/>
    <col min="10" max="10" width="10.140625" style="102" customWidth="1"/>
    <col min="11" max="11" width="11.42578125" style="101" customWidth="1"/>
    <col min="12" max="12" width="10.85546875" style="101" customWidth="1"/>
    <col min="13" max="13" width="18.28515625" style="101"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61"/>
  </cols>
  <sheetData>
    <row r="1" spans="1:278" s="76" customFormat="1" ht="16.5" customHeight="1" x14ac:dyDescent="0.3">
      <c r="A1" s="433"/>
      <c r="B1" s="434"/>
      <c r="C1" s="434"/>
      <c r="D1" s="437" t="s">
        <v>392</v>
      </c>
      <c r="E1" s="437"/>
      <c r="F1" s="437"/>
      <c r="G1" s="437"/>
      <c r="H1" s="437"/>
      <c r="I1" s="437"/>
      <c r="J1" s="437"/>
      <c r="K1" s="437"/>
      <c r="L1" s="437"/>
      <c r="M1" s="437"/>
      <c r="N1" s="437"/>
      <c r="O1" s="437"/>
      <c r="P1" s="437"/>
      <c r="Q1" s="438"/>
      <c r="R1" s="417" t="s">
        <v>67</v>
      </c>
      <c r="S1" s="417"/>
      <c r="T1" s="417"/>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c r="IW1" s="75"/>
      <c r="IX1" s="75"/>
      <c r="IY1" s="75"/>
      <c r="IZ1" s="75"/>
      <c r="JA1" s="75"/>
      <c r="JB1" s="75"/>
      <c r="JC1" s="75"/>
      <c r="JD1" s="75"/>
      <c r="JE1" s="75"/>
      <c r="JF1" s="75"/>
      <c r="JG1" s="75"/>
      <c r="JH1" s="75"/>
      <c r="JI1" s="75"/>
      <c r="JJ1" s="75"/>
      <c r="JK1" s="75"/>
      <c r="JL1" s="75"/>
      <c r="JM1" s="75"/>
      <c r="JN1" s="75"/>
      <c r="JO1" s="75"/>
      <c r="JP1" s="75"/>
      <c r="JQ1" s="75"/>
      <c r="JR1" s="75"/>
    </row>
    <row r="2" spans="1:278" s="76" customFormat="1" ht="39.75" customHeight="1" x14ac:dyDescent="0.3">
      <c r="A2" s="435"/>
      <c r="B2" s="436"/>
      <c r="C2" s="436"/>
      <c r="D2" s="439"/>
      <c r="E2" s="439"/>
      <c r="F2" s="439"/>
      <c r="G2" s="439"/>
      <c r="H2" s="439"/>
      <c r="I2" s="439"/>
      <c r="J2" s="439"/>
      <c r="K2" s="439"/>
      <c r="L2" s="439"/>
      <c r="M2" s="439"/>
      <c r="N2" s="439"/>
      <c r="O2" s="439"/>
      <c r="P2" s="439"/>
      <c r="Q2" s="440"/>
      <c r="R2" s="417"/>
      <c r="S2" s="417"/>
      <c r="T2" s="417"/>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c r="DJ2" s="75"/>
      <c r="DK2" s="75"/>
      <c r="DL2" s="75"/>
      <c r="DM2" s="75"/>
      <c r="DN2" s="75"/>
      <c r="DO2" s="75"/>
      <c r="DP2" s="75"/>
      <c r="DQ2" s="75"/>
      <c r="DR2" s="75"/>
      <c r="DS2" s="75"/>
      <c r="DT2" s="75"/>
      <c r="DU2" s="75"/>
      <c r="DV2" s="75"/>
      <c r="DW2" s="75"/>
      <c r="DX2" s="75"/>
      <c r="DY2" s="75"/>
      <c r="DZ2" s="75"/>
      <c r="EA2" s="75"/>
      <c r="EB2" s="75"/>
      <c r="EC2" s="75"/>
      <c r="ED2" s="75"/>
      <c r="EE2" s="75"/>
      <c r="EF2" s="75"/>
      <c r="EG2" s="75"/>
      <c r="EH2" s="75"/>
      <c r="EI2" s="75"/>
      <c r="EJ2" s="75"/>
      <c r="EK2" s="75"/>
      <c r="EL2" s="75"/>
      <c r="EM2" s="75"/>
      <c r="EN2" s="75"/>
      <c r="EO2" s="75"/>
      <c r="EP2" s="75"/>
      <c r="EQ2" s="75"/>
      <c r="ER2" s="75"/>
      <c r="ES2" s="75"/>
      <c r="ET2" s="75"/>
      <c r="EU2" s="75"/>
      <c r="EV2" s="75"/>
      <c r="EW2" s="75"/>
      <c r="EX2" s="75"/>
      <c r="EY2" s="75"/>
      <c r="EZ2" s="75"/>
      <c r="FA2" s="75"/>
      <c r="FB2" s="75"/>
      <c r="FC2" s="75"/>
      <c r="FD2" s="75"/>
      <c r="FE2" s="75"/>
      <c r="FF2" s="75"/>
      <c r="FG2" s="75"/>
      <c r="FH2" s="75"/>
      <c r="FI2" s="75"/>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c r="IE2" s="75"/>
      <c r="IF2" s="75"/>
      <c r="IG2" s="75"/>
      <c r="IH2" s="75"/>
      <c r="II2" s="75"/>
      <c r="IJ2" s="75"/>
      <c r="IK2" s="75"/>
      <c r="IL2" s="75"/>
      <c r="IM2" s="75"/>
      <c r="IN2" s="75"/>
      <c r="IO2" s="75"/>
      <c r="IP2" s="75"/>
      <c r="IQ2" s="75"/>
      <c r="IR2" s="75"/>
      <c r="IS2" s="75"/>
      <c r="IT2" s="75"/>
      <c r="IU2" s="75"/>
      <c r="IV2" s="75"/>
      <c r="IW2" s="75"/>
      <c r="IX2" s="75"/>
      <c r="IY2" s="75"/>
      <c r="IZ2" s="75"/>
      <c r="JA2" s="75"/>
      <c r="JB2" s="75"/>
      <c r="JC2" s="75"/>
      <c r="JD2" s="75"/>
      <c r="JE2" s="75"/>
      <c r="JF2" s="75"/>
      <c r="JG2" s="75"/>
      <c r="JH2" s="75"/>
      <c r="JI2" s="75"/>
      <c r="JJ2" s="75"/>
      <c r="JK2" s="75"/>
      <c r="JL2" s="75"/>
      <c r="JM2" s="75"/>
      <c r="JN2" s="75"/>
      <c r="JO2" s="75"/>
      <c r="JP2" s="75"/>
      <c r="JQ2" s="75"/>
      <c r="JR2" s="75"/>
    </row>
    <row r="3" spans="1:278" s="76" customFormat="1" ht="3" customHeight="1" x14ac:dyDescent="0.3">
      <c r="A3" s="2"/>
      <c r="B3" s="2"/>
      <c r="C3" s="114"/>
      <c r="D3" s="439"/>
      <c r="E3" s="439"/>
      <c r="F3" s="439"/>
      <c r="G3" s="439"/>
      <c r="H3" s="439"/>
      <c r="I3" s="439"/>
      <c r="J3" s="439"/>
      <c r="K3" s="439"/>
      <c r="L3" s="439"/>
      <c r="M3" s="439"/>
      <c r="N3" s="439"/>
      <c r="O3" s="439"/>
      <c r="P3" s="439"/>
      <c r="Q3" s="440"/>
      <c r="R3" s="417"/>
      <c r="S3" s="417"/>
      <c r="T3" s="417"/>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c r="EP3" s="75"/>
      <c r="EQ3" s="75"/>
      <c r="ER3" s="75"/>
      <c r="ES3" s="75"/>
      <c r="ET3" s="75"/>
      <c r="EU3" s="75"/>
      <c r="EV3" s="75"/>
      <c r="EW3" s="75"/>
      <c r="EX3" s="75"/>
      <c r="EY3" s="75"/>
      <c r="EZ3" s="75"/>
      <c r="FA3" s="75"/>
      <c r="FB3" s="75"/>
      <c r="FC3" s="75"/>
      <c r="FD3" s="75"/>
      <c r="FE3" s="75"/>
      <c r="FF3" s="75"/>
      <c r="FG3" s="75"/>
      <c r="FH3" s="75"/>
      <c r="FI3" s="75"/>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75"/>
      <c r="II3" s="75"/>
      <c r="IJ3" s="75"/>
      <c r="IK3" s="75"/>
      <c r="IL3" s="75"/>
      <c r="IM3" s="75"/>
      <c r="IN3" s="75"/>
      <c r="IO3" s="75"/>
      <c r="IP3" s="75"/>
      <c r="IQ3" s="75"/>
      <c r="IR3" s="75"/>
      <c r="IS3" s="75"/>
      <c r="IT3" s="75"/>
      <c r="IU3" s="75"/>
      <c r="IV3" s="75"/>
      <c r="IW3" s="75"/>
      <c r="IX3" s="75"/>
      <c r="IY3" s="75"/>
      <c r="IZ3" s="75"/>
      <c r="JA3" s="75"/>
      <c r="JB3" s="75"/>
      <c r="JC3" s="75"/>
      <c r="JD3" s="75"/>
      <c r="JE3" s="75"/>
      <c r="JF3" s="75"/>
      <c r="JG3" s="75"/>
      <c r="JH3" s="75"/>
      <c r="JI3" s="75"/>
      <c r="JJ3" s="75"/>
      <c r="JK3" s="75"/>
      <c r="JL3" s="75"/>
      <c r="JM3" s="75"/>
      <c r="JN3" s="75"/>
      <c r="JO3" s="75"/>
      <c r="JP3" s="75"/>
      <c r="JQ3" s="75"/>
      <c r="JR3" s="75"/>
    </row>
    <row r="4" spans="1:278" s="76" customFormat="1" ht="41.25" customHeight="1" x14ac:dyDescent="0.3">
      <c r="A4" s="418" t="s">
        <v>0</v>
      </c>
      <c r="B4" s="419"/>
      <c r="C4" s="420"/>
      <c r="D4" s="421" t="str">
        <f>'Mapa Final'!D4</f>
        <v>Gestión Tecnológica</v>
      </c>
      <c r="E4" s="422"/>
      <c r="F4" s="422"/>
      <c r="G4" s="422"/>
      <c r="H4" s="422"/>
      <c r="I4" s="422"/>
      <c r="J4" s="422"/>
      <c r="K4" s="422"/>
      <c r="L4" s="422"/>
      <c r="M4" s="422"/>
      <c r="N4" s="423"/>
      <c r="O4" s="424"/>
      <c r="P4" s="424"/>
      <c r="Q4" s="424"/>
      <c r="R4" s="1"/>
      <c r="S4" s="1"/>
      <c r="T4" s="1"/>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c r="IR4" s="75"/>
      <c r="IS4" s="75"/>
      <c r="IT4" s="75"/>
      <c r="IU4" s="75"/>
      <c r="IV4" s="75"/>
      <c r="IW4" s="75"/>
      <c r="IX4" s="75"/>
      <c r="IY4" s="75"/>
      <c r="IZ4" s="75"/>
      <c r="JA4" s="75"/>
      <c r="JB4" s="75"/>
      <c r="JC4" s="75"/>
      <c r="JD4" s="75"/>
      <c r="JE4" s="75"/>
      <c r="JF4" s="75"/>
      <c r="JG4" s="75"/>
      <c r="JH4" s="75"/>
      <c r="JI4" s="75"/>
      <c r="JJ4" s="75"/>
      <c r="JK4" s="75"/>
      <c r="JL4" s="75"/>
      <c r="JM4" s="75"/>
      <c r="JN4" s="75"/>
      <c r="JO4" s="75"/>
      <c r="JP4" s="75"/>
      <c r="JQ4" s="75"/>
      <c r="JR4" s="75"/>
    </row>
    <row r="5" spans="1:278" s="76" customFormat="1" ht="52.5" customHeight="1" x14ac:dyDescent="0.3">
      <c r="A5" s="418" t="s">
        <v>1</v>
      </c>
      <c r="B5" s="419"/>
      <c r="C5" s="420"/>
      <c r="D5" s="425" t="str">
        <f>'Mapa Final'!D5</f>
        <v>Gestionar, administrar y mantener los recursos informáticos y de telecomunicaciones para el desarrollo de los objetivos institucionales, facilitando el acceso al servicio de justicia, satisfaciendo las necesidades de los funcionarios, empleados y ciudadanos en términos de celeridad, accesibilidad y transparencia, en el marco del Sistema de Gestión de la Calidad y del Medio Ambiente  y Seguridad y Salud en el Trabajo de la Rama Judicial.</v>
      </c>
      <c r="E5" s="426"/>
      <c r="F5" s="426"/>
      <c r="G5" s="426"/>
      <c r="H5" s="426"/>
      <c r="I5" s="426"/>
      <c r="J5" s="426"/>
      <c r="K5" s="426"/>
      <c r="L5" s="426"/>
      <c r="M5" s="426"/>
      <c r="N5" s="427"/>
      <c r="O5" s="1"/>
      <c r="P5" s="1"/>
      <c r="Q5" s="1"/>
      <c r="R5" s="1"/>
      <c r="S5" s="1"/>
      <c r="T5" s="1"/>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c r="IR5" s="75"/>
      <c r="IS5" s="75"/>
      <c r="IT5" s="75"/>
      <c r="IU5" s="75"/>
      <c r="IV5" s="75"/>
      <c r="IW5" s="75"/>
      <c r="IX5" s="75"/>
      <c r="IY5" s="75"/>
      <c r="IZ5" s="75"/>
      <c r="JA5" s="75"/>
      <c r="JB5" s="75"/>
      <c r="JC5" s="75"/>
      <c r="JD5" s="75"/>
      <c r="JE5" s="75"/>
      <c r="JF5" s="75"/>
      <c r="JG5" s="75"/>
      <c r="JH5" s="75"/>
      <c r="JI5" s="75"/>
      <c r="JJ5" s="75"/>
      <c r="JK5" s="75"/>
      <c r="JL5" s="75"/>
      <c r="JM5" s="75"/>
      <c r="JN5" s="75"/>
      <c r="JO5" s="75"/>
      <c r="JP5" s="75"/>
      <c r="JQ5" s="75"/>
      <c r="JR5" s="75"/>
    </row>
    <row r="6" spans="1:278" s="76" customFormat="1" ht="32.25" customHeight="1" thickBot="1" x14ac:dyDescent="0.35">
      <c r="A6" s="418" t="s">
        <v>2</v>
      </c>
      <c r="B6" s="419"/>
      <c r="C6" s="420"/>
      <c r="D6" s="425" t="str">
        <f>'Mapa Final'!D6</f>
        <v xml:space="preserve">Nivel Central </v>
      </c>
      <c r="E6" s="426"/>
      <c r="F6" s="426"/>
      <c r="G6" s="426"/>
      <c r="H6" s="426"/>
      <c r="I6" s="426"/>
      <c r="J6" s="426"/>
      <c r="K6" s="426"/>
      <c r="L6" s="426"/>
      <c r="M6" s="426"/>
      <c r="N6" s="427"/>
      <c r="O6" s="1"/>
      <c r="P6" s="1"/>
      <c r="Q6" s="1"/>
      <c r="R6" s="1"/>
      <c r="S6" s="1"/>
      <c r="T6" s="1"/>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c r="IV6" s="75"/>
      <c r="IW6" s="75"/>
      <c r="IX6" s="75"/>
      <c r="IY6" s="75"/>
      <c r="IZ6" s="75"/>
      <c r="JA6" s="75"/>
      <c r="JB6" s="75"/>
      <c r="JC6" s="75"/>
      <c r="JD6" s="75"/>
      <c r="JE6" s="75"/>
      <c r="JF6" s="75"/>
      <c r="JG6" s="75"/>
      <c r="JH6" s="75"/>
      <c r="JI6" s="75"/>
      <c r="JJ6" s="75"/>
      <c r="JK6" s="75"/>
      <c r="JL6" s="75"/>
      <c r="JM6" s="75"/>
      <c r="JN6" s="75"/>
      <c r="JO6" s="75"/>
      <c r="JP6" s="75"/>
      <c r="JQ6" s="75"/>
      <c r="JR6" s="75"/>
    </row>
    <row r="7" spans="1:278" s="96" customFormat="1" ht="38.25" customHeight="1" thickTop="1" thickBot="1" x14ac:dyDescent="0.3">
      <c r="A7" s="428" t="s">
        <v>367</v>
      </c>
      <c r="B7" s="429"/>
      <c r="C7" s="429"/>
      <c r="D7" s="429"/>
      <c r="E7" s="429"/>
      <c r="F7" s="430"/>
      <c r="G7" s="103"/>
      <c r="H7" s="431" t="s">
        <v>368</v>
      </c>
      <c r="I7" s="431"/>
      <c r="J7" s="431"/>
      <c r="K7" s="431" t="s">
        <v>369</v>
      </c>
      <c r="L7" s="431"/>
      <c r="M7" s="431"/>
      <c r="N7" s="432" t="s">
        <v>370</v>
      </c>
      <c r="O7" s="441" t="s">
        <v>371</v>
      </c>
      <c r="P7" s="443" t="s">
        <v>372</v>
      </c>
      <c r="Q7" s="444"/>
      <c r="R7" s="443" t="s">
        <v>373</v>
      </c>
      <c r="S7" s="444"/>
      <c r="T7" s="445" t="s">
        <v>395</v>
      </c>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8"/>
      <c r="EK7" s="108"/>
      <c r="EL7" s="108"/>
      <c r="EM7" s="108"/>
      <c r="EN7" s="108"/>
      <c r="EO7" s="108"/>
      <c r="EP7" s="108"/>
      <c r="EQ7" s="108"/>
      <c r="ER7" s="108"/>
      <c r="ES7" s="108"/>
      <c r="ET7" s="108"/>
      <c r="EU7" s="108"/>
      <c r="EV7" s="108"/>
      <c r="EW7" s="108"/>
      <c r="EX7" s="108"/>
      <c r="EY7" s="108"/>
      <c r="EZ7" s="108"/>
      <c r="FA7" s="108"/>
      <c r="FB7" s="108"/>
      <c r="FC7" s="108"/>
      <c r="FD7" s="108"/>
      <c r="FE7" s="108"/>
      <c r="FF7" s="108"/>
      <c r="FG7" s="108"/>
      <c r="FH7" s="108"/>
      <c r="FI7" s="108"/>
      <c r="FJ7" s="108"/>
      <c r="FK7" s="108"/>
      <c r="FL7" s="108"/>
      <c r="FM7" s="108"/>
      <c r="FN7" s="108"/>
      <c r="FO7" s="108"/>
      <c r="FP7" s="108"/>
      <c r="FQ7" s="108"/>
      <c r="FR7" s="108"/>
      <c r="FS7" s="108"/>
      <c r="FT7" s="108"/>
    </row>
    <row r="8" spans="1:278" s="97" customFormat="1" ht="60.95" customHeight="1" thickTop="1" thickBot="1" x14ac:dyDescent="0.3">
      <c r="A8" s="112" t="s">
        <v>203</v>
      </c>
      <c r="B8" s="112" t="s">
        <v>400</v>
      </c>
      <c r="C8" s="113" t="s">
        <v>8</v>
      </c>
      <c r="D8" s="104" t="s">
        <v>382</v>
      </c>
      <c r="E8" s="115" t="s">
        <v>10</v>
      </c>
      <c r="F8" s="115" t="s">
        <v>11</v>
      </c>
      <c r="G8" s="115" t="s">
        <v>12</v>
      </c>
      <c r="H8" s="105" t="s">
        <v>375</v>
      </c>
      <c r="I8" s="105" t="s">
        <v>38</v>
      </c>
      <c r="J8" s="105" t="s">
        <v>376</v>
      </c>
      <c r="K8" s="105" t="s">
        <v>375</v>
      </c>
      <c r="L8" s="105" t="s">
        <v>377</v>
      </c>
      <c r="M8" s="105" t="s">
        <v>376</v>
      </c>
      <c r="N8" s="432"/>
      <c r="O8" s="442"/>
      <c r="P8" s="106" t="s">
        <v>378</v>
      </c>
      <c r="Q8" s="106" t="s">
        <v>379</v>
      </c>
      <c r="R8" s="106" t="s">
        <v>380</v>
      </c>
      <c r="S8" s="106" t="s">
        <v>381</v>
      </c>
      <c r="T8" s="445"/>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c r="CH8" s="109"/>
      <c r="CI8" s="109"/>
      <c r="CJ8" s="109"/>
      <c r="CK8" s="109"/>
      <c r="CL8" s="109"/>
      <c r="CM8" s="109"/>
      <c r="CN8" s="109"/>
      <c r="CO8" s="109"/>
      <c r="CP8" s="109"/>
      <c r="CQ8" s="109"/>
      <c r="CR8" s="109"/>
      <c r="CS8" s="109"/>
      <c r="CT8" s="109"/>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c r="EQ8" s="109"/>
      <c r="ER8" s="109"/>
      <c r="ES8" s="109"/>
      <c r="ET8" s="109"/>
      <c r="EU8" s="109"/>
      <c r="EV8" s="109"/>
      <c r="EW8" s="109"/>
      <c r="EX8" s="109"/>
      <c r="EY8" s="109"/>
      <c r="EZ8" s="109"/>
      <c r="FA8" s="109"/>
      <c r="FB8" s="109"/>
      <c r="FC8" s="109"/>
      <c r="FD8" s="109"/>
      <c r="FE8" s="109"/>
      <c r="FF8" s="109"/>
      <c r="FG8" s="109"/>
      <c r="FH8" s="109"/>
      <c r="FI8" s="109"/>
      <c r="FJ8" s="109"/>
      <c r="FK8" s="109"/>
      <c r="FL8" s="109"/>
      <c r="FM8" s="109"/>
      <c r="FN8" s="109"/>
      <c r="FO8" s="109"/>
      <c r="FP8" s="109"/>
      <c r="FQ8" s="109"/>
      <c r="FR8" s="109"/>
      <c r="FS8" s="109"/>
      <c r="FT8" s="109"/>
    </row>
    <row r="9" spans="1:278" s="98" customFormat="1" ht="10.5" customHeight="1" thickTop="1" thickBot="1" x14ac:dyDescent="0.3">
      <c r="A9" s="415"/>
      <c r="B9" s="416"/>
      <c r="C9" s="416"/>
      <c r="D9" s="416"/>
      <c r="E9" s="416"/>
      <c r="F9" s="416"/>
      <c r="G9" s="416"/>
      <c r="H9" s="416"/>
      <c r="I9" s="416"/>
      <c r="J9" s="416"/>
      <c r="K9" s="416"/>
      <c r="L9" s="416"/>
      <c r="M9" s="416"/>
      <c r="N9" s="416"/>
      <c r="T9" s="107"/>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0"/>
      <c r="DU9" s="110"/>
      <c r="DV9" s="110"/>
      <c r="DW9" s="110"/>
      <c r="DX9" s="110"/>
      <c r="DY9" s="110"/>
      <c r="DZ9" s="110"/>
      <c r="EA9" s="110"/>
      <c r="EB9" s="110"/>
      <c r="EC9" s="110"/>
      <c r="ED9" s="110"/>
      <c r="EE9" s="110"/>
      <c r="EF9" s="110"/>
      <c r="EG9" s="110"/>
      <c r="EH9" s="110"/>
      <c r="EI9" s="110"/>
      <c r="EJ9" s="110"/>
      <c r="EK9" s="110"/>
      <c r="EL9" s="110"/>
      <c r="EM9" s="110"/>
      <c r="EN9" s="110"/>
      <c r="EO9" s="110"/>
      <c r="EP9" s="110"/>
      <c r="EQ9" s="110"/>
      <c r="ER9" s="110"/>
      <c r="ES9" s="110"/>
      <c r="ET9" s="110"/>
      <c r="EU9" s="110"/>
      <c r="EV9" s="110"/>
      <c r="EW9" s="110"/>
      <c r="EX9" s="110"/>
      <c r="EY9" s="110"/>
      <c r="EZ9" s="110"/>
      <c r="FA9" s="110"/>
      <c r="FB9" s="110"/>
      <c r="FC9" s="110"/>
      <c r="FD9" s="110"/>
      <c r="FE9" s="110"/>
      <c r="FF9" s="110"/>
      <c r="FG9" s="110"/>
      <c r="FH9" s="110"/>
      <c r="FI9" s="110"/>
      <c r="FJ9" s="110"/>
      <c r="FK9" s="110"/>
      <c r="FL9" s="110"/>
      <c r="FM9" s="110"/>
      <c r="FN9" s="110"/>
      <c r="FO9" s="110"/>
      <c r="FP9" s="110"/>
      <c r="FQ9" s="110"/>
      <c r="FR9" s="110"/>
      <c r="FS9" s="110"/>
      <c r="FT9" s="110"/>
    </row>
    <row r="10" spans="1:278" s="99" customFormat="1" ht="15" customHeight="1" x14ac:dyDescent="0.2">
      <c r="A10" s="393">
        <f>'Mapa Final'!A10</f>
        <v>1</v>
      </c>
      <c r="B10" s="378" t="str">
        <f>'Mapa Final'!B10</f>
        <v>Interrupción del servicio de conectividad</v>
      </c>
      <c r="C10" s="396" t="str">
        <f>'Mapa Final'!C10</f>
        <v>Afectación en la Prestación del Servicio de Justicia</v>
      </c>
      <c r="D10" s="396" t="str">
        <f>'Mapa Final'!D10</f>
        <v>1. Fallas del operador (Daños en componentes físicos, Vandalismo en la red, entre otros)
2. Capacidad de los canales
3. Fluido Electrico
4. Falta o demoras en el mantenimiento
5. Virus Informático</v>
      </c>
      <c r="E10" s="399" t="str">
        <f>'Mapa Final'!E10</f>
        <v>Debilidad en la supervición del servicio.</v>
      </c>
      <c r="F10" s="399" t="str">
        <f>'Mapa Final'!F10</f>
        <v>Posibilidad de Afectación en la Prestación del Servicio de Justicia, por debilidad en la supervición del servicio.</v>
      </c>
      <c r="G10" s="399" t="str">
        <f>'Mapa Final'!G10</f>
        <v>Fallas Tecnológicas</v>
      </c>
      <c r="H10" s="402" t="str">
        <f>'Mapa Final'!I10</f>
        <v>Alta</v>
      </c>
      <c r="I10" s="405" t="str">
        <f>'Mapa Final'!L10</f>
        <v>Moderado</v>
      </c>
      <c r="J10" s="384" t="str">
        <f>'Mapa Final'!N10</f>
        <v xml:space="preserve">Alto </v>
      </c>
      <c r="K10" s="387" t="str">
        <f>'Mapa Final'!AA10</f>
        <v>Media</v>
      </c>
      <c r="L10" s="387" t="str">
        <f>'Mapa Final'!AE10</f>
        <v>Moderado</v>
      </c>
      <c r="M10" s="390" t="str">
        <f>'Mapa Final'!AG10</f>
        <v>Moderado</v>
      </c>
      <c r="N10" s="387" t="str">
        <f>'Mapa Final'!AH10</f>
        <v>Evitar</v>
      </c>
      <c r="O10" s="381"/>
      <c r="P10" s="381"/>
      <c r="Q10" s="381"/>
      <c r="R10" s="381"/>
      <c r="S10" s="381"/>
      <c r="T10" s="38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row>
    <row r="11" spans="1:278" s="99" customFormat="1" ht="13.5" customHeight="1" x14ac:dyDescent="0.2">
      <c r="A11" s="394"/>
      <c r="B11" s="549"/>
      <c r="C11" s="397"/>
      <c r="D11" s="397"/>
      <c r="E11" s="400"/>
      <c r="F11" s="400"/>
      <c r="G11" s="400"/>
      <c r="H11" s="403"/>
      <c r="I11" s="406"/>
      <c r="J11" s="385"/>
      <c r="K11" s="388"/>
      <c r="L11" s="388"/>
      <c r="M11" s="391"/>
      <c r="N11" s="388"/>
      <c r="O11" s="382"/>
      <c r="P11" s="382"/>
      <c r="Q11" s="382"/>
      <c r="R11" s="382"/>
      <c r="S11" s="382"/>
      <c r="T11" s="382"/>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row>
    <row r="12" spans="1:278" s="99" customFormat="1" ht="13.5" customHeight="1" x14ac:dyDescent="0.2">
      <c r="A12" s="394"/>
      <c r="B12" s="549"/>
      <c r="C12" s="397"/>
      <c r="D12" s="397"/>
      <c r="E12" s="400"/>
      <c r="F12" s="400"/>
      <c r="G12" s="400"/>
      <c r="H12" s="403"/>
      <c r="I12" s="406"/>
      <c r="J12" s="385"/>
      <c r="K12" s="388"/>
      <c r="L12" s="388"/>
      <c r="M12" s="391"/>
      <c r="N12" s="388"/>
      <c r="O12" s="382"/>
      <c r="P12" s="382"/>
      <c r="Q12" s="382"/>
      <c r="R12" s="382"/>
      <c r="S12" s="382"/>
      <c r="T12" s="382"/>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row>
    <row r="13" spans="1:278" s="99" customFormat="1" ht="13.5" customHeight="1" x14ac:dyDescent="0.2">
      <c r="A13" s="394"/>
      <c r="B13" s="549"/>
      <c r="C13" s="397"/>
      <c r="D13" s="397"/>
      <c r="E13" s="400"/>
      <c r="F13" s="400"/>
      <c r="G13" s="400"/>
      <c r="H13" s="403"/>
      <c r="I13" s="406"/>
      <c r="J13" s="385"/>
      <c r="K13" s="388"/>
      <c r="L13" s="388"/>
      <c r="M13" s="391"/>
      <c r="N13" s="388"/>
      <c r="O13" s="382"/>
      <c r="P13" s="382"/>
      <c r="Q13" s="382"/>
      <c r="R13" s="382"/>
      <c r="S13" s="382"/>
      <c r="T13" s="382"/>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row>
    <row r="14" spans="1:278" s="99" customFormat="1" ht="238.5" customHeight="1" thickBot="1" x14ac:dyDescent="0.25">
      <c r="A14" s="395"/>
      <c r="B14" s="550"/>
      <c r="C14" s="398"/>
      <c r="D14" s="398"/>
      <c r="E14" s="401"/>
      <c r="F14" s="401"/>
      <c r="G14" s="401"/>
      <c r="H14" s="404"/>
      <c r="I14" s="407"/>
      <c r="J14" s="386"/>
      <c r="K14" s="389"/>
      <c r="L14" s="389"/>
      <c r="M14" s="392"/>
      <c r="N14" s="389"/>
      <c r="O14" s="383"/>
      <c r="P14" s="383"/>
      <c r="Q14" s="383"/>
      <c r="R14" s="383"/>
      <c r="S14" s="383"/>
      <c r="T14" s="383"/>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row>
    <row r="15" spans="1:278" s="99" customFormat="1" ht="15" customHeight="1" x14ac:dyDescent="0.2">
      <c r="A15" s="393">
        <f>'Mapa Final'!A15</f>
        <v>2</v>
      </c>
      <c r="B15" s="378" t="str">
        <f>'Mapa Final'!B15</f>
        <v>Incumplimiento Contractual</v>
      </c>
      <c r="C15" s="396" t="str">
        <f>'Mapa Final'!C15</f>
        <v>Incumplimiento de las metas establecidas</v>
      </c>
      <c r="D15" s="396" t="str">
        <f>'Mapa Final'!D15</f>
        <v>1. Deficiencias en la información institucional que describe el estado y las necesidades de la tecnología en la Rama Judicial.
2. Cambios inesperados en el entorno contractual
3. Producto deficiente que no cumple con las características mínimas de calidad exigidas.
4. Demoras en los procesos internos de la empresa contratista.</v>
      </c>
      <c r="E15" s="399" t="str">
        <f>'Mapa Final'!E15</f>
        <v>Que los bienes o servicios contratados se entreguen más allá del plazo de ejecución pactado, de manera incompleta, ó en malas condiciones de calidad.</v>
      </c>
      <c r="F15" s="399" t="str">
        <f>'Mapa Final'!F15</f>
        <v>Posibilidad de incumplimiento de metas establecidas debido a que los bienes o servicios contratados se entreguen más allá del plazo de ejecución pactado, de manera incompleta, ó en malas condiciones de calidad.</v>
      </c>
      <c r="G15" s="399" t="str">
        <f>'Mapa Final'!G15</f>
        <v>Ejecución y Administración de Procesos</v>
      </c>
      <c r="H15" s="402" t="str">
        <f>'Mapa Final'!I15</f>
        <v>Media</v>
      </c>
      <c r="I15" s="405" t="str">
        <f>'Mapa Final'!L15</f>
        <v>Mayor</v>
      </c>
      <c r="J15" s="384" t="str">
        <f>'Mapa Final'!N15</f>
        <v xml:space="preserve">Alto </v>
      </c>
      <c r="K15" s="387" t="str">
        <f>'Mapa Final'!AA15</f>
        <v>Baja</v>
      </c>
      <c r="L15" s="387" t="str">
        <f>'Mapa Final'!AE15</f>
        <v>Mayor</v>
      </c>
      <c r="M15" s="390" t="str">
        <f>'Mapa Final'!AG15</f>
        <v xml:space="preserve">Alto </v>
      </c>
      <c r="N15" s="387" t="str">
        <f>'Mapa Final'!AH15</f>
        <v>Evitar</v>
      </c>
      <c r="O15" s="381"/>
      <c r="P15" s="381"/>
      <c r="Q15" s="381"/>
      <c r="R15" s="381"/>
      <c r="S15" s="381"/>
      <c r="T15" s="38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row>
    <row r="16" spans="1:278" s="99" customFormat="1" ht="13.5" customHeight="1" x14ac:dyDescent="0.2">
      <c r="A16" s="394"/>
      <c r="B16" s="549"/>
      <c r="C16" s="397"/>
      <c r="D16" s="397"/>
      <c r="E16" s="400"/>
      <c r="F16" s="400"/>
      <c r="G16" s="400"/>
      <c r="H16" s="403"/>
      <c r="I16" s="406"/>
      <c r="J16" s="385"/>
      <c r="K16" s="388"/>
      <c r="L16" s="388"/>
      <c r="M16" s="391"/>
      <c r="N16" s="388"/>
      <c r="O16" s="382"/>
      <c r="P16" s="382"/>
      <c r="Q16" s="382"/>
      <c r="R16" s="382"/>
      <c r="S16" s="382"/>
      <c r="T16" s="382"/>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row>
    <row r="17" spans="1:176" s="99" customFormat="1" ht="13.5" customHeight="1" x14ac:dyDescent="0.2">
      <c r="A17" s="394"/>
      <c r="B17" s="549"/>
      <c r="C17" s="397"/>
      <c r="D17" s="397"/>
      <c r="E17" s="400"/>
      <c r="F17" s="400"/>
      <c r="G17" s="400"/>
      <c r="H17" s="403"/>
      <c r="I17" s="406"/>
      <c r="J17" s="385"/>
      <c r="K17" s="388"/>
      <c r="L17" s="388"/>
      <c r="M17" s="391"/>
      <c r="N17" s="388"/>
      <c r="O17" s="382"/>
      <c r="P17" s="382"/>
      <c r="Q17" s="382"/>
      <c r="R17" s="382"/>
      <c r="S17" s="382"/>
      <c r="T17" s="382"/>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c r="CZ17" s="111"/>
      <c r="DA17" s="111"/>
      <c r="DB17" s="111"/>
      <c r="DC17" s="111"/>
      <c r="DD17" s="111"/>
      <c r="DE17" s="111"/>
      <c r="DF17" s="111"/>
      <c r="DG17" s="111"/>
      <c r="DH17" s="111"/>
      <c r="DI17" s="111"/>
      <c r="DJ17" s="111"/>
      <c r="DK17" s="111"/>
      <c r="DL17" s="111"/>
      <c r="DM17" s="111"/>
      <c r="DN17" s="111"/>
      <c r="DO17" s="111"/>
      <c r="DP17" s="111"/>
      <c r="DQ17" s="111"/>
      <c r="DR17" s="111"/>
      <c r="DS17" s="111"/>
      <c r="DT17" s="111"/>
      <c r="DU17" s="111"/>
      <c r="DV17" s="111"/>
      <c r="DW17" s="111"/>
      <c r="DX17" s="111"/>
      <c r="DY17" s="111"/>
      <c r="DZ17" s="111"/>
      <c r="EA17" s="111"/>
      <c r="EB17" s="111"/>
      <c r="EC17" s="111"/>
      <c r="ED17" s="111"/>
      <c r="EE17" s="111"/>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row>
    <row r="18" spans="1:176" s="99" customFormat="1" ht="13.5" customHeight="1" x14ac:dyDescent="0.2">
      <c r="A18" s="394"/>
      <c r="B18" s="549"/>
      <c r="C18" s="397"/>
      <c r="D18" s="397"/>
      <c r="E18" s="400"/>
      <c r="F18" s="400"/>
      <c r="G18" s="400"/>
      <c r="H18" s="403"/>
      <c r="I18" s="406"/>
      <c r="J18" s="385"/>
      <c r="K18" s="388"/>
      <c r="L18" s="388"/>
      <c r="M18" s="391"/>
      <c r="N18" s="388"/>
      <c r="O18" s="382"/>
      <c r="P18" s="382"/>
      <c r="Q18" s="382"/>
      <c r="R18" s="382"/>
      <c r="S18" s="382"/>
      <c r="T18" s="382"/>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111"/>
      <c r="BU18" s="111"/>
      <c r="BV18" s="111"/>
      <c r="BW18" s="111"/>
      <c r="BX18" s="111"/>
      <c r="BY18" s="111"/>
      <c r="BZ18" s="111"/>
      <c r="CA18" s="111"/>
      <c r="CB18" s="111"/>
      <c r="CC18" s="111"/>
      <c r="CD18" s="111"/>
      <c r="CE18" s="111"/>
      <c r="CF18" s="111"/>
      <c r="CG18" s="111"/>
      <c r="CH18" s="111"/>
      <c r="CI18" s="111"/>
      <c r="CJ18" s="111"/>
      <c r="CK18" s="111"/>
      <c r="CL18" s="111"/>
      <c r="CM18" s="111"/>
      <c r="CN18" s="111"/>
      <c r="CO18" s="111"/>
      <c r="CP18" s="111"/>
      <c r="CQ18" s="111"/>
      <c r="CR18" s="111"/>
      <c r="CS18" s="111"/>
      <c r="CT18" s="111"/>
      <c r="CU18" s="111"/>
      <c r="CV18" s="111"/>
      <c r="CW18" s="111"/>
      <c r="CX18" s="111"/>
      <c r="CY18" s="111"/>
      <c r="CZ18" s="111"/>
      <c r="DA18" s="111"/>
      <c r="DB18" s="111"/>
      <c r="DC18" s="111"/>
      <c r="DD18" s="111"/>
      <c r="DE18" s="111"/>
      <c r="DF18" s="111"/>
      <c r="DG18" s="111"/>
      <c r="DH18" s="111"/>
      <c r="DI18" s="111"/>
      <c r="DJ18" s="111"/>
      <c r="DK18" s="111"/>
      <c r="DL18" s="111"/>
      <c r="DM18" s="111"/>
      <c r="DN18" s="111"/>
      <c r="DO18" s="111"/>
      <c r="DP18" s="111"/>
      <c r="DQ18" s="111"/>
      <c r="DR18" s="111"/>
      <c r="DS18" s="111"/>
      <c r="DT18" s="111"/>
      <c r="DU18" s="111"/>
      <c r="DV18" s="111"/>
      <c r="DW18" s="111"/>
      <c r="DX18" s="111"/>
      <c r="DY18" s="111"/>
      <c r="DZ18" s="111"/>
      <c r="EA18" s="111"/>
      <c r="EB18" s="111"/>
      <c r="EC18" s="111"/>
      <c r="ED18" s="111"/>
      <c r="EE18" s="111"/>
      <c r="EF18" s="111"/>
      <c r="EG18" s="111"/>
      <c r="EH18" s="111"/>
      <c r="EI18" s="111"/>
      <c r="EJ18" s="111"/>
      <c r="EK18" s="111"/>
      <c r="EL18" s="111"/>
      <c r="EM18" s="111"/>
      <c r="EN18" s="111"/>
      <c r="EO18" s="111"/>
      <c r="EP18" s="111"/>
      <c r="EQ18" s="111"/>
      <c r="ER18" s="111"/>
      <c r="ES18" s="111"/>
      <c r="ET18" s="111"/>
      <c r="EU18" s="111"/>
      <c r="EV18" s="111"/>
      <c r="EW18" s="111"/>
      <c r="EX18" s="111"/>
      <c r="EY18" s="111"/>
      <c r="EZ18" s="111"/>
      <c r="FA18" s="111"/>
      <c r="FB18" s="111"/>
      <c r="FC18" s="111"/>
      <c r="FD18" s="111"/>
      <c r="FE18" s="111"/>
      <c r="FF18" s="111"/>
      <c r="FG18" s="111"/>
      <c r="FH18" s="111"/>
      <c r="FI18" s="111"/>
      <c r="FJ18" s="111"/>
      <c r="FK18" s="111"/>
      <c r="FL18" s="111"/>
      <c r="FM18" s="111"/>
      <c r="FN18" s="111"/>
      <c r="FO18" s="111"/>
      <c r="FP18" s="111"/>
      <c r="FQ18" s="111"/>
      <c r="FR18" s="111"/>
      <c r="FS18" s="111"/>
      <c r="FT18" s="111"/>
    </row>
    <row r="19" spans="1:176" s="99" customFormat="1" ht="255.75" customHeight="1" thickBot="1" x14ac:dyDescent="0.25">
      <c r="A19" s="395"/>
      <c r="B19" s="550"/>
      <c r="C19" s="398"/>
      <c r="D19" s="398"/>
      <c r="E19" s="401"/>
      <c r="F19" s="401"/>
      <c r="G19" s="401"/>
      <c r="H19" s="404"/>
      <c r="I19" s="407"/>
      <c r="J19" s="386"/>
      <c r="K19" s="389"/>
      <c r="L19" s="389"/>
      <c r="M19" s="392"/>
      <c r="N19" s="389"/>
      <c r="O19" s="383"/>
      <c r="P19" s="383"/>
      <c r="Q19" s="383"/>
      <c r="R19" s="383"/>
      <c r="S19" s="383"/>
      <c r="T19" s="383"/>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c r="DV19" s="111"/>
      <c r="DW19" s="111"/>
      <c r="DX19" s="111"/>
      <c r="DY19" s="111"/>
      <c r="DZ19" s="111"/>
      <c r="EA19" s="111"/>
      <c r="EB19" s="111"/>
      <c r="EC19" s="111"/>
      <c r="ED19" s="111"/>
      <c r="EE19" s="111"/>
      <c r="EF19" s="111"/>
      <c r="EG19" s="111"/>
      <c r="EH19" s="111"/>
      <c r="EI19" s="111"/>
      <c r="EJ19" s="111"/>
      <c r="EK19" s="111"/>
      <c r="EL19" s="111"/>
      <c r="EM19" s="111"/>
      <c r="EN19" s="111"/>
      <c r="EO19" s="111"/>
      <c r="EP19" s="111"/>
      <c r="EQ19" s="111"/>
      <c r="ER19" s="111"/>
      <c r="ES19" s="111"/>
      <c r="ET19" s="111"/>
      <c r="EU19" s="111"/>
      <c r="EV19" s="111"/>
      <c r="EW19" s="111"/>
      <c r="EX19" s="111"/>
      <c r="EY19" s="111"/>
      <c r="EZ19" s="111"/>
      <c r="FA19" s="111"/>
      <c r="FB19" s="111"/>
      <c r="FC19" s="111"/>
      <c r="FD19" s="111"/>
      <c r="FE19" s="111"/>
      <c r="FF19" s="111"/>
      <c r="FG19" s="111"/>
      <c r="FH19" s="111"/>
      <c r="FI19" s="111"/>
      <c r="FJ19" s="111"/>
      <c r="FK19" s="111"/>
      <c r="FL19" s="111"/>
      <c r="FM19" s="111"/>
      <c r="FN19" s="111"/>
      <c r="FO19" s="111"/>
      <c r="FP19" s="111"/>
      <c r="FQ19" s="111"/>
      <c r="FR19" s="111"/>
      <c r="FS19" s="111"/>
      <c r="FT19" s="111"/>
    </row>
    <row r="20" spans="1:176" x14ac:dyDescent="0.25">
      <c r="A20" s="393">
        <f>'Mapa Final'!A20</f>
        <v>3</v>
      </c>
      <c r="B20" s="378" t="str">
        <f>'Mapa Final'!B20</f>
        <v>Procrastinación del Plan de Inversión</v>
      </c>
      <c r="C20" s="396" t="str">
        <f>'Mapa Final'!C20</f>
        <v>Incumplimiento de las metas establecidas</v>
      </c>
      <c r="D20" s="396" t="str">
        <f>'Mapa Final'!D20</f>
        <v>1. Demora en el CSJ en aprobación del plan de inversión.
2. Demora en la entrega del plan de inversión al Consejo para aprobación.
3. Demora en la retroalimentación que se realiza en Consejo sobre el plan de inversión.
4. Diversidad de criterios frente a las soluciones planteadas por la Unidad de Informática.
5. Equipo de profesionales insuficiente.</v>
      </c>
      <c r="E20" s="399" t="str">
        <f>'Mapa Final'!E20</f>
        <v>Postergación en los trámites para la aprobación del Plan de Inversión anual.</v>
      </c>
      <c r="F20" s="399" t="str">
        <f>'Mapa Final'!F20</f>
        <v>Postergación en el trámite asociado con la autorización y aprobación del Plan de Inversión anual.</v>
      </c>
      <c r="G20" s="399" t="str">
        <f>'Mapa Final'!G20</f>
        <v>Ejecución y Administración de Procesos</v>
      </c>
      <c r="H20" s="402" t="str">
        <f>'Mapa Final'!I20</f>
        <v>Media</v>
      </c>
      <c r="I20" s="405" t="str">
        <f>'Mapa Final'!L20</f>
        <v>Moderado</v>
      </c>
      <c r="J20" s="384" t="str">
        <f>'Mapa Final'!N20</f>
        <v>Moderado</v>
      </c>
      <c r="K20" s="387" t="str">
        <f>'Mapa Final'!AA20</f>
        <v>Baja</v>
      </c>
      <c r="L20" s="387" t="str">
        <f>'Mapa Final'!AE20</f>
        <v>Moderado</v>
      </c>
      <c r="M20" s="390" t="str">
        <f>'Mapa Final'!AG20</f>
        <v>Moderado</v>
      </c>
      <c r="N20" s="387" t="str">
        <f>'Mapa Final'!AH20</f>
        <v>Reducir(mitigar)</v>
      </c>
      <c r="O20" s="381"/>
      <c r="P20" s="381"/>
      <c r="Q20" s="381"/>
      <c r="R20" s="381"/>
      <c r="S20" s="381"/>
      <c r="T20" s="381"/>
      <c r="U20" s="111"/>
      <c r="V20" s="111"/>
    </row>
    <row r="21" spans="1:176" x14ac:dyDescent="0.25">
      <c r="A21" s="394"/>
      <c r="B21" s="549"/>
      <c r="C21" s="397"/>
      <c r="D21" s="397"/>
      <c r="E21" s="400"/>
      <c r="F21" s="400"/>
      <c r="G21" s="400"/>
      <c r="H21" s="403"/>
      <c r="I21" s="406"/>
      <c r="J21" s="385"/>
      <c r="K21" s="388"/>
      <c r="L21" s="388"/>
      <c r="M21" s="391"/>
      <c r="N21" s="388"/>
      <c r="O21" s="382"/>
      <c r="P21" s="382"/>
      <c r="Q21" s="382"/>
      <c r="R21" s="382"/>
      <c r="S21" s="382"/>
      <c r="T21" s="382"/>
      <c r="U21" s="111"/>
      <c r="V21" s="111"/>
    </row>
    <row r="22" spans="1:176" x14ac:dyDescent="0.25">
      <c r="A22" s="394"/>
      <c r="B22" s="549"/>
      <c r="C22" s="397"/>
      <c r="D22" s="397"/>
      <c r="E22" s="400"/>
      <c r="F22" s="400"/>
      <c r="G22" s="400"/>
      <c r="H22" s="403"/>
      <c r="I22" s="406"/>
      <c r="J22" s="385"/>
      <c r="K22" s="388"/>
      <c r="L22" s="388"/>
      <c r="M22" s="391"/>
      <c r="N22" s="388"/>
      <c r="O22" s="382"/>
      <c r="P22" s="382"/>
      <c r="Q22" s="382"/>
      <c r="R22" s="382"/>
      <c r="S22" s="382"/>
      <c r="T22" s="382"/>
      <c r="U22" s="111"/>
      <c r="V22" s="111"/>
    </row>
    <row r="23" spans="1:176" x14ac:dyDescent="0.25">
      <c r="A23" s="394"/>
      <c r="B23" s="549"/>
      <c r="C23" s="397"/>
      <c r="D23" s="397"/>
      <c r="E23" s="400"/>
      <c r="F23" s="400"/>
      <c r="G23" s="400"/>
      <c r="H23" s="403"/>
      <c r="I23" s="406"/>
      <c r="J23" s="385"/>
      <c r="K23" s="388"/>
      <c r="L23" s="388"/>
      <c r="M23" s="391"/>
      <c r="N23" s="388"/>
      <c r="O23" s="382"/>
      <c r="P23" s="382"/>
      <c r="Q23" s="382"/>
      <c r="R23" s="382"/>
      <c r="S23" s="382"/>
      <c r="T23" s="382"/>
      <c r="U23" s="111"/>
      <c r="V23" s="111"/>
    </row>
    <row r="24" spans="1:176" ht="307.5" customHeight="1" thickBot="1" x14ac:dyDescent="0.3">
      <c r="A24" s="395"/>
      <c r="B24" s="550"/>
      <c r="C24" s="398"/>
      <c r="D24" s="398"/>
      <c r="E24" s="401"/>
      <c r="F24" s="401"/>
      <c r="G24" s="401"/>
      <c r="H24" s="404"/>
      <c r="I24" s="407"/>
      <c r="J24" s="386"/>
      <c r="K24" s="389"/>
      <c r="L24" s="389"/>
      <c r="M24" s="392"/>
      <c r="N24" s="389"/>
      <c r="O24" s="383"/>
      <c r="P24" s="383"/>
      <c r="Q24" s="383"/>
      <c r="R24" s="383"/>
      <c r="S24" s="383"/>
      <c r="T24" s="383"/>
      <c r="U24" s="111"/>
      <c r="V24" s="111"/>
    </row>
    <row r="25" spans="1:176" x14ac:dyDescent="0.25">
      <c r="A25" s="393">
        <f>'Mapa Final'!A25</f>
        <v>4</v>
      </c>
      <c r="B25" s="378" t="str">
        <f>'Mapa Final'!B25</f>
        <v>Corrupción</v>
      </c>
      <c r="C25" s="396" t="str">
        <f>'Mapa Final'!C25</f>
        <v>Reputacional(Corrupción)</v>
      </c>
      <c r="D25" s="396"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399" t="str">
        <f>'Mapa Final'!E25</f>
        <v xml:space="preserve">Carencia de transparencia, etica y valores . </v>
      </c>
      <c r="F25" s="399" t="str">
        <f>'Mapa Final'!F25</f>
        <v xml:space="preserve">Posibilidad de actos indebidos de  los servidores judiciales debido a  la carencia en transparencia, etica y valores </v>
      </c>
      <c r="G25" s="399" t="str">
        <f>'Mapa Final'!G25</f>
        <v>Fraude Interno</v>
      </c>
      <c r="H25" s="402" t="str">
        <f>'Mapa Final'!I25</f>
        <v>Muy Alta</v>
      </c>
      <c r="I25" s="405" t="str">
        <f>'Mapa Final'!L25</f>
        <v>Mayor</v>
      </c>
      <c r="J25" s="384" t="str">
        <f>'Mapa Final'!N25</f>
        <v xml:space="preserve">Alto </v>
      </c>
      <c r="K25" s="387" t="str">
        <f>'Mapa Final'!AA25</f>
        <v>Media</v>
      </c>
      <c r="L25" s="387" t="str">
        <f>'Mapa Final'!AE25</f>
        <v>Mayor</v>
      </c>
      <c r="M25" s="390" t="str">
        <f>'Mapa Final'!AG25</f>
        <v xml:space="preserve">Alto </v>
      </c>
      <c r="N25" s="387" t="str">
        <f>'Mapa Final'!AH25</f>
        <v>Evitar</v>
      </c>
      <c r="O25" s="381"/>
      <c r="P25" s="381"/>
      <c r="Q25" s="381"/>
      <c r="R25" s="381"/>
      <c r="S25" s="381"/>
      <c r="T25" s="381"/>
    </row>
    <row r="26" spans="1:176" x14ac:dyDescent="0.25">
      <c r="A26" s="394"/>
      <c r="B26" s="549"/>
      <c r="C26" s="397"/>
      <c r="D26" s="397"/>
      <c r="E26" s="400"/>
      <c r="F26" s="400"/>
      <c r="G26" s="400"/>
      <c r="H26" s="403"/>
      <c r="I26" s="406"/>
      <c r="J26" s="385"/>
      <c r="K26" s="388"/>
      <c r="L26" s="388"/>
      <c r="M26" s="391"/>
      <c r="N26" s="388"/>
      <c r="O26" s="382"/>
      <c r="P26" s="382"/>
      <c r="Q26" s="382"/>
      <c r="R26" s="382"/>
      <c r="S26" s="382"/>
      <c r="T26" s="382"/>
    </row>
    <row r="27" spans="1:176" x14ac:dyDescent="0.25">
      <c r="A27" s="394"/>
      <c r="B27" s="549"/>
      <c r="C27" s="397"/>
      <c r="D27" s="397"/>
      <c r="E27" s="400"/>
      <c r="F27" s="400"/>
      <c r="G27" s="400"/>
      <c r="H27" s="403"/>
      <c r="I27" s="406"/>
      <c r="J27" s="385"/>
      <c r="K27" s="388"/>
      <c r="L27" s="388"/>
      <c r="M27" s="391"/>
      <c r="N27" s="388"/>
      <c r="O27" s="382"/>
      <c r="P27" s="382"/>
      <c r="Q27" s="382"/>
      <c r="R27" s="382"/>
      <c r="S27" s="382"/>
      <c r="T27" s="382"/>
    </row>
    <row r="28" spans="1:176" x14ac:dyDescent="0.25">
      <c r="A28" s="394"/>
      <c r="B28" s="549"/>
      <c r="C28" s="397"/>
      <c r="D28" s="397"/>
      <c r="E28" s="400"/>
      <c r="F28" s="400"/>
      <c r="G28" s="400"/>
      <c r="H28" s="403"/>
      <c r="I28" s="406"/>
      <c r="J28" s="385"/>
      <c r="K28" s="388"/>
      <c r="L28" s="388"/>
      <c r="M28" s="391"/>
      <c r="N28" s="388"/>
      <c r="O28" s="382"/>
      <c r="P28" s="382"/>
      <c r="Q28" s="382"/>
      <c r="R28" s="382"/>
      <c r="S28" s="382"/>
      <c r="T28" s="382"/>
    </row>
    <row r="29" spans="1:176" ht="277.5" customHeight="1" thickBot="1" x14ac:dyDescent="0.3">
      <c r="A29" s="395"/>
      <c r="B29" s="550"/>
      <c r="C29" s="398"/>
      <c r="D29" s="398"/>
      <c r="E29" s="401"/>
      <c r="F29" s="401"/>
      <c r="G29" s="401"/>
      <c r="H29" s="404"/>
      <c r="I29" s="407"/>
      <c r="J29" s="386"/>
      <c r="K29" s="389"/>
      <c r="L29" s="389"/>
      <c r="M29" s="392"/>
      <c r="N29" s="389"/>
      <c r="O29" s="383"/>
      <c r="P29" s="383"/>
      <c r="Q29" s="383"/>
      <c r="R29" s="383"/>
      <c r="S29" s="383"/>
      <c r="T29" s="383"/>
    </row>
    <row r="30" spans="1:176" x14ac:dyDescent="0.25">
      <c r="A30" s="393">
        <f>'Mapa Final'!A30</f>
        <v>5</v>
      </c>
      <c r="B30" s="378" t="str">
        <f>'Mapa Final'!B30</f>
        <v>Interrupción o demora en el Servicio Público de Administrar  Justicia.</v>
      </c>
      <c r="C30" s="396" t="str">
        <f>'Mapa Final'!C30</f>
        <v>Afectación en la Prestación del Servicio de Justicia</v>
      </c>
      <c r="D30" s="396" t="str">
        <f>'Mapa Final'!D30</f>
        <v>1. Paros que afecten la prestación del servicio.  
2. Huelgas, protestas ciudadana
3. Disturbios o hechos violentos
4.Pandemia
5.Emergencias Ambientales</v>
      </c>
      <c r="E30" s="399" t="str">
        <f>'Mapa Final'!E30</f>
        <v>Suceso de fuerza mayor que imposibilitan la gestión judicial</v>
      </c>
      <c r="F30" s="399" t="str">
        <f>'Mapa Final'!F30</f>
        <v>Posibilidad de  afectación en la Prestación del Servicio de Justicia debido a un suceso de fuerza mayor que imposibilita la gestión judicial</v>
      </c>
      <c r="G30" s="399" t="str">
        <f>'Mapa Final'!G30</f>
        <v>Usuarios, productos y prácticas organizacionales</v>
      </c>
      <c r="H30" s="402" t="str">
        <f>'Mapa Final'!I30</f>
        <v>Muy Alta</v>
      </c>
      <c r="I30" s="405" t="str">
        <f>'Mapa Final'!L30</f>
        <v>Moderado</v>
      </c>
      <c r="J30" s="384" t="str">
        <f>'Mapa Final'!N30</f>
        <v xml:space="preserve">Alto </v>
      </c>
      <c r="K30" s="387" t="str">
        <f>'Mapa Final'!AA30</f>
        <v>Media</v>
      </c>
      <c r="L30" s="387" t="str">
        <f>'Mapa Final'!AE30</f>
        <v>Moderado</v>
      </c>
      <c r="M30" s="390" t="str">
        <f>'Mapa Final'!AG30</f>
        <v>Moderado</v>
      </c>
      <c r="N30" s="387" t="str">
        <f>'Mapa Final'!AH30</f>
        <v>Reducir(mitigar)</v>
      </c>
      <c r="O30" s="381"/>
      <c r="P30" s="381"/>
      <c r="Q30" s="381"/>
      <c r="R30" s="381"/>
      <c r="S30" s="381"/>
      <c r="T30" s="381"/>
    </row>
    <row r="31" spans="1:176" x14ac:dyDescent="0.25">
      <c r="A31" s="394"/>
      <c r="B31" s="549"/>
      <c r="C31" s="397"/>
      <c r="D31" s="397"/>
      <c r="E31" s="400"/>
      <c r="F31" s="400"/>
      <c r="G31" s="400"/>
      <c r="H31" s="403"/>
      <c r="I31" s="406"/>
      <c r="J31" s="385"/>
      <c r="K31" s="388"/>
      <c r="L31" s="388"/>
      <c r="M31" s="391"/>
      <c r="N31" s="388"/>
      <c r="O31" s="382"/>
      <c r="P31" s="382"/>
      <c r="Q31" s="382"/>
      <c r="R31" s="382"/>
      <c r="S31" s="382"/>
      <c r="T31" s="382"/>
    </row>
    <row r="32" spans="1:176" x14ac:dyDescent="0.25">
      <c r="A32" s="394"/>
      <c r="B32" s="549"/>
      <c r="C32" s="397"/>
      <c r="D32" s="397"/>
      <c r="E32" s="400"/>
      <c r="F32" s="400"/>
      <c r="G32" s="400"/>
      <c r="H32" s="403"/>
      <c r="I32" s="406"/>
      <c r="J32" s="385"/>
      <c r="K32" s="388"/>
      <c r="L32" s="388"/>
      <c r="M32" s="391"/>
      <c r="N32" s="388"/>
      <c r="O32" s="382"/>
      <c r="P32" s="382"/>
      <c r="Q32" s="382"/>
      <c r="R32" s="382"/>
      <c r="S32" s="382"/>
      <c r="T32" s="382"/>
    </row>
    <row r="33" spans="1:20" x14ac:dyDescent="0.25">
      <c r="A33" s="394"/>
      <c r="B33" s="549"/>
      <c r="C33" s="397"/>
      <c r="D33" s="397"/>
      <c r="E33" s="400"/>
      <c r="F33" s="400"/>
      <c r="G33" s="400"/>
      <c r="H33" s="403"/>
      <c r="I33" s="406"/>
      <c r="J33" s="385"/>
      <c r="K33" s="388"/>
      <c r="L33" s="388"/>
      <c r="M33" s="391"/>
      <c r="N33" s="388"/>
      <c r="O33" s="382"/>
      <c r="P33" s="382"/>
      <c r="Q33" s="382"/>
      <c r="R33" s="382"/>
      <c r="S33" s="382"/>
      <c r="T33" s="382"/>
    </row>
    <row r="34" spans="1:20" ht="102.75" customHeight="1" thickBot="1" x14ac:dyDescent="0.3">
      <c r="A34" s="395"/>
      <c r="B34" s="550"/>
      <c r="C34" s="398"/>
      <c r="D34" s="398"/>
      <c r="E34" s="401"/>
      <c r="F34" s="401"/>
      <c r="G34" s="401"/>
      <c r="H34" s="404"/>
      <c r="I34" s="407"/>
      <c r="J34" s="386"/>
      <c r="K34" s="389"/>
      <c r="L34" s="389"/>
      <c r="M34" s="392"/>
      <c r="N34" s="389"/>
      <c r="O34" s="383"/>
      <c r="P34" s="383"/>
      <c r="Q34" s="383"/>
      <c r="R34" s="383"/>
      <c r="S34" s="383"/>
      <c r="T34" s="383"/>
    </row>
    <row r="35" spans="1:20" x14ac:dyDescent="0.25">
      <c r="A35" s="393">
        <f>'Mapa Final'!A35</f>
        <v>6</v>
      </c>
      <c r="B35" s="378" t="str">
        <f>'Mapa Final'!B35</f>
        <v>Inaplicabilidad de la normavidad ambiental vigente</v>
      </c>
      <c r="C35" s="396" t="str">
        <f>'Mapa Final'!C35</f>
        <v xml:space="preserve"> Afectación Ambiental</v>
      </c>
      <c r="D35" s="396"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399" t="str">
        <f>'Mapa Final'!E35</f>
        <v>Desconocimiento de los lineamientos ambientales y normatividad  ambiental vigente</v>
      </c>
      <c r="F35" s="399" t="str">
        <f>'Mapa Final'!F35</f>
        <v>Posibilidad de afectación ambiental debido al desconocimiento de las lineamientos ambientales y normatividad ambiental vigente</v>
      </c>
      <c r="G35" s="399" t="str">
        <f>'Mapa Final'!G35</f>
        <v>Eventos Ambientales Internos</v>
      </c>
      <c r="H35" s="402" t="str">
        <f>'Mapa Final'!I35</f>
        <v>Media</v>
      </c>
      <c r="I35" s="405" t="str">
        <f>'Mapa Final'!L35</f>
        <v>Moderado</v>
      </c>
      <c r="J35" s="384" t="str">
        <f>'Mapa Final'!N35</f>
        <v>Moderado</v>
      </c>
      <c r="K35" s="387" t="str">
        <f>'Mapa Final'!AA35</f>
        <v>Baja</v>
      </c>
      <c r="L35" s="387" t="str">
        <f>'Mapa Final'!AE35</f>
        <v>Moderado</v>
      </c>
      <c r="M35" s="390" t="str">
        <f>'Mapa Final'!AG35</f>
        <v>Moderado</v>
      </c>
      <c r="N35" s="387" t="str">
        <f>'Mapa Final'!AH35</f>
        <v>Reducir(mitigar)</v>
      </c>
      <c r="O35" s="381"/>
      <c r="P35" s="381"/>
      <c r="Q35" s="381"/>
      <c r="R35" s="381"/>
      <c r="S35" s="381"/>
      <c r="T35" s="381"/>
    </row>
    <row r="36" spans="1:20" x14ac:dyDescent="0.25">
      <c r="A36" s="394"/>
      <c r="B36" s="549"/>
      <c r="C36" s="397"/>
      <c r="D36" s="397"/>
      <c r="E36" s="400"/>
      <c r="F36" s="400"/>
      <c r="G36" s="400"/>
      <c r="H36" s="403"/>
      <c r="I36" s="406"/>
      <c r="J36" s="385"/>
      <c r="K36" s="388"/>
      <c r="L36" s="388"/>
      <c r="M36" s="391"/>
      <c r="N36" s="388"/>
      <c r="O36" s="382"/>
      <c r="P36" s="382"/>
      <c r="Q36" s="382"/>
      <c r="R36" s="382"/>
      <c r="S36" s="382"/>
      <c r="T36" s="382"/>
    </row>
    <row r="37" spans="1:20" x14ac:dyDescent="0.25">
      <c r="A37" s="394"/>
      <c r="B37" s="549"/>
      <c r="C37" s="397"/>
      <c r="D37" s="397"/>
      <c r="E37" s="400"/>
      <c r="F37" s="400"/>
      <c r="G37" s="400"/>
      <c r="H37" s="403"/>
      <c r="I37" s="406"/>
      <c r="J37" s="385"/>
      <c r="K37" s="388"/>
      <c r="L37" s="388"/>
      <c r="M37" s="391"/>
      <c r="N37" s="388"/>
      <c r="O37" s="382"/>
      <c r="P37" s="382"/>
      <c r="Q37" s="382"/>
      <c r="R37" s="382"/>
      <c r="S37" s="382"/>
      <c r="T37" s="382"/>
    </row>
    <row r="38" spans="1:20" x14ac:dyDescent="0.25">
      <c r="A38" s="394"/>
      <c r="B38" s="549"/>
      <c r="C38" s="397"/>
      <c r="D38" s="397"/>
      <c r="E38" s="400"/>
      <c r="F38" s="400"/>
      <c r="G38" s="400"/>
      <c r="H38" s="403"/>
      <c r="I38" s="406"/>
      <c r="J38" s="385"/>
      <c r="K38" s="388"/>
      <c r="L38" s="388"/>
      <c r="M38" s="391"/>
      <c r="N38" s="388"/>
      <c r="O38" s="382"/>
      <c r="P38" s="382"/>
      <c r="Q38" s="382"/>
      <c r="R38" s="382"/>
      <c r="S38" s="382"/>
      <c r="T38" s="382"/>
    </row>
    <row r="39" spans="1:20" ht="278.25" customHeight="1" thickBot="1" x14ac:dyDescent="0.3">
      <c r="A39" s="395"/>
      <c r="B39" s="550"/>
      <c r="C39" s="398"/>
      <c r="D39" s="398"/>
      <c r="E39" s="401"/>
      <c r="F39" s="401"/>
      <c r="G39" s="401"/>
      <c r="H39" s="404"/>
      <c r="I39" s="407"/>
      <c r="J39" s="386"/>
      <c r="K39" s="389"/>
      <c r="L39" s="389"/>
      <c r="M39" s="392"/>
      <c r="N39" s="389"/>
      <c r="O39" s="383"/>
      <c r="P39" s="383"/>
      <c r="Q39" s="383"/>
      <c r="R39" s="383"/>
      <c r="S39" s="383"/>
      <c r="T39" s="383"/>
    </row>
    <row r="40" spans="1:20" x14ac:dyDescent="0.25">
      <c r="A40" s="393">
        <f>'Mapa Final'!A40</f>
        <v>7</v>
      </c>
      <c r="B40" s="378" t="str">
        <f>'Mapa Final'!B40</f>
        <v>Obsolescencia Tecnológica.</v>
      </c>
      <c r="C40" s="396" t="str">
        <f>'Mapa Final'!C40</f>
        <v>Afectación en la Prestación del Servicio de Justicia</v>
      </c>
      <c r="D40" s="396" t="str">
        <f>'Mapa Final'!D40</f>
        <v>1.Rápido e inevitable avance tecnológico.
2. Falta de cultura en la organización para aceptar la necesidad de actualizar la plataforma tecnológica y los sistemas de información.
3. Falta de suficientes recursos presupuestales</v>
      </c>
      <c r="E40" s="399" t="str">
        <f>'Mapa Final'!E40</f>
        <v>Rápido e inevitable avance tecnológico</v>
      </c>
      <c r="F40" s="399" t="str">
        <f>'Mapa Final'!F40</f>
        <v>La infraestructura tecnológica entra en obsolescencia en el plazo de (3) tres años, razón por la cual permanentemente se debe estar actualizando. Dentro de esta plataforma tecnológica se encuentran los cableados estructurados, los Pc´s, los servidores, los switches, las Ups y los escáneres, también son ítem objeto de la desactualización los sistemas de información.</v>
      </c>
      <c r="G40" s="399" t="str">
        <f>'Mapa Final'!G40</f>
        <v>Fallas Tecnológicas</v>
      </c>
      <c r="H40" s="402" t="str">
        <f>'Mapa Final'!I40</f>
        <v>Media</v>
      </c>
      <c r="I40" s="405" t="str">
        <f>'Mapa Final'!L40</f>
        <v>Mayor</v>
      </c>
      <c r="J40" s="384" t="str">
        <f>'Mapa Final'!N40</f>
        <v xml:space="preserve">Alto </v>
      </c>
      <c r="K40" s="387" t="str">
        <f>'Mapa Final'!AA40</f>
        <v>Media</v>
      </c>
      <c r="L40" s="387" t="str">
        <f>'Mapa Final'!AE40</f>
        <v>Mayor</v>
      </c>
      <c r="M40" s="390" t="str">
        <f>'Mapa Final'!AG40</f>
        <v xml:space="preserve">Alto </v>
      </c>
      <c r="N40" s="387" t="str">
        <f>'Mapa Final'!AH40</f>
        <v>Reducir(mitigar)</v>
      </c>
      <c r="O40" s="381"/>
      <c r="P40" s="381"/>
      <c r="Q40" s="381"/>
      <c r="R40" s="381"/>
      <c r="S40" s="381"/>
      <c r="T40" s="381"/>
    </row>
    <row r="41" spans="1:20" x14ac:dyDescent="0.25">
      <c r="A41" s="394"/>
      <c r="B41" s="549"/>
      <c r="C41" s="397"/>
      <c r="D41" s="397"/>
      <c r="E41" s="400"/>
      <c r="F41" s="400"/>
      <c r="G41" s="400"/>
      <c r="H41" s="403"/>
      <c r="I41" s="406"/>
      <c r="J41" s="385"/>
      <c r="K41" s="388"/>
      <c r="L41" s="388"/>
      <c r="M41" s="391"/>
      <c r="N41" s="388"/>
      <c r="O41" s="382"/>
      <c r="P41" s="382"/>
      <c r="Q41" s="382"/>
      <c r="R41" s="382"/>
      <c r="S41" s="382"/>
      <c r="T41" s="382"/>
    </row>
    <row r="42" spans="1:20" x14ac:dyDescent="0.25">
      <c r="A42" s="394"/>
      <c r="B42" s="549"/>
      <c r="C42" s="397"/>
      <c r="D42" s="397"/>
      <c r="E42" s="400"/>
      <c r="F42" s="400"/>
      <c r="G42" s="400"/>
      <c r="H42" s="403"/>
      <c r="I42" s="406"/>
      <c r="J42" s="385"/>
      <c r="K42" s="388"/>
      <c r="L42" s="388"/>
      <c r="M42" s="391"/>
      <c r="N42" s="388"/>
      <c r="O42" s="382"/>
      <c r="P42" s="382"/>
      <c r="Q42" s="382"/>
      <c r="R42" s="382"/>
      <c r="S42" s="382"/>
      <c r="T42" s="382"/>
    </row>
    <row r="43" spans="1:20" x14ac:dyDescent="0.25">
      <c r="A43" s="394"/>
      <c r="B43" s="549"/>
      <c r="C43" s="397"/>
      <c r="D43" s="397"/>
      <c r="E43" s="400"/>
      <c r="F43" s="400"/>
      <c r="G43" s="400"/>
      <c r="H43" s="403"/>
      <c r="I43" s="406"/>
      <c r="J43" s="385"/>
      <c r="K43" s="388"/>
      <c r="L43" s="388"/>
      <c r="M43" s="391"/>
      <c r="N43" s="388"/>
      <c r="O43" s="382"/>
      <c r="P43" s="382"/>
      <c r="Q43" s="382"/>
      <c r="R43" s="382"/>
      <c r="S43" s="382"/>
      <c r="T43" s="382"/>
    </row>
    <row r="44" spans="1:20" ht="15.75" thickBot="1" x14ac:dyDescent="0.3">
      <c r="A44" s="395"/>
      <c r="B44" s="550"/>
      <c r="C44" s="398"/>
      <c r="D44" s="398"/>
      <c r="E44" s="401"/>
      <c r="F44" s="401"/>
      <c r="G44" s="401"/>
      <c r="H44" s="404"/>
      <c r="I44" s="407"/>
      <c r="J44" s="386"/>
      <c r="K44" s="389"/>
      <c r="L44" s="389"/>
      <c r="M44" s="392"/>
      <c r="N44" s="389"/>
      <c r="O44" s="383"/>
      <c r="P44" s="383"/>
      <c r="Q44" s="383"/>
      <c r="R44" s="383"/>
      <c r="S44" s="383"/>
      <c r="T44" s="383"/>
    </row>
    <row r="45" spans="1:20" x14ac:dyDescent="0.25">
      <c r="A45" s="393">
        <f>'Mapa Final'!A45</f>
        <v>8</v>
      </c>
      <c r="B45" s="378" t="str">
        <f>'Mapa Final'!B45</f>
        <v>Falta de Gobernabilidad de TI</v>
      </c>
      <c r="C45" s="396" t="str">
        <f>'Mapa Final'!C45</f>
        <v>Reputacional</v>
      </c>
      <c r="D45" s="396" t="str">
        <f>'Mapa Final'!D45</f>
        <v>1. Falta de control y regulación respecto de la aplicación del las TIC en las diferentes Seccionales
2. Se presenta desarticulación con los ingenieros Seccionales, al no tener administrativamente dependencia de la dirección de la Unidad de Informática.
3.Falta de Estandarización de la implementación de aplicativos a nivel nacional.</v>
      </c>
      <c r="E45" s="399" t="str">
        <f>'Mapa Final'!E45</f>
        <v>Falta de apoyo de la alta gerencia para que los lineamientos que se definan en la U. Informática a nivel central sean acogidos y respetados</v>
      </c>
      <c r="F45" s="399" t="str">
        <f>'Mapa Final'!F45</f>
        <v>Se presenta desarticulación de acciones o implementación de soluciones en las diferentes Unidades tanto en el Consejo como en la Dirección Ejecutiva y de las Seccionales.</v>
      </c>
      <c r="G45" s="399" t="str">
        <f>'Mapa Final'!G45</f>
        <v>Relaciones Laborales</v>
      </c>
      <c r="H45" s="402" t="str">
        <f>'Mapa Final'!I45</f>
        <v>Media</v>
      </c>
      <c r="I45" s="405" t="str">
        <f>'Mapa Final'!L45</f>
        <v>Moderado</v>
      </c>
      <c r="J45" s="384" t="str">
        <f>'Mapa Final'!N45</f>
        <v>Moderado</v>
      </c>
      <c r="K45" s="387" t="str">
        <f>'Mapa Final'!AA45</f>
        <v>Media</v>
      </c>
      <c r="L45" s="387" t="str">
        <f>'Mapa Final'!AE45</f>
        <v>Moderado</v>
      </c>
      <c r="M45" s="390" t="str">
        <f>'Mapa Final'!AG45</f>
        <v>Moderado</v>
      </c>
      <c r="N45" s="387" t="str">
        <f>'Mapa Final'!AH45</f>
        <v>Aceptar</v>
      </c>
      <c r="O45" s="381"/>
      <c r="P45" s="381"/>
      <c r="Q45" s="381"/>
      <c r="R45" s="381"/>
      <c r="S45" s="381"/>
      <c r="T45" s="381"/>
    </row>
    <row r="46" spans="1:20" x14ac:dyDescent="0.25">
      <c r="A46" s="394"/>
      <c r="B46" s="549"/>
      <c r="C46" s="397"/>
      <c r="D46" s="397"/>
      <c r="E46" s="400"/>
      <c r="F46" s="400"/>
      <c r="G46" s="400"/>
      <c r="H46" s="403"/>
      <c r="I46" s="406"/>
      <c r="J46" s="385"/>
      <c r="K46" s="388"/>
      <c r="L46" s="388"/>
      <c r="M46" s="391"/>
      <c r="N46" s="388"/>
      <c r="O46" s="382"/>
      <c r="P46" s="382"/>
      <c r="Q46" s="382"/>
      <c r="R46" s="382"/>
      <c r="S46" s="382"/>
      <c r="T46" s="382"/>
    </row>
    <row r="47" spans="1:20" x14ac:dyDescent="0.25">
      <c r="A47" s="394"/>
      <c r="B47" s="549"/>
      <c r="C47" s="397"/>
      <c r="D47" s="397"/>
      <c r="E47" s="400"/>
      <c r="F47" s="400"/>
      <c r="G47" s="400"/>
      <c r="H47" s="403"/>
      <c r="I47" s="406"/>
      <c r="J47" s="385"/>
      <c r="K47" s="388"/>
      <c r="L47" s="388"/>
      <c r="M47" s="391"/>
      <c r="N47" s="388"/>
      <c r="O47" s="382"/>
      <c r="P47" s="382"/>
      <c r="Q47" s="382"/>
      <c r="R47" s="382"/>
      <c r="S47" s="382"/>
      <c r="T47" s="382"/>
    </row>
    <row r="48" spans="1:20" x14ac:dyDescent="0.25">
      <c r="A48" s="394"/>
      <c r="B48" s="549"/>
      <c r="C48" s="397"/>
      <c r="D48" s="397"/>
      <c r="E48" s="400"/>
      <c r="F48" s="400"/>
      <c r="G48" s="400"/>
      <c r="H48" s="403"/>
      <c r="I48" s="406"/>
      <c r="J48" s="385"/>
      <c r="K48" s="388"/>
      <c r="L48" s="388"/>
      <c r="M48" s="391"/>
      <c r="N48" s="388"/>
      <c r="O48" s="382"/>
      <c r="P48" s="382"/>
      <c r="Q48" s="382"/>
      <c r="R48" s="382"/>
      <c r="S48" s="382"/>
      <c r="T48" s="382"/>
    </row>
    <row r="49" spans="1:20" ht="15.75" thickBot="1" x14ac:dyDescent="0.3">
      <c r="A49" s="395"/>
      <c r="B49" s="550"/>
      <c r="C49" s="398"/>
      <c r="D49" s="398"/>
      <c r="E49" s="401"/>
      <c r="F49" s="401"/>
      <c r="G49" s="401"/>
      <c r="H49" s="404"/>
      <c r="I49" s="407"/>
      <c r="J49" s="386"/>
      <c r="K49" s="389"/>
      <c r="L49" s="389"/>
      <c r="M49" s="392"/>
      <c r="N49" s="389"/>
      <c r="O49" s="383"/>
      <c r="P49" s="383"/>
      <c r="Q49" s="383"/>
      <c r="R49" s="383"/>
      <c r="S49" s="383"/>
      <c r="T49" s="383"/>
    </row>
    <row r="50" spans="1:20" x14ac:dyDescent="0.25">
      <c r="A50" s="393">
        <f>'Mapa Final'!A50</f>
        <v>9</v>
      </c>
      <c r="B50" s="378" t="str">
        <f>'Mapa Final'!B50</f>
        <v>Migración de servicios</v>
      </c>
      <c r="C50" s="396" t="str">
        <f>'Mapa Final'!C50</f>
        <v>Afectación en la Prestación del Servicio de Justicia</v>
      </c>
      <c r="D50" s="396" t="str">
        <f>'Mapa Final'!D50</f>
        <v>1. Contratación del Estado mediante la plataforma CCE - tiempos de contratación cortos - Los Acuerdos Marcos de precio son insuficientes.
2. Contratación del Estado mediante la plataforma CCE - Se adjudica sin saber si el proveedor es idioneo para asumir las actividades en desarrollo.</v>
      </c>
      <c r="E50" s="399" t="str">
        <f>'Mapa Final'!E50</f>
        <v>Indisponibilidad de servicios</v>
      </c>
      <c r="F50" s="399" t="str">
        <f>'Mapa Final'!F50</f>
        <v xml:space="preserve">Afectación en la prestación de servicios tecnológicos, causado por la migración de los mismos, en el cambio de proveedor, afectando el normal desarrollo de las actividades </v>
      </c>
      <c r="G50" s="399" t="str">
        <f>'Mapa Final'!G50</f>
        <v>Fallas Tecnológicas</v>
      </c>
      <c r="H50" s="402" t="str">
        <f>'Mapa Final'!I50</f>
        <v>Media</v>
      </c>
      <c r="I50" s="405" t="str">
        <f>'Mapa Final'!L50</f>
        <v>Moderado</v>
      </c>
      <c r="J50" s="384" t="str">
        <f>'Mapa Final'!N50</f>
        <v>Moderado</v>
      </c>
      <c r="K50" s="387" t="str">
        <f>'Mapa Final'!AA50</f>
        <v>Baja</v>
      </c>
      <c r="L50" s="387" t="str">
        <f>'Mapa Final'!AE50</f>
        <v>Moderado</v>
      </c>
      <c r="M50" s="390" t="str">
        <f>'Mapa Final'!AG50</f>
        <v>Moderado</v>
      </c>
      <c r="N50" s="387" t="str">
        <f>'Mapa Final'!AH50</f>
        <v>Evitar</v>
      </c>
      <c r="O50" s="381"/>
      <c r="P50" s="381"/>
      <c r="Q50" s="381"/>
      <c r="R50" s="381"/>
      <c r="S50" s="381"/>
      <c r="T50" s="381"/>
    </row>
    <row r="51" spans="1:20" x14ac:dyDescent="0.25">
      <c r="A51" s="394"/>
      <c r="B51" s="549"/>
      <c r="C51" s="397"/>
      <c r="D51" s="397"/>
      <c r="E51" s="400"/>
      <c r="F51" s="400"/>
      <c r="G51" s="400"/>
      <c r="H51" s="403"/>
      <c r="I51" s="406"/>
      <c r="J51" s="385"/>
      <c r="K51" s="388"/>
      <c r="L51" s="388"/>
      <c r="M51" s="391"/>
      <c r="N51" s="388"/>
      <c r="O51" s="382"/>
      <c r="P51" s="382"/>
      <c r="Q51" s="382"/>
      <c r="R51" s="382"/>
      <c r="S51" s="382"/>
      <c r="T51" s="382"/>
    </row>
    <row r="52" spans="1:20" x14ac:dyDescent="0.25">
      <c r="A52" s="394"/>
      <c r="B52" s="549"/>
      <c r="C52" s="397"/>
      <c r="D52" s="397"/>
      <c r="E52" s="400"/>
      <c r="F52" s="400"/>
      <c r="G52" s="400"/>
      <c r="H52" s="403"/>
      <c r="I52" s="406"/>
      <c r="J52" s="385"/>
      <c r="K52" s="388"/>
      <c r="L52" s="388"/>
      <c r="M52" s="391"/>
      <c r="N52" s="388"/>
      <c r="O52" s="382"/>
      <c r="P52" s="382"/>
      <c r="Q52" s="382"/>
      <c r="R52" s="382"/>
      <c r="S52" s="382"/>
      <c r="T52" s="382"/>
    </row>
    <row r="53" spans="1:20" x14ac:dyDescent="0.25">
      <c r="A53" s="394"/>
      <c r="B53" s="549"/>
      <c r="C53" s="397"/>
      <c r="D53" s="397"/>
      <c r="E53" s="400"/>
      <c r="F53" s="400"/>
      <c r="G53" s="400"/>
      <c r="H53" s="403"/>
      <c r="I53" s="406"/>
      <c r="J53" s="385"/>
      <c r="K53" s="388"/>
      <c r="L53" s="388"/>
      <c r="M53" s="391"/>
      <c r="N53" s="388"/>
      <c r="O53" s="382"/>
      <c r="P53" s="382"/>
      <c r="Q53" s="382"/>
      <c r="R53" s="382"/>
      <c r="S53" s="382"/>
      <c r="T53" s="382"/>
    </row>
    <row r="54" spans="1:20" ht="15.75" thickBot="1" x14ac:dyDescent="0.3">
      <c r="A54" s="395"/>
      <c r="B54" s="550"/>
      <c r="C54" s="398"/>
      <c r="D54" s="398"/>
      <c r="E54" s="401"/>
      <c r="F54" s="401"/>
      <c r="G54" s="401"/>
      <c r="H54" s="404"/>
      <c r="I54" s="407"/>
      <c r="J54" s="386"/>
      <c r="K54" s="389"/>
      <c r="L54" s="389"/>
      <c r="M54" s="392"/>
      <c r="N54" s="389"/>
      <c r="O54" s="383"/>
      <c r="P54" s="383"/>
      <c r="Q54" s="383"/>
      <c r="R54" s="383"/>
      <c r="S54" s="383"/>
      <c r="T54" s="383"/>
    </row>
    <row r="55" spans="1:20" x14ac:dyDescent="0.25">
      <c r="A55" s="393">
        <f>'Mapa Final'!A55</f>
        <v>0</v>
      </c>
      <c r="B55" s="378">
        <f>'Mapa Final'!B55</f>
        <v>0</v>
      </c>
      <c r="C55" s="396">
        <f>'Mapa Final'!C55</f>
        <v>0</v>
      </c>
      <c r="D55" s="396">
        <f>'Mapa Final'!D55</f>
        <v>0</v>
      </c>
      <c r="E55" s="399">
        <f>'Mapa Final'!E55</f>
        <v>0</v>
      </c>
      <c r="F55" s="399">
        <f>'Mapa Final'!F55</f>
        <v>0</v>
      </c>
      <c r="G55" s="399">
        <f>'Mapa Final'!G55</f>
        <v>0</v>
      </c>
      <c r="H55" s="402" t="str">
        <f>'Mapa Final'!I55</f>
        <v>Muy Baja</v>
      </c>
      <c r="I55" s="405" t="b">
        <f>'Mapa Final'!L55</f>
        <v>0</v>
      </c>
      <c r="J55" s="384" t="e">
        <f>'Mapa Final'!N55</f>
        <v>#N/A</v>
      </c>
      <c r="K55" s="387" t="e">
        <f>'Mapa Final'!AA55</f>
        <v>#DIV/0!</v>
      </c>
      <c r="L55" s="387" t="e">
        <f>'Mapa Final'!AE55</f>
        <v>#DIV/0!</v>
      </c>
      <c r="M55" s="390" t="e">
        <f>'Mapa Final'!AG55</f>
        <v>#DIV/0!</v>
      </c>
      <c r="N55" s="387">
        <f>'Mapa Final'!AH55</f>
        <v>0</v>
      </c>
      <c r="O55" s="381"/>
      <c r="P55" s="381"/>
      <c r="Q55" s="381"/>
      <c r="R55" s="381"/>
      <c r="S55" s="381"/>
      <c r="T55" s="381"/>
    </row>
    <row r="56" spans="1:20" x14ac:dyDescent="0.25">
      <c r="A56" s="394"/>
      <c r="B56" s="549"/>
      <c r="C56" s="397"/>
      <c r="D56" s="397"/>
      <c r="E56" s="400"/>
      <c r="F56" s="400"/>
      <c r="G56" s="400"/>
      <c r="H56" s="403"/>
      <c r="I56" s="406"/>
      <c r="J56" s="385"/>
      <c r="K56" s="388"/>
      <c r="L56" s="388"/>
      <c r="M56" s="391"/>
      <c r="N56" s="388"/>
      <c r="O56" s="382"/>
      <c r="P56" s="382"/>
      <c r="Q56" s="382"/>
      <c r="R56" s="382"/>
      <c r="S56" s="382"/>
      <c r="T56" s="382"/>
    </row>
    <row r="57" spans="1:20" x14ac:dyDescent="0.25">
      <c r="A57" s="394"/>
      <c r="B57" s="549"/>
      <c r="C57" s="397"/>
      <c r="D57" s="397"/>
      <c r="E57" s="400"/>
      <c r="F57" s="400"/>
      <c r="G57" s="400"/>
      <c r="H57" s="403"/>
      <c r="I57" s="406"/>
      <c r="J57" s="385"/>
      <c r="K57" s="388"/>
      <c r="L57" s="388"/>
      <c r="M57" s="391"/>
      <c r="N57" s="388"/>
      <c r="O57" s="382"/>
      <c r="P57" s="382"/>
      <c r="Q57" s="382"/>
      <c r="R57" s="382"/>
      <c r="S57" s="382"/>
      <c r="T57" s="382"/>
    </row>
    <row r="58" spans="1:20" x14ac:dyDescent="0.25">
      <c r="A58" s="394"/>
      <c r="B58" s="549"/>
      <c r="C58" s="397"/>
      <c r="D58" s="397"/>
      <c r="E58" s="400"/>
      <c r="F58" s="400"/>
      <c r="G58" s="400"/>
      <c r="H58" s="403"/>
      <c r="I58" s="406"/>
      <c r="J58" s="385"/>
      <c r="K58" s="388"/>
      <c r="L58" s="388"/>
      <c r="M58" s="391"/>
      <c r="N58" s="388"/>
      <c r="O58" s="382"/>
      <c r="P58" s="382"/>
      <c r="Q58" s="382"/>
      <c r="R58" s="382"/>
      <c r="S58" s="382"/>
      <c r="T58" s="382"/>
    </row>
    <row r="59" spans="1:20" ht="15.75" thickBot="1" x14ac:dyDescent="0.3">
      <c r="A59" s="395"/>
      <c r="B59" s="550"/>
      <c r="C59" s="398"/>
      <c r="D59" s="398"/>
      <c r="E59" s="401"/>
      <c r="F59" s="401"/>
      <c r="G59" s="401"/>
      <c r="H59" s="404"/>
      <c r="I59" s="407"/>
      <c r="J59" s="386"/>
      <c r="K59" s="389"/>
      <c r="L59" s="389"/>
      <c r="M59" s="392"/>
      <c r="N59" s="389"/>
      <c r="O59" s="383"/>
      <c r="P59" s="383"/>
      <c r="Q59" s="383"/>
      <c r="R59" s="383"/>
      <c r="S59" s="383"/>
      <c r="T59" s="383"/>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disablePrompts="1" count="7">
    <dataValidation allowBlank="1" showInputMessage="1" showErrorMessage="1" prompt="Seleccionar el tipo de riesgo teniendo en cuenta que  factor organizaconal afecta. Ver explicacion en hoja " sqref="E8" xr:uid="{00000000-0002-0000-0F00-000000000000}"/>
    <dataValidation allowBlank="1" showInputMessage="1" showErrorMessage="1" prompt="Registrar qué factor  que ocasina el riesgo: un facot identtficado el contexto._x000a_O  personas, recursos, estilo de direccion , factores externos, , codiciones ambientales" sqref="F8:G8" xr:uid="{00000000-0002-0000-0F00-000001000000}"/>
    <dataValidation allowBlank="1" showInputMessage="1" showErrorMessage="1" prompt="Que tan factible es que materialize el riesgo?" sqref="H8" xr:uid="{00000000-0002-0000-0F00-000002000000}"/>
    <dataValidation allowBlank="1" showInputMessage="1" showErrorMessage="1" prompt="El grado de afectación puede ser " sqref="I8" xr:uid="{00000000-0002-0000-0F00-000003000000}"/>
    <dataValidation allowBlank="1" showInputMessage="1" showErrorMessage="1" prompt="Describir las actividades que se van a desarrollar para el proyecto" sqref="O7" xr:uid="{00000000-0002-0000-0F00-000004000000}"/>
    <dataValidation allowBlank="1" showInputMessage="1" showErrorMessage="1" prompt="Seleccionar si el responsable es el responsable de las acciones es el nivel central" sqref="P7:P8" xr:uid="{00000000-0002-0000-0F00-000005000000}"/>
    <dataValidation allowBlank="1" showInputMessage="1" showErrorMessage="1" prompt="seleccionar si el responsable de ejecutar las acciones es el nivel central" sqref="Q8" xr:uid="{00000000-0002-0000-0F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H45"/>
  <sheetViews>
    <sheetView zoomScaleNormal="100" workbookViewId="0">
      <selection activeCell="F46" sqref="F46"/>
    </sheetView>
  </sheetViews>
  <sheetFormatPr baseColWidth="10" defaultColWidth="10.5703125" defaultRowHeight="14.25" x14ac:dyDescent="0.2"/>
  <cols>
    <col min="1" max="1" width="44.42578125" style="59" customWidth="1"/>
    <col min="2" max="2" width="15.5703125" style="60" customWidth="1"/>
    <col min="3" max="3" width="39.42578125" style="37" customWidth="1"/>
    <col min="4" max="4" width="24.140625" style="60" customWidth="1"/>
    <col min="5" max="5" width="46.5703125" style="37" customWidth="1"/>
    <col min="6" max="16384" width="10.5703125" style="37"/>
  </cols>
  <sheetData>
    <row r="1" spans="1:8" ht="12.75" customHeight="1" x14ac:dyDescent="0.2">
      <c r="A1" s="50"/>
      <c r="B1" s="308" t="s">
        <v>186</v>
      </c>
      <c r="C1" s="308"/>
      <c r="D1" s="308"/>
      <c r="E1" s="51"/>
      <c r="F1" s="50"/>
      <c r="G1" s="50"/>
      <c r="H1" s="50"/>
    </row>
    <row r="2" spans="1:8" ht="12.75" customHeight="1" x14ac:dyDescent="0.2">
      <c r="A2" s="50"/>
      <c r="B2" s="308" t="s">
        <v>196</v>
      </c>
      <c r="C2" s="308"/>
      <c r="D2" s="308"/>
      <c r="E2" s="51"/>
      <c r="F2" s="50"/>
      <c r="G2" s="50"/>
      <c r="H2" s="50"/>
    </row>
    <row r="3" spans="1:8" ht="12.75" customHeight="1" x14ac:dyDescent="0.2">
      <c r="A3" s="50"/>
      <c r="B3" s="87"/>
      <c r="C3" s="87"/>
      <c r="D3" s="87"/>
      <c r="E3" s="51"/>
      <c r="F3" s="50"/>
      <c r="G3" s="50"/>
      <c r="H3" s="50"/>
    </row>
    <row r="4" spans="1:8" ht="12.75" customHeight="1" x14ac:dyDescent="0.2">
      <c r="A4" s="50"/>
      <c r="B4" s="87"/>
      <c r="C4" s="87"/>
      <c r="D4" s="87"/>
      <c r="E4" s="51"/>
      <c r="F4" s="50"/>
      <c r="G4" s="50"/>
      <c r="H4" s="50"/>
    </row>
    <row r="5" spans="1:8" ht="54.75" customHeight="1" x14ac:dyDescent="0.2">
      <c r="A5" s="52" t="s">
        <v>333</v>
      </c>
      <c r="B5" s="309" t="s">
        <v>428</v>
      </c>
      <c r="C5" s="309"/>
      <c r="D5" s="52" t="s">
        <v>197</v>
      </c>
      <c r="E5" s="88" t="s">
        <v>429</v>
      </c>
    </row>
    <row r="6" spans="1:8" ht="16.7" customHeight="1" x14ac:dyDescent="0.2">
      <c r="A6" s="42"/>
      <c r="B6" s="43"/>
      <c r="C6" s="43"/>
      <c r="D6" s="42"/>
      <c r="E6" s="41"/>
    </row>
    <row r="7" spans="1:8" ht="54.75" customHeight="1" x14ac:dyDescent="0.2">
      <c r="A7" s="53" t="s">
        <v>334</v>
      </c>
      <c r="B7" s="309" t="s">
        <v>432</v>
      </c>
      <c r="C7" s="309"/>
      <c r="D7" s="309"/>
      <c r="E7" s="309"/>
    </row>
    <row r="8" spans="1:8" ht="13.35" customHeight="1" x14ac:dyDescent="0.2">
      <c r="A8" s="54"/>
      <c r="B8" s="54"/>
      <c r="D8" s="55"/>
      <c r="E8" s="55"/>
    </row>
    <row r="9" spans="1:8" ht="21" customHeight="1" x14ac:dyDescent="0.2">
      <c r="A9" s="54" t="s">
        <v>198</v>
      </c>
      <c r="B9" s="310" t="s">
        <v>433</v>
      </c>
      <c r="C9" s="310"/>
      <c r="D9" s="310"/>
      <c r="E9" s="310"/>
    </row>
    <row r="10" spans="1:8" ht="39" customHeight="1" x14ac:dyDescent="0.2">
      <c r="A10" s="54"/>
      <c r="B10" s="311"/>
      <c r="C10" s="311"/>
      <c r="D10" s="311"/>
      <c r="E10" s="311"/>
    </row>
    <row r="11" spans="1:8" s="56" customFormat="1" ht="12.75" x14ac:dyDescent="0.2">
      <c r="A11" s="307" t="s">
        <v>199</v>
      </c>
      <c r="B11" s="307"/>
      <c r="C11" s="307"/>
      <c r="D11" s="307"/>
      <c r="E11" s="307"/>
    </row>
    <row r="12" spans="1:8" s="56" customFormat="1" ht="12.75" customHeight="1" x14ac:dyDescent="0.2">
      <c r="A12" s="57" t="s">
        <v>200</v>
      </c>
      <c r="B12" s="57" t="s">
        <v>201</v>
      </c>
      <c r="C12" s="58" t="s">
        <v>202</v>
      </c>
      <c r="D12" s="58" t="s">
        <v>203</v>
      </c>
      <c r="E12" s="58" t="s">
        <v>204</v>
      </c>
    </row>
    <row r="13" spans="1:8" s="56" customFormat="1" ht="12.75" customHeight="1" x14ac:dyDescent="0.2">
      <c r="A13" s="57"/>
      <c r="B13" s="57"/>
      <c r="C13" s="58"/>
      <c r="D13" s="58"/>
      <c r="E13" s="58"/>
    </row>
    <row r="14" spans="1:8" ht="25.5" x14ac:dyDescent="0.2">
      <c r="A14" s="90" t="s">
        <v>205</v>
      </c>
      <c r="B14" s="230">
        <v>1</v>
      </c>
      <c r="C14" s="241" t="s">
        <v>526</v>
      </c>
      <c r="D14" s="230">
        <v>1</v>
      </c>
      <c r="E14" s="156" t="s">
        <v>527</v>
      </c>
    </row>
    <row r="15" spans="1:8" ht="51" x14ac:dyDescent="0.2">
      <c r="A15" s="90" t="s">
        <v>528</v>
      </c>
      <c r="B15" s="230">
        <v>2</v>
      </c>
      <c r="C15" s="241" t="s">
        <v>529</v>
      </c>
      <c r="D15" s="230">
        <v>2</v>
      </c>
      <c r="E15" s="156" t="s">
        <v>530</v>
      </c>
    </row>
    <row r="16" spans="1:8" ht="38.25" x14ac:dyDescent="0.2">
      <c r="A16" s="90" t="s">
        <v>531</v>
      </c>
      <c r="B16" s="230">
        <v>3</v>
      </c>
      <c r="C16" s="241" t="s">
        <v>532</v>
      </c>
      <c r="D16" s="230">
        <v>3</v>
      </c>
      <c r="E16" s="242" t="s">
        <v>335</v>
      </c>
    </row>
    <row r="17" spans="1:5" ht="25.5" x14ac:dyDescent="0.2">
      <c r="A17" s="312" t="s">
        <v>210</v>
      </c>
      <c r="B17" s="230">
        <v>4</v>
      </c>
      <c r="C17" s="241" t="s">
        <v>533</v>
      </c>
      <c r="D17" s="230"/>
      <c r="E17" s="242"/>
    </row>
    <row r="18" spans="1:5" ht="76.5" x14ac:dyDescent="0.2">
      <c r="A18" s="314"/>
      <c r="B18" s="230"/>
      <c r="C18" s="243" t="s">
        <v>534</v>
      </c>
      <c r="D18" s="230">
        <v>4</v>
      </c>
      <c r="E18" s="244" t="s">
        <v>535</v>
      </c>
    </row>
    <row r="19" spans="1:5" ht="25.5" x14ac:dyDescent="0.2">
      <c r="A19" s="90" t="s">
        <v>536</v>
      </c>
      <c r="B19" s="230">
        <v>5</v>
      </c>
      <c r="C19" s="241" t="s">
        <v>526</v>
      </c>
      <c r="D19" s="230">
        <v>5</v>
      </c>
      <c r="E19" s="156" t="s">
        <v>537</v>
      </c>
    </row>
    <row r="20" spans="1:5" ht="51" x14ac:dyDescent="0.2">
      <c r="A20" s="322" t="s">
        <v>336</v>
      </c>
      <c r="B20" s="245">
        <v>6</v>
      </c>
      <c r="C20" s="246" t="s">
        <v>337</v>
      </c>
      <c r="D20" s="245">
        <v>6</v>
      </c>
      <c r="E20" s="247" t="s">
        <v>338</v>
      </c>
    </row>
    <row r="21" spans="1:5" ht="25.5" x14ac:dyDescent="0.2">
      <c r="A21" s="323"/>
      <c r="B21" s="248">
        <v>7</v>
      </c>
      <c r="C21" s="249" t="s">
        <v>339</v>
      </c>
      <c r="D21" s="248">
        <v>7</v>
      </c>
      <c r="E21" s="250" t="s">
        <v>340</v>
      </c>
    </row>
    <row r="22" spans="1:5" ht="63.75" x14ac:dyDescent="0.2">
      <c r="A22" s="323"/>
      <c r="B22" s="248">
        <v>8</v>
      </c>
      <c r="C22" s="249" t="s">
        <v>341</v>
      </c>
      <c r="D22" s="248">
        <v>8</v>
      </c>
      <c r="E22" s="250" t="s">
        <v>342</v>
      </c>
    </row>
    <row r="23" spans="1:5" ht="51" x14ac:dyDescent="0.2">
      <c r="A23" s="323"/>
      <c r="B23" s="248">
        <v>9</v>
      </c>
      <c r="C23" s="249" t="s">
        <v>343</v>
      </c>
      <c r="D23" s="248" t="s">
        <v>538</v>
      </c>
      <c r="E23" s="250" t="s">
        <v>538</v>
      </c>
    </row>
    <row r="24" spans="1:5" ht="38.25" x14ac:dyDescent="0.2">
      <c r="A24" s="324"/>
      <c r="B24" s="248">
        <v>10</v>
      </c>
      <c r="C24" s="249" t="s">
        <v>344</v>
      </c>
      <c r="D24" s="251" t="s">
        <v>538</v>
      </c>
      <c r="E24" s="252" t="s">
        <v>538</v>
      </c>
    </row>
    <row r="25" spans="1:5" x14ac:dyDescent="0.2">
      <c r="A25" s="325" t="s">
        <v>206</v>
      </c>
      <c r="B25" s="326"/>
      <c r="C25" s="326"/>
      <c r="D25" s="326"/>
      <c r="E25" s="327"/>
    </row>
    <row r="26" spans="1:5" x14ac:dyDescent="0.2">
      <c r="A26" s="253" t="s">
        <v>525</v>
      </c>
      <c r="B26" s="254" t="s">
        <v>201</v>
      </c>
      <c r="C26" s="255" t="s">
        <v>539</v>
      </c>
      <c r="D26" s="255" t="s">
        <v>203</v>
      </c>
      <c r="E26" s="255" t="s">
        <v>540</v>
      </c>
    </row>
    <row r="27" spans="1:5" ht="38.25" x14ac:dyDescent="0.2">
      <c r="A27" s="91" t="s">
        <v>541</v>
      </c>
      <c r="B27" s="230">
        <v>1</v>
      </c>
      <c r="C27" s="256" t="s">
        <v>542</v>
      </c>
      <c r="D27" s="257">
        <v>1</v>
      </c>
      <c r="E27" s="258" t="s">
        <v>543</v>
      </c>
    </row>
    <row r="28" spans="1:5" ht="38.25" x14ac:dyDescent="0.2">
      <c r="A28" s="328" t="s">
        <v>207</v>
      </c>
      <c r="B28" s="259">
        <v>2</v>
      </c>
      <c r="C28" s="260" t="s">
        <v>544</v>
      </c>
      <c r="D28" s="261">
        <v>2</v>
      </c>
      <c r="E28" s="156" t="s">
        <v>545</v>
      </c>
    </row>
    <row r="29" spans="1:5" ht="38.25" x14ac:dyDescent="0.2">
      <c r="A29" s="329"/>
      <c r="B29" s="259">
        <v>3</v>
      </c>
      <c r="C29" s="262" t="s">
        <v>546</v>
      </c>
      <c r="D29" s="261">
        <v>3</v>
      </c>
      <c r="E29" s="258" t="s">
        <v>547</v>
      </c>
    </row>
    <row r="30" spans="1:5" ht="38.25" x14ac:dyDescent="0.2">
      <c r="A30" s="330"/>
      <c r="B30" s="230"/>
      <c r="C30" s="263"/>
      <c r="D30" s="257">
        <v>4</v>
      </c>
      <c r="E30" s="264" t="s">
        <v>548</v>
      </c>
    </row>
    <row r="31" spans="1:5" ht="51" x14ac:dyDescent="0.2">
      <c r="A31" s="312" t="s">
        <v>208</v>
      </c>
      <c r="B31" s="259">
        <v>4</v>
      </c>
      <c r="C31" s="265" t="s">
        <v>549</v>
      </c>
      <c r="D31" s="266">
        <v>5</v>
      </c>
      <c r="E31" s="262" t="s">
        <v>550</v>
      </c>
    </row>
    <row r="32" spans="1:5" ht="38.25" x14ac:dyDescent="0.2">
      <c r="A32" s="313"/>
      <c r="B32" s="259">
        <v>5</v>
      </c>
      <c r="C32" s="267" t="s">
        <v>551</v>
      </c>
      <c r="D32" s="266">
        <v>6</v>
      </c>
      <c r="E32" s="268" t="s">
        <v>552</v>
      </c>
    </row>
    <row r="33" spans="1:5" ht="63.75" x14ac:dyDescent="0.2">
      <c r="A33" s="314"/>
      <c r="B33" s="230"/>
      <c r="C33" s="269"/>
      <c r="D33" s="270">
        <v>7</v>
      </c>
      <c r="E33" s="271" t="s">
        <v>553</v>
      </c>
    </row>
    <row r="34" spans="1:5" ht="51" x14ac:dyDescent="0.2">
      <c r="A34" s="92" t="s">
        <v>345</v>
      </c>
      <c r="B34" s="230">
        <v>6</v>
      </c>
      <c r="C34" s="272" t="s">
        <v>209</v>
      </c>
      <c r="D34" s="270">
        <v>8</v>
      </c>
      <c r="E34" s="265" t="s">
        <v>554</v>
      </c>
    </row>
    <row r="35" spans="1:5" ht="25.5" x14ac:dyDescent="0.2">
      <c r="A35" s="273"/>
      <c r="B35" s="230">
        <v>7</v>
      </c>
      <c r="C35" s="274" t="s">
        <v>555</v>
      </c>
      <c r="D35" s="270">
        <v>9</v>
      </c>
      <c r="E35" s="275" t="s">
        <v>556</v>
      </c>
    </row>
    <row r="36" spans="1:5" ht="25.5" x14ac:dyDescent="0.2">
      <c r="A36" s="92" t="s">
        <v>211</v>
      </c>
      <c r="B36" s="230">
        <v>8</v>
      </c>
      <c r="C36" s="265"/>
      <c r="D36" s="270">
        <v>10</v>
      </c>
      <c r="E36" s="265" t="s">
        <v>557</v>
      </c>
    </row>
    <row r="37" spans="1:5" ht="25.5" x14ac:dyDescent="0.2">
      <c r="A37" s="92" t="s">
        <v>346</v>
      </c>
      <c r="B37" s="230">
        <v>9</v>
      </c>
      <c r="C37" s="265" t="s">
        <v>558</v>
      </c>
      <c r="D37" s="270">
        <v>11</v>
      </c>
      <c r="E37" s="265" t="s">
        <v>559</v>
      </c>
    </row>
    <row r="38" spans="1:5" ht="38.25" x14ac:dyDescent="0.2">
      <c r="A38" s="92" t="s">
        <v>212</v>
      </c>
      <c r="B38" s="230">
        <v>10</v>
      </c>
      <c r="C38" s="265" t="s">
        <v>560</v>
      </c>
      <c r="D38" s="270">
        <v>12</v>
      </c>
      <c r="E38" s="275" t="s">
        <v>561</v>
      </c>
    </row>
    <row r="39" spans="1:5" ht="51" x14ac:dyDescent="0.2">
      <c r="A39" s="228" t="s">
        <v>213</v>
      </c>
      <c r="B39" s="230">
        <v>11</v>
      </c>
      <c r="C39" s="265" t="s">
        <v>562</v>
      </c>
      <c r="D39" s="270">
        <v>13</v>
      </c>
      <c r="E39" s="265" t="s">
        <v>563</v>
      </c>
    </row>
    <row r="40" spans="1:5" ht="51" x14ac:dyDescent="0.2">
      <c r="A40" s="315" t="s">
        <v>336</v>
      </c>
      <c r="B40" s="316">
        <v>12</v>
      </c>
      <c r="C40" s="319" t="s">
        <v>347</v>
      </c>
      <c r="D40" s="276">
        <v>14</v>
      </c>
      <c r="E40" s="277" t="s">
        <v>564</v>
      </c>
    </row>
    <row r="41" spans="1:5" ht="38.25" x14ac:dyDescent="0.2">
      <c r="A41" s="315"/>
      <c r="B41" s="317"/>
      <c r="C41" s="320"/>
      <c r="D41" s="278">
        <v>15</v>
      </c>
      <c r="E41" s="279" t="s">
        <v>348</v>
      </c>
    </row>
    <row r="42" spans="1:5" ht="38.25" x14ac:dyDescent="0.2">
      <c r="A42" s="315"/>
      <c r="B42" s="318"/>
      <c r="C42" s="321"/>
      <c r="D42" s="278">
        <v>16</v>
      </c>
      <c r="E42" s="279" t="s">
        <v>349</v>
      </c>
    </row>
    <row r="43" spans="1:5" ht="25.5" x14ac:dyDescent="0.2">
      <c r="A43" s="315"/>
      <c r="B43" s="280">
        <v>13</v>
      </c>
      <c r="C43" s="279" t="s">
        <v>350</v>
      </c>
      <c r="D43" s="278">
        <v>17</v>
      </c>
      <c r="E43" s="279" t="s">
        <v>351</v>
      </c>
    </row>
    <row r="44" spans="1:5" ht="51" x14ac:dyDescent="0.2">
      <c r="A44" s="315"/>
      <c r="B44" s="280">
        <v>14</v>
      </c>
      <c r="C44" s="279" t="s">
        <v>565</v>
      </c>
      <c r="D44" s="278">
        <v>18</v>
      </c>
      <c r="E44" s="279" t="s">
        <v>352</v>
      </c>
    </row>
    <row r="45" spans="1:5" ht="38.25" x14ac:dyDescent="0.2">
      <c r="A45" s="315"/>
      <c r="B45" s="280">
        <v>15</v>
      </c>
      <c r="C45" s="279" t="s">
        <v>353</v>
      </c>
      <c r="D45" s="278" t="s">
        <v>538</v>
      </c>
      <c r="E45" s="279" t="s">
        <v>538</v>
      </c>
    </row>
  </sheetData>
  <mergeCells count="14">
    <mergeCell ref="A31:A33"/>
    <mergeCell ref="A40:A45"/>
    <mergeCell ref="B40:B42"/>
    <mergeCell ref="C40:C42"/>
    <mergeCell ref="A17:A18"/>
    <mergeCell ref="A20:A24"/>
    <mergeCell ref="A25:E25"/>
    <mergeCell ref="A28:A30"/>
    <mergeCell ref="A11:E11"/>
    <mergeCell ref="B1:D1"/>
    <mergeCell ref="B2:D2"/>
    <mergeCell ref="B5:C5"/>
    <mergeCell ref="B7:E7"/>
    <mergeCell ref="B9:E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3"/>
  <sheetViews>
    <sheetView zoomScaleNormal="100" workbookViewId="0">
      <selection activeCell="A8" sqref="A8"/>
    </sheetView>
  </sheetViews>
  <sheetFormatPr baseColWidth="10" defaultColWidth="10.5703125" defaultRowHeight="18.75" x14ac:dyDescent="0.3"/>
  <cols>
    <col min="1" max="1" width="52.140625" style="48" customWidth="1"/>
    <col min="2" max="2" width="5.5703125" style="49" customWidth="1"/>
    <col min="3" max="5" width="5.5703125" style="47" customWidth="1"/>
    <col min="6" max="6" width="44.42578125" style="48" customWidth="1"/>
  </cols>
  <sheetData>
    <row r="1" spans="1:7" ht="22.5" customHeight="1" x14ac:dyDescent="0.25">
      <c r="A1" s="331" t="s">
        <v>186</v>
      </c>
      <c r="B1" s="331"/>
      <c r="C1" s="331"/>
      <c r="D1" s="331"/>
      <c r="E1" s="331"/>
      <c r="F1" s="331"/>
    </row>
    <row r="2" spans="1:7" x14ac:dyDescent="0.3">
      <c r="A2" s="332" t="s">
        <v>187</v>
      </c>
      <c r="B2" s="332"/>
      <c r="C2" s="332"/>
      <c r="D2" s="332"/>
      <c r="E2" s="332"/>
      <c r="F2" s="332"/>
    </row>
    <row r="3" spans="1:7" x14ac:dyDescent="0.3">
      <c r="A3" s="333" t="s">
        <v>188</v>
      </c>
      <c r="B3" s="334"/>
      <c r="C3" s="334"/>
      <c r="D3" s="334"/>
      <c r="E3" s="334"/>
      <c r="F3" s="335"/>
    </row>
    <row r="4" spans="1:7" ht="19.5" customHeight="1" x14ac:dyDescent="0.25">
      <c r="A4" s="336" t="s">
        <v>189</v>
      </c>
      <c r="B4" s="338" t="s">
        <v>190</v>
      </c>
      <c r="C4" s="339"/>
      <c r="D4" s="339"/>
      <c r="E4" s="340"/>
      <c r="F4" s="45" t="s">
        <v>191</v>
      </c>
    </row>
    <row r="5" spans="1:7" ht="19.5" customHeight="1" x14ac:dyDescent="0.25">
      <c r="A5" s="337"/>
      <c r="B5" s="286" t="s">
        <v>192</v>
      </c>
      <c r="C5" s="286" t="s">
        <v>193</v>
      </c>
      <c r="D5" s="286" t="s">
        <v>194</v>
      </c>
      <c r="E5" s="286" t="s">
        <v>195</v>
      </c>
      <c r="F5" s="46"/>
    </row>
    <row r="6" spans="1:7" ht="25.5" x14ac:dyDescent="0.25">
      <c r="A6" s="229" t="s">
        <v>434</v>
      </c>
      <c r="B6" s="281"/>
      <c r="C6" s="282"/>
      <c r="D6" s="281"/>
      <c r="E6" s="281">
        <v>3</v>
      </c>
      <c r="F6" s="283" t="s">
        <v>435</v>
      </c>
      <c r="G6" s="94"/>
    </row>
    <row r="7" spans="1:7" ht="25.5" x14ac:dyDescent="0.25">
      <c r="A7" s="229" t="s">
        <v>436</v>
      </c>
      <c r="B7" s="281"/>
      <c r="C7" s="284"/>
      <c r="D7" s="281"/>
      <c r="E7" s="284">
        <v>2</v>
      </c>
      <c r="F7" s="283" t="s">
        <v>435</v>
      </c>
    </row>
    <row r="8" spans="1:7" ht="25.5" x14ac:dyDescent="0.25">
      <c r="A8" s="89" t="s">
        <v>437</v>
      </c>
      <c r="B8" s="281"/>
      <c r="C8" s="284"/>
      <c r="D8" s="281">
        <v>2</v>
      </c>
      <c r="E8" s="284"/>
      <c r="F8" s="283" t="s">
        <v>435</v>
      </c>
    </row>
    <row r="9" spans="1:7" ht="25.5" x14ac:dyDescent="0.25">
      <c r="A9" s="285" t="s">
        <v>438</v>
      </c>
      <c r="B9" s="281"/>
      <c r="C9" s="284">
        <v>8</v>
      </c>
      <c r="D9" s="281">
        <v>14</v>
      </c>
      <c r="E9" s="284">
        <v>18</v>
      </c>
      <c r="F9" s="283" t="s">
        <v>435</v>
      </c>
    </row>
    <row r="10" spans="1:7" ht="25.5" x14ac:dyDescent="0.25">
      <c r="A10" s="285" t="s">
        <v>439</v>
      </c>
      <c r="B10" s="281"/>
      <c r="C10" s="284">
        <v>8</v>
      </c>
      <c r="D10" s="281"/>
      <c r="E10" s="284"/>
      <c r="F10" s="283" t="s">
        <v>435</v>
      </c>
    </row>
    <row r="11" spans="1:7" ht="25.5" x14ac:dyDescent="0.25">
      <c r="A11" s="89" t="s">
        <v>440</v>
      </c>
      <c r="B11" s="281"/>
      <c r="C11" s="284"/>
      <c r="D11" s="281">
        <v>3</v>
      </c>
      <c r="E11" s="284"/>
      <c r="F11" s="283" t="s">
        <v>435</v>
      </c>
    </row>
    <row r="12" spans="1:7" ht="30.75" customHeight="1" x14ac:dyDescent="0.25">
      <c r="A12" s="89" t="s">
        <v>441</v>
      </c>
      <c r="B12" s="281"/>
      <c r="C12" s="284"/>
      <c r="D12" s="281">
        <v>7</v>
      </c>
      <c r="E12" s="284"/>
      <c r="F12" s="283" t="s">
        <v>442</v>
      </c>
    </row>
    <row r="13" spans="1:7" ht="28.5" customHeight="1" x14ac:dyDescent="0.25">
      <c r="A13" s="89" t="s">
        <v>443</v>
      </c>
      <c r="B13" s="281"/>
      <c r="C13" s="284"/>
      <c r="D13" s="281"/>
      <c r="E13" s="284">
        <v>9</v>
      </c>
      <c r="F13" s="93" t="s">
        <v>435</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xr:uid="{00000000-0002-0000-0200-000000000000}"/>
    <dataValidation allowBlank="1" showInputMessage="1" showErrorMessage="1" prompt="Proponer y escribir en una frase la estrategia para gestionar la debilidad, la oportunidad, la amenaza o la fortaleza.Usar verbo de acción en infinitivo._x000a_" sqref="G1 A4" xr:uid="{00000000-0002-0000-0200-000001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1" zoomScale="112" zoomScaleNormal="112" workbookViewId="0">
      <selection activeCell="C32" sqref="C32:D32"/>
    </sheetView>
  </sheetViews>
  <sheetFormatPr baseColWidth="10"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66" t="s">
        <v>69</v>
      </c>
      <c r="C2" s="367"/>
      <c r="D2" s="367"/>
      <c r="E2" s="367"/>
      <c r="F2" s="367"/>
      <c r="G2" s="367"/>
      <c r="H2" s="368"/>
    </row>
    <row r="3" spans="2:8" ht="16.5" x14ac:dyDescent="0.25">
      <c r="B3" s="369" t="s">
        <v>70</v>
      </c>
      <c r="C3" s="370"/>
      <c r="D3" s="370"/>
      <c r="E3" s="370"/>
      <c r="F3" s="370"/>
      <c r="G3" s="370"/>
      <c r="H3" s="371"/>
    </row>
    <row r="4" spans="2:8" ht="88.5" customHeight="1" x14ac:dyDescent="0.25">
      <c r="B4" s="372" t="s">
        <v>423</v>
      </c>
      <c r="C4" s="373"/>
      <c r="D4" s="373"/>
      <c r="E4" s="373"/>
      <c r="F4" s="373"/>
      <c r="G4" s="373"/>
      <c r="H4" s="374"/>
    </row>
    <row r="5" spans="2:8" ht="16.5" x14ac:dyDescent="0.25">
      <c r="B5" s="8"/>
      <c r="C5" s="9"/>
      <c r="D5" s="9"/>
      <c r="E5" s="9"/>
      <c r="F5" s="9"/>
      <c r="G5" s="9"/>
      <c r="H5" s="10"/>
    </row>
    <row r="6" spans="2:8" ht="16.5" customHeight="1" x14ac:dyDescent="0.25">
      <c r="B6" s="375" t="s">
        <v>354</v>
      </c>
      <c r="C6" s="376"/>
      <c r="D6" s="376"/>
      <c r="E6" s="376"/>
      <c r="F6" s="376"/>
      <c r="G6" s="376"/>
      <c r="H6" s="377"/>
    </row>
    <row r="7" spans="2:8" ht="44.25" customHeight="1" x14ac:dyDescent="0.25">
      <c r="B7" s="375"/>
      <c r="C7" s="376"/>
      <c r="D7" s="376"/>
      <c r="E7" s="376"/>
      <c r="F7" s="376"/>
      <c r="G7" s="376"/>
      <c r="H7" s="377"/>
    </row>
    <row r="8" spans="2:8" ht="15.75" thickBot="1" x14ac:dyDescent="0.3">
      <c r="B8" s="11"/>
      <c r="C8" s="12"/>
      <c r="D8" s="13"/>
      <c r="E8" s="14"/>
      <c r="F8" s="14"/>
      <c r="G8" s="15"/>
      <c r="H8" s="16"/>
    </row>
    <row r="9" spans="2:8" x14ac:dyDescent="0.25">
      <c r="B9" s="11"/>
      <c r="C9" s="362" t="s">
        <v>71</v>
      </c>
      <c r="D9" s="363"/>
      <c r="E9" s="364" t="s">
        <v>72</v>
      </c>
      <c r="F9" s="365"/>
      <c r="G9" s="12"/>
      <c r="H9" s="16"/>
    </row>
    <row r="10" spans="2:8" ht="35.25" customHeight="1" x14ac:dyDescent="0.25">
      <c r="B10" s="11"/>
      <c r="C10" s="358" t="s">
        <v>73</v>
      </c>
      <c r="D10" s="359"/>
      <c r="E10" s="360" t="s">
        <v>74</v>
      </c>
      <c r="F10" s="361"/>
      <c r="G10" s="12"/>
      <c r="H10" s="16"/>
    </row>
    <row r="11" spans="2:8" ht="17.25" customHeight="1" x14ac:dyDescent="0.25">
      <c r="B11" s="11"/>
      <c r="C11" s="358" t="s">
        <v>75</v>
      </c>
      <c r="D11" s="359"/>
      <c r="E11" s="360" t="s">
        <v>76</v>
      </c>
      <c r="F11" s="361"/>
      <c r="G11" s="12"/>
      <c r="H11" s="16"/>
    </row>
    <row r="12" spans="2:8" ht="19.5" customHeight="1" x14ac:dyDescent="0.25">
      <c r="B12" s="11"/>
      <c r="C12" s="358" t="s">
        <v>77</v>
      </c>
      <c r="D12" s="359"/>
      <c r="E12" s="360" t="s">
        <v>78</v>
      </c>
      <c r="F12" s="361"/>
      <c r="G12" s="12"/>
      <c r="H12" s="16"/>
    </row>
    <row r="13" spans="2:8" ht="27" customHeight="1" x14ac:dyDescent="0.25">
      <c r="B13" s="11"/>
      <c r="C13" s="358" t="s">
        <v>79</v>
      </c>
      <c r="D13" s="359"/>
      <c r="E13" s="360" t="s">
        <v>173</v>
      </c>
      <c r="F13" s="361"/>
      <c r="G13" s="12"/>
      <c r="H13" s="16"/>
    </row>
    <row r="14" spans="2:8" ht="34.5" customHeight="1" x14ac:dyDescent="0.25">
      <c r="B14" s="11"/>
      <c r="C14" s="356" t="s">
        <v>8</v>
      </c>
      <c r="D14" s="357"/>
      <c r="E14" s="350" t="s">
        <v>386</v>
      </c>
      <c r="F14" s="351"/>
      <c r="G14" s="12"/>
      <c r="H14" s="16"/>
    </row>
    <row r="15" spans="2:8" ht="27.75" customHeight="1" x14ac:dyDescent="0.25">
      <c r="B15" s="11"/>
      <c r="C15" s="356" t="s">
        <v>9</v>
      </c>
      <c r="D15" s="357"/>
      <c r="E15" s="350" t="s">
        <v>80</v>
      </c>
      <c r="F15" s="351"/>
      <c r="G15" s="12"/>
      <c r="H15" s="16"/>
    </row>
    <row r="16" spans="2:8" ht="28.5" customHeight="1" x14ac:dyDescent="0.25">
      <c r="B16" s="11"/>
      <c r="C16" s="356" t="s">
        <v>10</v>
      </c>
      <c r="D16" s="357"/>
      <c r="E16" s="350" t="s">
        <v>81</v>
      </c>
      <c r="F16" s="351"/>
      <c r="G16" s="12"/>
      <c r="H16" s="16"/>
    </row>
    <row r="17" spans="2:8" ht="72.75" customHeight="1" x14ac:dyDescent="0.25">
      <c r="B17" s="11"/>
      <c r="C17" s="356" t="s">
        <v>11</v>
      </c>
      <c r="D17" s="357"/>
      <c r="E17" s="350" t="s">
        <v>387</v>
      </c>
      <c r="F17" s="351"/>
      <c r="G17" s="12"/>
      <c r="H17" s="16"/>
    </row>
    <row r="18" spans="2:8" ht="64.5" customHeight="1" x14ac:dyDescent="0.25">
      <c r="B18" s="11"/>
      <c r="C18" s="356" t="s">
        <v>12</v>
      </c>
      <c r="D18" s="357"/>
      <c r="E18" s="350" t="s">
        <v>417</v>
      </c>
      <c r="F18" s="351"/>
      <c r="G18" s="12"/>
      <c r="H18" s="16"/>
    </row>
    <row r="19" spans="2:8" ht="71.25" customHeight="1" x14ac:dyDescent="0.25">
      <c r="B19" s="11"/>
      <c r="C19" s="356" t="s">
        <v>82</v>
      </c>
      <c r="D19" s="357"/>
      <c r="E19" s="350" t="s">
        <v>416</v>
      </c>
      <c r="F19" s="351"/>
      <c r="G19" s="12"/>
      <c r="H19" s="16"/>
    </row>
    <row r="20" spans="2:8" ht="55.5" customHeight="1" x14ac:dyDescent="0.25">
      <c r="B20" s="11"/>
      <c r="C20" s="348" t="s">
        <v>83</v>
      </c>
      <c r="D20" s="349"/>
      <c r="E20" s="350" t="s">
        <v>415</v>
      </c>
      <c r="F20" s="351"/>
      <c r="G20" s="12"/>
      <c r="H20" s="16"/>
    </row>
    <row r="21" spans="2:8" ht="42" customHeight="1" x14ac:dyDescent="0.25">
      <c r="B21" s="11"/>
      <c r="C21" s="348" t="s">
        <v>18</v>
      </c>
      <c r="D21" s="349"/>
      <c r="E21" s="350" t="s">
        <v>414</v>
      </c>
      <c r="F21" s="351"/>
      <c r="G21" s="12"/>
      <c r="H21" s="16"/>
    </row>
    <row r="22" spans="2:8" ht="59.25" customHeight="1" x14ac:dyDescent="0.25">
      <c r="B22" s="11"/>
      <c r="C22" s="348" t="s">
        <v>20</v>
      </c>
      <c r="D22" s="349"/>
      <c r="E22" s="350" t="s">
        <v>355</v>
      </c>
      <c r="F22" s="351"/>
      <c r="G22" s="12"/>
      <c r="H22" s="16"/>
    </row>
    <row r="23" spans="2:8" ht="23.25" customHeight="1" x14ac:dyDescent="0.25">
      <c r="B23" s="11"/>
      <c r="C23" s="348" t="s">
        <v>21</v>
      </c>
      <c r="D23" s="349"/>
      <c r="E23" s="350" t="s">
        <v>413</v>
      </c>
      <c r="F23" s="351"/>
      <c r="G23" s="12"/>
      <c r="H23" s="16"/>
    </row>
    <row r="24" spans="2:8" ht="30.75" customHeight="1" x14ac:dyDescent="0.25">
      <c r="B24" s="11"/>
      <c r="C24" s="348" t="s">
        <v>84</v>
      </c>
      <c r="D24" s="349"/>
      <c r="E24" s="350" t="s">
        <v>418</v>
      </c>
      <c r="F24" s="351"/>
      <c r="G24" s="12"/>
      <c r="H24" s="16"/>
    </row>
    <row r="25" spans="2:8" ht="33" customHeight="1" x14ac:dyDescent="0.25">
      <c r="B25" s="11"/>
      <c r="C25" s="348" t="s">
        <v>85</v>
      </c>
      <c r="D25" s="349"/>
      <c r="E25" s="350" t="s">
        <v>419</v>
      </c>
      <c r="F25" s="351"/>
      <c r="G25" s="12"/>
      <c r="H25" s="16"/>
    </row>
    <row r="26" spans="2:8" ht="30" customHeight="1" x14ac:dyDescent="0.25">
      <c r="B26" s="11"/>
      <c r="C26" s="348" t="s">
        <v>86</v>
      </c>
      <c r="D26" s="349"/>
      <c r="E26" s="350" t="s">
        <v>412</v>
      </c>
      <c r="F26" s="351"/>
      <c r="G26" s="12"/>
      <c r="H26" s="16"/>
    </row>
    <row r="27" spans="2:8" ht="35.25" customHeight="1" x14ac:dyDescent="0.25">
      <c r="B27" s="11"/>
      <c r="C27" s="348" t="s">
        <v>87</v>
      </c>
      <c r="D27" s="349"/>
      <c r="E27" s="350" t="s">
        <v>420</v>
      </c>
      <c r="F27" s="351"/>
      <c r="G27" s="12"/>
      <c r="H27" s="16"/>
    </row>
    <row r="28" spans="2:8" ht="31.5" customHeight="1" x14ac:dyDescent="0.25">
      <c r="B28" s="11"/>
      <c r="C28" s="348" t="s">
        <v>88</v>
      </c>
      <c r="D28" s="349"/>
      <c r="E28" s="350" t="s">
        <v>421</v>
      </c>
      <c r="F28" s="351"/>
      <c r="G28" s="12"/>
      <c r="H28" s="16"/>
    </row>
    <row r="29" spans="2:8" ht="35.25" customHeight="1" x14ac:dyDescent="0.25">
      <c r="B29" s="11"/>
      <c r="C29" s="348" t="s">
        <v>89</v>
      </c>
      <c r="D29" s="349"/>
      <c r="E29" s="350" t="s">
        <v>422</v>
      </c>
      <c r="F29" s="351"/>
      <c r="G29" s="12"/>
      <c r="H29" s="16"/>
    </row>
    <row r="30" spans="2:8" ht="59.25" customHeight="1" x14ac:dyDescent="0.25">
      <c r="B30" s="11"/>
      <c r="C30" s="348" t="s">
        <v>90</v>
      </c>
      <c r="D30" s="349"/>
      <c r="E30" s="350" t="s">
        <v>424</v>
      </c>
      <c r="F30" s="351"/>
      <c r="G30" s="12"/>
      <c r="H30" s="16"/>
    </row>
    <row r="31" spans="2:8" ht="57" customHeight="1" x14ac:dyDescent="0.25">
      <c r="B31" s="11"/>
      <c r="C31" s="348" t="s">
        <v>25</v>
      </c>
      <c r="D31" s="349"/>
      <c r="E31" s="350" t="s">
        <v>425</v>
      </c>
      <c r="F31" s="351"/>
      <c r="G31" s="12"/>
      <c r="H31" s="16"/>
    </row>
    <row r="32" spans="2:8" ht="82.5" customHeight="1" x14ac:dyDescent="0.25">
      <c r="B32" s="11"/>
      <c r="C32" s="348" t="s">
        <v>91</v>
      </c>
      <c r="D32" s="349"/>
      <c r="E32" s="350" t="s">
        <v>92</v>
      </c>
      <c r="F32" s="351"/>
      <c r="G32" s="12"/>
      <c r="H32" s="16"/>
    </row>
    <row r="33" spans="2:8" ht="46.5" customHeight="1" x14ac:dyDescent="0.25">
      <c r="B33" s="11"/>
      <c r="C33" s="348" t="s">
        <v>30</v>
      </c>
      <c r="D33" s="349"/>
      <c r="E33" s="350" t="s">
        <v>426</v>
      </c>
      <c r="F33" s="351"/>
      <c r="G33" s="12"/>
      <c r="H33" s="16"/>
    </row>
    <row r="34" spans="2:8" ht="6.75" customHeight="1" thickBot="1" x14ac:dyDescent="0.3">
      <c r="B34" s="11"/>
      <c r="C34" s="352"/>
      <c r="D34" s="353"/>
      <c r="E34" s="354"/>
      <c r="F34" s="355"/>
      <c r="G34" s="12"/>
      <c r="H34" s="16"/>
    </row>
    <row r="35" spans="2:8" ht="15.75" thickTop="1" x14ac:dyDescent="0.25">
      <c r="B35" s="11"/>
      <c r="C35" s="17"/>
      <c r="D35" s="17"/>
      <c r="E35" s="18"/>
      <c r="F35" s="18"/>
      <c r="G35" s="12"/>
      <c r="H35" s="16"/>
    </row>
    <row r="36" spans="2:8" ht="21" customHeight="1" x14ac:dyDescent="0.25">
      <c r="B36" s="344" t="s">
        <v>356</v>
      </c>
      <c r="C36" s="347"/>
      <c r="D36" s="347"/>
      <c r="E36" s="347"/>
      <c r="F36" s="347"/>
      <c r="G36" s="347"/>
      <c r="H36" s="346"/>
    </row>
    <row r="37" spans="2:8" ht="20.25" customHeight="1" x14ac:dyDescent="0.25">
      <c r="B37" s="344" t="s">
        <v>357</v>
      </c>
      <c r="C37" s="347"/>
      <c r="D37" s="347"/>
      <c r="E37" s="347"/>
      <c r="F37" s="347"/>
      <c r="G37" s="347"/>
      <c r="H37" s="346"/>
    </row>
    <row r="38" spans="2:8" ht="20.25" customHeight="1" x14ac:dyDescent="0.25">
      <c r="B38" s="344" t="s">
        <v>358</v>
      </c>
      <c r="C38" s="347"/>
      <c r="D38" s="347"/>
      <c r="E38" s="347"/>
      <c r="F38" s="347"/>
      <c r="G38" s="347"/>
      <c r="H38" s="346"/>
    </row>
    <row r="39" spans="2:8" ht="21.75" customHeight="1" x14ac:dyDescent="0.25">
      <c r="B39" s="344" t="s">
        <v>359</v>
      </c>
      <c r="C39" s="347"/>
      <c r="D39" s="347"/>
      <c r="E39" s="347"/>
      <c r="F39" s="347"/>
      <c r="G39" s="347"/>
      <c r="H39" s="346"/>
    </row>
    <row r="40" spans="2:8" ht="22.5" customHeight="1" x14ac:dyDescent="0.25">
      <c r="B40" s="344" t="s">
        <v>396</v>
      </c>
      <c r="C40" s="345"/>
      <c r="D40" s="345"/>
      <c r="E40" s="345"/>
      <c r="F40" s="345"/>
      <c r="G40" s="345"/>
      <c r="H40" s="346"/>
    </row>
    <row r="41" spans="2:8" ht="32.25" customHeight="1" thickBot="1" x14ac:dyDescent="0.3">
      <c r="B41" s="341" t="s">
        <v>397</v>
      </c>
      <c r="C41" s="342"/>
      <c r="D41" s="342"/>
      <c r="E41" s="342"/>
      <c r="F41" s="342"/>
      <c r="G41" s="342"/>
      <c r="H41" s="343"/>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R59"/>
  <sheetViews>
    <sheetView topLeftCell="G1" zoomScale="90" zoomScaleNormal="90" workbookViewId="0">
      <selection activeCell="R1" sqref="R1:T3"/>
    </sheetView>
  </sheetViews>
  <sheetFormatPr baseColWidth="10" defaultColWidth="11.42578125" defaultRowHeight="15" x14ac:dyDescent="0.25"/>
  <cols>
    <col min="1" max="1" width="10.140625" style="34" customWidth="1"/>
    <col min="2" max="2" width="18.42578125" style="34" customWidth="1"/>
    <col min="3" max="3" width="15.5703125" customWidth="1"/>
    <col min="4" max="4" width="39.140625" style="34" customWidth="1"/>
    <col min="5" max="5" width="18" style="100" customWidth="1"/>
    <col min="6" max="6" width="40.140625" customWidth="1"/>
    <col min="7" max="7" width="20.42578125" customWidth="1"/>
    <col min="8" max="8" width="10.42578125" style="101" customWidth="1"/>
    <col min="9" max="9" width="11.42578125" style="101" customWidth="1"/>
    <col min="10" max="10" width="10.140625" style="102" customWidth="1"/>
    <col min="11" max="11" width="11.42578125" style="101" customWidth="1"/>
    <col min="12" max="12" width="10.85546875" style="101" customWidth="1"/>
    <col min="13" max="13" width="18.28515625" style="101"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31.85546875" customWidth="1"/>
    <col min="21" max="176" width="11.42578125" style="61"/>
  </cols>
  <sheetData>
    <row r="1" spans="1:278" s="76" customFormat="1" ht="16.5" customHeight="1" x14ac:dyDescent="0.3">
      <c r="A1" s="433"/>
      <c r="B1" s="434"/>
      <c r="C1" s="434"/>
      <c r="D1" s="437" t="s">
        <v>385</v>
      </c>
      <c r="E1" s="437"/>
      <c r="F1" s="437"/>
      <c r="G1" s="437"/>
      <c r="H1" s="437"/>
      <c r="I1" s="437"/>
      <c r="J1" s="437"/>
      <c r="K1" s="437"/>
      <c r="L1" s="437"/>
      <c r="M1" s="437"/>
      <c r="N1" s="437"/>
      <c r="O1" s="437"/>
      <c r="P1" s="437"/>
      <c r="Q1" s="438"/>
      <c r="R1" s="417" t="s">
        <v>67</v>
      </c>
      <c r="S1" s="417"/>
      <c r="T1" s="417"/>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c r="IW1" s="75"/>
      <c r="IX1" s="75"/>
      <c r="IY1" s="75"/>
      <c r="IZ1" s="75"/>
      <c r="JA1" s="75"/>
      <c r="JB1" s="75"/>
      <c r="JC1" s="75"/>
      <c r="JD1" s="75"/>
      <c r="JE1" s="75"/>
      <c r="JF1" s="75"/>
      <c r="JG1" s="75"/>
      <c r="JH1" s="75"/>
      <c r="JI1" s="75"/>
      <c r="JJ1" s="75"/>
      <c r="JK1" s="75"/>
      <c r="JL1" s="75"/>
      <c r="JM1" s="75"/>
      <c r="JN1" s="75"/>
      <c r="JO1" s="75"/>
      <c r="JP1" s="75"/>
      <c r="JQ1" s="75"/>
      <c r="JR1" s="75"/>
    </row>
    <row r="2" spans="1:278" s="76" customFormat="1" ht="39.75" customHeight="1" x14ac:dyDescent="0.3">
      <c r="A2" s="435"/>
      <c r="B2" s="436"/>
      <c r="C2" s="436"/>
      <c r="D2" s="439"/>
      <c r="E2" s="439"/>
      <c r="F2" s="439"/>
      <c r="G2" s="439"/>
      <c r="H2" s="439"/>
      <c r="I2" s="439"/>
      <c r="J2" s="439"/>
      <c r="K2" s="439"/>
      <c r="L2" s="439"/>
      <c r="M2" s="439"/>
      <c r="N2" s="439"/>
      <c r="O2" s="439"/>
      <c r="P2" s="439"/>
      <c r="Q2" s="440"/>
      <c r="R2" s="417"/>
      <c r="S2" s="417"/>
      <c r="T2" s="417"/>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c r="DJ2" s="75"/>
      <c r="DK2" s="75"/>
      <c r="DL2" s="75"/>
      <c r="DM2" s="75"/>
      <c r="DN2" s="75"/>
      <c r="DO2" s="75"/>
      <c r="DP2" s="75"/>
      <c r="DQ2" s="75"/>
      <c r="DR2" s="75"/>
      <c r="DS2" s="75"/>
      <c r="DT2" s="75"/>
      <c r="DU2" s="75"/>
      <c r="DV2" s="75"/>
      <c r="DW2" s="75"/>
      <c r="DX2" s="75"/>
      <c r="DY2" s="75"/>
      <c r="DZ2" s="75"/>
      <c r="EA2" s="75"/>
      <c r="EB2" s="75"/>
      <c r="EC2" s="75"/>
      <c r="ED2" s="75"/>
      <c r="EE2" s="75"/>
      <c r="EF2" s="75"/>
      <c r="EG2" s="75"/>
      <c r="EH2" s="75"/>
      <c r="EI2" s="75"/>
      <c r="EJ2" s="75"/>
      <c r="EK2" s="75"/>
      <c r="EL2" s="75"/>
      <c r="EM2" s="75"/>
      <c r="EN2" s="75"/>
      <c r="EO2" s="75"/>
      <c r="EP2" s="75"/>
      <c r="EQ2" s="75"/>
      <c r="ER2" s="75"/>
      <c r="ES2" s="75"/>
      <c r="ET2" s="75"/>
      <c r="EU2" s="75"/>
      <c r="EV2" s="75"/>
      <c r="EW2" s="75"/>
      <c r="EX2" s="75"/>
      <c r="EY2" s="75"/>
      <c r="EZ2" s="75"/>
      <c r="FA2" s="75"/>
      <c r="FB2" s="75"/>
      <c r="FC2" s="75"/>
      <c r="FD2" s="75"/>
      <c r="FE2" s="75"/>
      <c r="FF2" s="75"/>
      <c r="FG2" s="75"/>
      <c r="FH2" s="75"/>
      <c r="FI2" s="75"/>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c r="IE2" s="75"/>
      <c r="IF2" s="75"/>
      <c r="IG2" s="75"/>
      <c r="IH2" s="75"/>
      <c r="II2" s="75"/>
      <c r="IJ2" s="75"/>
      <c r="IK2" s="75"/>
      <c r="IL2" s="75"/>
      <c r="IM2" s="75"/>
      <c r="IN2" s="75"/>
      <c r="IO2" s="75"/>
      <c r="IP2" s="75"/>
      <c r="IQ2" s="75"/>
      <c r="IR2" s="75"/>
      <c r="IS2" s="75"/>
      <c r="IT2" s="75"/>
      <c r="IU2" s="75"/>
      <c r="IV2" s="75"/>
      <c r="IW2" s="75"/>
      <c r="IX2" s="75"/>
      <c r="IY2" s="75"/>
      <c r="IZ2" s="75"/>
      <c r="JA2" s="75"/>
      <c r="JB2" s="75"/>
      <c r="JC2" s="75"/>
      <c r="JD2" s="75"/>
      <c r="JE2" s="75"/>
      <c r="JF2" s="75"/>
      <c r="JG2" s="75"/>
      <c r="JH2" s="75"/>
      <c r="JI2" s="75"/>
      <c r="JJ2" s="75"/>
      <c r="JK2" s="75"/>
      <c r="JL2" s="75"/>
      <c r="JM2" s="75"/>
      <c r="JN2" s="75"/>
      <c r="JO2" s="75"/>
      <c r="JP2" s="75"/>
      <c r="JQ2" s="75"/>
      <c r="JR2" s="75"/>
    </row>
    <row r="3" spans="1:278" s="76" customFormat="1" ht="3" customHeight="1" x14ac:dyDescent="0.3">
      <c r="A3" s="2"/>
      <c r="B3" s="2"/>
      <c r="C3" s="114"/>
      <c r="D3" s="439"/>
      <c r="E3" s="439"/>
      <c r="F3" s="439"/>
      <c r="G3" s="439"/>
      <c r="H3" s="439"/>
      <c r="I3" s="439"/>
      <c r="J3" s="439"/>
      <c r="K3" s="439"/>
      <c r="L3" s="439"/>
      <c r="M3" s="439"/>
      <c r="N3" s="439"/>
      <c r="O3" s="439"/>
      <c r="P3" s="439"/>
      <c r="Q3" s="440"/>
      <c r="R3" s="417"/>
      <c r="S3" s="417"/>
      <c r="T3" s="417"/>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c r="EP3" s="75"/>
      <c r="EQ3" s="75"/>
      <c r="ER3" s="75"/>
      <c r="ES3" s="75"/>
      <c r="ET3" s="75"/>
      <c r="EU3" s="75"/>
      <c r="EV3" s="75"/>
      <c r="EW3" s="75"/>
      <c r="EX3" s="75"/>
      <c r="EY3" s="75"/>
      <c r="EZ3" s="75"/>
      <c r="FA3" s="75"/>
      <c r="FB3" s="75"/>
      <c r="FC3" s="75"/>
      <c r="FD3" s="75"/>
      <c r="FE3" s="75"/>
      <c r="FF3" s="75"/>
      <c r="FG3" s="75"/>
      <c r="FH3" s="75"/>
      <c r="FI3" s="75"/>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75"/>
      <c r="II3" s="75"/>
      <c r="IJ3" s="75"/>
      <c r="IK3" s="75"/>
      <c r="IL3" s="75"/>
      <c r="IM3" s="75"/>
      <c r="IN3" s="75"/>
      <c r="IO3" s="75"/>
      <c r="IP3" s="75"/>
      <c r="IQ3" s="75"/>
      <c r="IR3" s="75"/>
      <c r="IS3" s="75"/>
      <c r="IT3" s="75"/>
      <c r="IU3" s="75"/>
      <c r="IV3" s="75"/>
      <c r="IW3" s="75"/>
      <c r="IX3" s="75"/>
      <c r="IY3" s="75"/>
      <c r="IZ3" s="75"/>
      <c r="JA3" s="75"/>
      <c r="JB3" s="75"/>
      <c r="JC3" s="75"/>
      <c r="JD3" s="75"/>
      <c r="JE3" s="75"/>
      <c r="JF3" s="75"/>
      <c r="JG3" s="75"/>
      <c r="JH3" s="75"/>
      <c r="JI3" s="75"/>
      <c r="JJ3" s="75"/>
      <c r="JK3" s="75"/>
      <c r="JL3" s="75"/>
      <c r="JM3" s="75"/>
      <c r="JN3" s="75"/>
      <c r="JO3" s="75"/>
      <c r="JP3" s="75"/>
      <c r="JQ3" s="75"/>
      <c r="JR3" s="75"/>
    </row>
    <row r="4" spans="1:278" s="76" customFormat="1" ht="41.25" customHeight="1" x14ac:dyDescent="0.3">
      <c r="A4" s="418" t="s">
        <v>0</v>
      </c>
      <c r="B4" s="419"/>
      <c r="C4" s="420"/>
      <c r="D4" s="421" t="str">
        <f>'Mapa Final'!D4</f>
        <v>Gestión Tecnológica</v>
      </c>
      <c r="E4" s="422"/>
      <c r="F4" s="422"/>
      <c r="G4" s="422"/>
      <c r="H4" s="422"/>
      <c r="I4" s="422"/>
      <c r="J4" s="422"/>
      <c r="K4" s="422"/>
      <c r="L4" s="422"/>
      <c r="M4" s="422"/>
      <c r="N4" s="423"/>
      <c r="O4" s="424"/>
      <c r="P4" s="424"/>
      <c r="Q4" s="424"/>
      <c r="R4" s="1"/>
      <c r="S4" s="1"/>
      <c r="T4" s="1"/>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c r="IR4" s="75"/>
      <c r="IS4" s="75"/>
      <c r="IT4" s="75"/>
      <c r="IU4" s="75"/>
      <c r="IV4" s="75"/>
      <c r="IW4" s="75"/>
      <c r="IX4" s="75"/>
      <c r="IY4" s="75"/>
      <c r="IZ4" s="75"/>
      <c r="JA4" s="75"/>
      <c r="JB4" s="75"/>
      <c r="JC4" s="75"/>
      <c r="JD4" s="75"/>
      <c r="JE4" s="75"/>
      <c r="JF4" s="75"/>
      <c r="JG4" s="75"/>
      <c r="JH4" s="75"/>
      <c r="JI4" s="75"/>
      <c r="JJ4" s="75"/>
      <c r="JK4" s="75"/>
      <c r="JL4" s="75"/>
      <c r="JM4" s="75"/>
      <c r="JN4" s="75"/>
      <c r="JO4" s="75"/>
      <c r="JP4" s="75"/>
      <c r="JQ4" s="75"/>
      <c r="JR4" s="75"/>
    </row>
    <row r="5" spans="1:278" s="76" customFormat="1" ht="52.5" customHeight="1" x14ac:dyDescent="0.3">
      <c r="A5" s="418" t="s">
        <v>1</v>
      </c>
      <c r="B5" s="419"/>
      <c r="C5" s="420"/>
      <c r="D5" s="425" t="str">
        <f>'Mapa Final'!D5</f>
        <v>Gestionar, administrar y mantener los recursos informáticos y de telecomunicaciones para el desarrollo de los objetivos institucionales, facilitando el acceso al servicio de justicia, satisfaciendo las necesidades de los funcionarios, empleados y ciudadanos en términos de celeridad, accesibilidad y transparencia, en el marco del Sistema de Gestión de la Calidad y del Medio Ambiente  y Seguridad y Salud en el Trabajo de la Rama Judicial.</v>
      </c>
      <c r="E5" s="426"/>
      <c r="F5" s="426"/>
      <c r="G5" s="426"/>
      <c r="H5" s="426"/>
      <c r="I5" s="426"/>
      <c r="J5" s="426"/>
      <c r="K5" s="426"/>
      <c r="L5" s="426"/>
      <c r="M5" s="426"/>
      <c r="N5" s="427"/>
      <c r="O5" s="1"/>
      <c r="P5" s="1"/>
      <c r="Q5" s="1"/>
      <c r="R5" s="1"/>
      <c r="S5" s="1"/>
      <c r="T5" s="1"/>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c r="IR5" s="75"/>
      <c r="IS5" s="75"/>
      <c r="IT5" s="75"/>
      <c r="IU5" s="75"/>
      <c r="IV5" s="75"/>
      <c r="IW5" s="75"/>
      <c r="IX5" s="75"/>
      <c r="IY5" s="75"/>
      <c r="IZ5" s="75"/>
      <c r="JA5" s="75"/>
      <c r="JB5" s="75"/>
      <c r="JC5" s="75"/>
      <c r="JD5" s="75"/>
      <c r="JE5" s="75"/>
      <c r="JF5" s="75"/>
      <c r="JG5" s="75"/>
      <c r="JH5" s="75"/>
      <c r="JI5" s="75"/>
      <c r="JJ5" s="75"/>
      <c r="JK5" s="75"/>
      <c r="JL5" s="75"/>
      <c r="JM5" s="75"/>
      <c r="JN5" s="75"/>
      <c r="JO5" s="75"/>
      <c r="JP5" s="75"/>
      <c r="JQ5" s="75"/>
      <c r="JR5" s="75"/>
    </row>
    <row r="6" spans="1:278" s="76" customFormat="1" ht="32.25" customHeight="1" thickBot="1" x14ac:dyDescent="0.35">
      <c r="A6" s="418" t="s">
        <v>2</v>
      </c>
      <c r="B6" s="419"/>
      <c r="C6" s="420"/>
      <c r="D6" s="425" t="str">
        <f>'Mapa Final'!D6</f>
        <v xml:space="preserve">Nivel Central </v>
      </c>
      <c r="E6" s="426"/>
      <c r="F6" s="426"/>
      <c r="G6" s="426"/>
      <c r="H6" s="426"/>
      <c r="I6" s="426"/>
      <c r="J6" s="426"/>
      <c r="K6" s="426"/>
      <c r="L6" s="426"/>
      <c r="M6" s="426"/>
      <c r="N6" s="427"/>
      <c r="O6" s="1"/>
      <c r="P6" s="1"/>
      <c r="Q6" s="1"/>
      <c r="R6" s="1"/>
      <c r="S6" s="1"/>
      <c r="T6" s="1"/>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c r="IV6" s="75"/>
      <c r="IW6" s="75"/>
      <c r="IX6" s="75"/>
      <c r="IY6" s="75"/>
      <c r="IZ6" s="75"/>
      <c r="JA6" s="75"/>
      <c r="JB6" s="75"/>
      <c r="JC6" s="75"/>
      <c r="JD6" s="75"/>
      <c r="JE6" s="75"/>
      <c r="JF6" s="75"/>
      <c r="JG6" s="75"/>
      <c r="JH6" s="75"/>
      <c r="JI6" s="75"/>
      <c r="JJ6" s="75"/>
      <c r="JK6" s="75"/>
      <c r="JL6" s="75"/>
      <c r="JM6" s="75"/>
      <c r="JN6" s="75"/>
      <c r="JO6" s="75"/>
      <c r="JP6" s="75"/>
      <c r="JQ6" s="75"/>
      <c r="JR6" s="75"/>
    </row>
    <row r="7" spans="1:278" s="96" customFormat="1" ht="40.5" customHeight="1" thickTop="1" thickBot="1" x14ac:dyDescent="0.3">
      <c r="A7" s="428" t="s">
        <v>367</v>
      </c>
      <c r="B7" s="429"/>
      <c r="C7" s="429"/>
      <c r="D7" s="429"/>
      <c r="E7" s="429"/>
      <c r="F7" s="430"/>
      <c r="G7" s="103"/>
      <c r="H7" s="431" t="s">
        <v>368</v>
      </c>
      <c r="I7" s="431"/>
      <c r="J7" s="431"/>
      <c r="K7" s="431" t="s">
        <v>369</v>
      </c>
      <c r="L7" s="431"/>
      <c r="M7" s="431"/>
      <c r="N7" s="432" t="s">
        <v>370</v>
      </c>
      <c r="O7" s="441" t="s">
        <v>371</v>
      </c>
      <c r="P7" s="443" t="s">
        <v>372</v>
      </c>
      <c r="Q7" s="444"/>
      <c r="R7" s="443" t="s">
        <v>373</v>
      </c>
      <c r="S7" s="444"/>
      <c r="T7" s="445" t="s">
        <v>374</v>
      </c>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c r="DU7" s="108"/>
      <c r="DV7" s="108"/>
      <c r="DW7" s="108"/>
      <c r="DX7" s="108"/>
      <c r="DY7" s="108"/>
      <c r="DZ7" s="108"/>
      <c r="EA7" s="108"/>
      <c r="EB7" s="108"/>
      <c r="EC7" s="108"/>
      <c r="ED7" s="108"/>
      <c r="EE7" s="108"/>
      <c r="EF7" s="108"/>
      <c r="EG7" s="108"/>
      <c r="EH7" s="108"/>
      <c r="EI7" s="108"/>
      <c r="EJ7" s="108"/>
      <c r="EK7" s="108"/>
      <c r="EL7" s="108"/>
      <c r="EM7" s="108"/>
      <c r="EN7" s="108"/>
      <c r="EO7" s="108"/>
      <c r="EP7" s="108"/>
      <c r="EQ7" s="108"/>
      <c r="ER7" s="108"/>
      <c r="ES7" s="108"/>
      <c r="ET7" s="108"/>
      <c r="EU7" s="108"/>
      <c r="EV7" s="108"/>
      <c r="EW7" s="108"/>
      <c r="EX7" s="108"/>
      <c r="EY7" s="108"/>
      <c r="EZ7" s="108"/>
      <c r="FA7" s="108"/>
      <c r="FB7" s="108"/>
      <c r="FC7" s="108"/>
      <c r="FD7" s="108"/>
      <c r="FE7" s="108"/>
      <c r="FF7" s="108"/>
      <c r="FG7" s="108"/>
      <c r="FH7" s="108"/>
      <c r="FI7" s="108"/>
      <c r="FJ7" s="108"/>
      <c r="FK7" s="108"/>
      <c r="FL7" s="108"/>
      <c r="FM7" s="108"/>
      <c r="FN7" s="108"/>
      <c r="FO7" s="108"/>
      <c r="FP7" s="108"/>
      <c r="FQ7" s="108"/>
      <c r="FR7" s="108"/>
      <c r="FS7" s="108"/>
      <c r="FT7" s="108"/>
    </row>
    <row r="8" spans="1:278" s="97" customFormat="1" ht="60.95" customHeight="1" thickTop="1" thickBot="1" x14ac:dyDescent="0.3">
      <c r="A8" s="112" t="s">
        <v>203</v>
      </c>
      <c r="B8" s="112" t="s">
        <v>400</v>
      </c>
      <c r="C8" s="113" t="s">
        <v>8</v>
      </c>
      <c r="D8" s="104" t="s">
        <v>382</v>
      </c>
      <c r="E8" s="115" t="s">
        <v>10</v>
      </c>
      <c r="F8" s="115" t="s">
        <v>11</v>
      </c>
      <c r="G8" s="115" t="s">
        <v>12</v>
      </c>
      <c r="H8" s="105" t="s">
        <v>375</v>
      </c>
      <c r="I8" s="105" t="s">
        <v>38</v>
      </c>
      <c r="J8" s="105" t="s">
        <v>376</v>
      </c>
      <c r="K8" s="105" t="s">
        <v>375</v>
      </c>
      <c r="L8" s="105" t="s">
        <v>377</v>
      </c>
      <c r="M8" s="105" t="s">
        <v>376</v>
      </c>
      <c r="N8" s="432"/>
      <c r="O8" s="442"/>
      <c r="P8" s="106" t="s">
        <v>378</v>
      </c>
      <c r="Q8" s="106" t="s">
        <v>379</v>
      </c>
      <c r="R8" s="106" t="s">
        <v>380</v>
      </c>
      <c r="S8" s="106" t="s">
        <v>381</v>
      </c>
      <c r="T8" s="445"/>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9"/>
      <c r="BL8" s="109"/>
      <c r="BM8" s="109"/>
      <c r="BN8" s="109"/>
      <c r="BO8" s="109"/>
      <c r="BP8" s="109"/>
      <c r="BQ8" s="109"/>
      <c r="BR8" s="109"/>
      <c r="BS8" s="109"/>
      <c r="BT8" s="109"/>
      <c r="BU8" s="109"/>
      <c r="BV8" s="109"/>
      <c r="BW8" s="109"/>
      <c r="BX8" s="109"/>
      <c r="BY8" s="109"/>
      <c r="BZ8" s="109"/>
      <c r="CA8" s="109"/>
      <c r="CB8" s="109"/>
      <c r="CC8" s="109"/>
      <c r="CD8" s="109"/>
      <c r="CE8" s="109"/>
      <c r="CF8" s="109"/>
      <c r="CG8" s="109"/>
      <c r="CH8" s="109"/>
      <c r="CI8" s="109"/>
      <c r="CJ8" s="109"/>
      <c r="CK8" s="109"/>
      <c r="CL8" s="109"/>
      <c r="CM8" s="109"/>
      <c r="CN8" s="109"/>
      <c r="CO8" s="109"/>
      <c r="CP8" s="109"/>
      <c r="CQ8" s="109"/>
      <c r="CR8" s="109"/>
      <c r="CS8" s="109"/>
      <c r="CT8" s="109"/>
      <c r="CU8" s="109"/>
      <c r="CV8" s="109"/>
      <c r="CW8" s="109"/>
      <c r="CX8" s="109"/>
      <c r="CY8" s="109"/>
      <c r="CZ8" s="109"/>
      <c r="DA8" s="109"/>
      <c r="DB8" s="109"/>
      <c r="DC8" s="109"/>
      <c r="DD8" s="109"/>
      <c r="DE8" s="109"/>
      <c r="DF8" s="109"/>
      <c r="DG8" s="109"/>
      <c r="DH8" s="109"/>
      <c r="DI8" s="109"/>
      <c r="DJ8" s="109"/>
      <c r="DK8" s="109"/>
      <c r="DL8" s="109"/>
      <c r="DM8" s="109"/>
      <c r="DN8" s="109"/>
      <c r="DO8" s="109"/>
      <c r="DP8" s="109"/>
      <c r="DQ8" s="109"/>
      <c r="DR8" s="109"/>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c r="EQ8" s="109"/>
      <c r="ER8" s="109"/>
      <c r="ES8" s="109"/>
      <c r="ET8" s="109"/>
      <c r="EU8" s="109"/>
      <c r="EV8" s="109"/>
      <c r="EW8" s="109"/>
      <c r="EX8" s="109"/>
      <c r="EY8" s="109"/>
      <c r="EZ8" s="109"/>
      <c r="FA8" s="109"/>
      <c r="FB8" s="109"/>
      <c r="FC8" s="109"/>
      <c r="FD8" s="109"/>
      <c r="FE8" s="109"/>
      <c r="FF8" s="109"/>
      <c r="FG8" s="109"/>
      <c r="FH8" s="109"/>
      <c r="FI8" s="109"/>
      <c r="FJ8" s="109"/>
      <c r="FK8" s="109"/>
      <c r="FL8" s="109"/>
      <c r="FM8" s="109"/>
      <c r="FN8" s="109"/>
      <c r="FO8" s="109"/>
      <c r="FP8" s="109"/>
      <c r="FQ8" s="109"/>
      <c r="FR8" s="109"/>
      <c r="FS8" s="109"/>
      <c r="FT8" s="109"/>
    </row>
    <row r="9" spans="1:278" s="98" customFormat="1" ht="10.5" customHeight="1" thickTop="1" thickBot="1" x14ac:dyDescent="0.3">
      <c r="A9" s="415"/>
      <c r="B9" s="416"/>
      <c r="C9" s="416"/>
      <c r="D9" s="416"/>
      <c r="E9" s="416"/>
      <c r="F9" s="416"/>
      <c r="G9" s="416"/>
      <c r="H9" s="416"/>
      <c r="I9" s="416"/>
      <c r="J9" s="416"/>
      <c r="K9" s="416"/>
      <c r="L9" s="416"/>
      <c r="M9" s="416"/>
      <c r="N9" s="416"/>
      <c r="T9" s="107"/>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0"/>
      <c r="DU9" s="110"/>
      <c r="DV9" s="110"/>
      <c r="DW9" s="110"/>
      <c r="DX9" s="110"/>
      <c r="DY9" s="110"/>
      <c r="DZ9" s="110"/>
      <c r="EA9" s="110"/>
      <c r="EB9" s="110"/>
      <c r="EC9" s="110"/>
      <c r="ED9" s="110"/>
      <c r="EE9" s="110"/>
      <c r="EF9" s="110"/>
      <c r="EG9" s="110"/>
      <c r="EH9" s="110"/>
      <c r="EI9" s="110"/>
      <c r="EJ9" s="110"/>
      <c r="EK9" s="110"/>
      <c r="EL9" s="110"/>
      <c r="EM9" s="110"/>
      <c r="EN9" s="110"/>
      <c r="EO9" s="110"/>
      <c r="EP9" s="110"/>
      <c r="EQ9" s="110"/>
      <c r="ER9" s="110"/>
      <c r="ES9" s="110"/>
      <c r="ET9" s="110"/>
      <c r="EU9" s="110"/>
      <c r="EV9" s="110"/>
      <c r="EW9" s="110"/>
      <c r="EX9" s="110"/>
      <c r="EY9" s="110"/>
      <c r="EZ9" s="110"/>
      <c r="FA9" s="110"/>
      <c r="FB9" s="110"/>
      <c r="FC9" s="110"/>
      <c r="FD9" s="110"/>
      <c r="FE9" s="110"/>
      <c r="FF9" s="110"/>
      <c r="FG9" s="110"/>
      <c r="FH9" s="110"/>
      <c r="FI9" s="110"/>
      <c r="FJ9" s="110"/>
      <c r="FK9" s="110"/>
      <c r="FL9" s="110"/>
      <c r="FM9" s="110"/>
      <c r="FN9" s="110"/>
      <c r="FO9" s="110"/>
      <c r="FP9" s="110"/>
      <c r="FQ9" s="110"/>
      <c r="FR9" s="110"/>
      <c r="FS9" s="110"/>
      <c r="FT9" s="110"/>
    </row>
    <row r="10" spans="1:278" s="99" customFormat="1" ht="15" customHeight="1" x14ac:dyDescent="0.2">
      <c r="A10" s="393">
        <f>'Mapa Final'!A10</f>
        <v>1</v>
      </c>
      <c r="B10" s="378" t="str">
        <f>'Mapa Final'!B10</f>
        <v>Interrupción del servicio de conectividad</v>
      </c>
      <c r="C10" s="396" t="str">
        <f>'Mapa Final'!C10</f>
        <v>Afectación en la Prestación del Servicio de Justicia</v>
      </c>
      <c r="D10" s="396" t="str">
        <f>'Mapa Final'!D10</f>
        <v>1. Fallas del operador (Daños en componentes físicos, Vandalismo en la red, entre otros)
2. Capacidad de los canales
3. Fluido Electrico
4. Falta o demoras en el mantenimiento
5. Virus Informático</v>
      </c>
      <c r="E10" s="399" t="str">
        <f>'Mapa Final'!E10</f>
        <v>Debilidad en la supervición del servicio.</v>
      </c>
      <c r="F10" s="399" t="str">
        <f>'Mapa Final'!F10</f>
        <v>Posibilidad de Afectación en la Prestación del Servicio de Justicia, por debilidad en la supervición del servicio.</v>
      </c>
      <c r="G10" s="399" t="str">
        <f>'Mapa Final'!G10</f>
        <v>Fallas Tecnológicas</v>
      </c>
      <c r="H10" s="402" t="str">
        <f>'Mapa Final'!I10</f>
        <v>Alta</v>
      </c>
      <c r="I10" s="405" t="str">
        <f>'Mapa Final'!L10</f>
        <v>Moderado</v>
      </c>
      <c r="J10" s="384" t="str">
        <f>'Mapa Final'!N10</f>
        <v xml:space="preserve">Alto </v>
      </c>
      <c r="K10" s="387" t="str">
        <f>'Mapa Final'!AA10</f>
        <v>Media</v>
      </c>
      <c r="L10" s="387" t="str">
        <f>'Mapa Final'!AE10</f>
        <v>Moderado</v>
      </c>
      <c r="M10" s="390" t="str">
        <f>'Mapa Final'!AG10</f>
        <v>Moderado</v>
      </c>
      <c r="N10" s="387" t="str">
        <f>'Mapa Final'!AH10</f>
        <v>Evitar</v>
      </c>
      <c r="O10" s="412" t="s">
        <v>489</v>
      </c>
      <c r="P10" s="408" t="s">
        <v>490</v>
      </c>
      <c r="Q10" s="408" t="s">
        <v>491</v>
      </c>
      <c r="R10" s="411">
        <v>44197</v>
      </c>
      <c r="S10" s="411">
        <v>44286</v>
      </c>
      <c r="T10" s="412" t="s">
        <v>492</v>
      </c>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1"/>
      <c r="CN10" s="111"/>
      <c r="CO10" s="111"/>
      <c r="CP10" s="111"/>
      <c r="CQ10" s="111"/>
      <c r="CR10" s="111"/>
      <c r="CS10" s="111"/>
      <c r="CT10" s="111"/>
      <c r="CU10" s="111"/>
      <c r="CV10" s="111"/>
      <c r="CW10" s="111"/>
      <c r="CX10" s="111"/>
      <c r="CY10" s="111"/>
      <c r="CZ10" s="111"/>
      <c r="DA10" s="111"/>
      <c r="DB10" s="111"/>
      <c r="DC10" s="111"/>
      <c r="DD10" s="111"/>
      <c r="DE10" s="111"/>
      <c r="DF10" s="111"/>
      <c r="DG10" s="111"/>
      <c r="DH10" s="111"/>
      <c r="DI10" s="111"/>
      <c r="DJ10" s="111"/>
      <c r="DK10" s="111"/>
      <c r="DL10" s="111"/>
      <c r="DM10" s="111"/>
      <c r="DN10" s="111"/>
      <c r="DO10" s="111"/>
      <c r="DP10" s="111"/>
      <c r="DQ10" s="111"/>
      <c r="DR10" s="111"/>
      <c r="DS10" s="111"/>
      <c r="DT10" s="111"/>
      <c r="DU10" s="111"/>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111"/>
      <c r="FK10" s="111"/>
      <c r="FL10" s="111"/>
      <c r="FM10" s="111"/>
      <c r="FN10" s="111"/>
      <c r="FO10" s="111"/>
      <c r="FP10" s="111"/>
      <c r="FQ10" s="111"/>
      <c r="FR10" s="111"/>
      <c r="FS10" s="111"/>
      <c r="FT10" s="111"/>
    </row>
    <row r="11" spans="1:278" s="99" customFormat="1" ht="13.5" customHeight="1" x14ac:dyDescent="0.2">
      <c r="A11" s="394"/>
      <c r="B11" s="379"/>
      <c r="C11" s="397"/>
      <c r="D11" s="397"/>
      <c r="E11" s="400"/>
      <c r="F11" s="400"/>
      <c r="G11" s="400"/>
      <c r="H11" s="403"/>
      <c r="I11" s="406"/>
      <c r="J11" s="385"/>
      <c r="K11" s="388"/>
      <c r="L11" s="388"/>
      <c r="M11" s="391"/>
      <c r="N11" s="388"/>
      <c r="O11" s="409"/>
      <c r="P11" s="409"/>
      <c r="Q11" s="409"/>
      <c r="R11" s="409"/>
      <c r="S11" s="409"/>
      <c r="T11" s="413"/>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row>
    <row r="12" spans="1:278" s="99" customFormat="1" ht="13.5" customHeight="1" x14ac:dyDescent="0.2">
      <c r="A12" s="394"/>
      <c r="B12" s="379"/>
      <c r="C12" s="397"/>
      <c r="D12" s="397"/>
      <c r="E12" s="400"/>
      <c r="F12" s="400"/>
      <c r="G12" s="400"/>
      <c r="H12" s="403"/>
      <c r="I12" s="406"/>
      <c r="J12" s="385"/>
      <c r="K12" s="388"/>
      <c r="L12" s="388"/>
      <c r="M12" s="391"/>
      <c r="N12" s="388"/>
      <c r="O12" s="409"/>
      <c r="P12" s="409"/>
      <c r="Q12" s="409"/>
      <c r="R12" s="409"/>
      <c r="S12" s="409"/>
      <c r="T12" s="413"/>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row>
    <row r="13" spans="1:278" s="99" customFormat="1" ht="13.5" customHeight="1" x14ac:dyDescent="0.2">
      <c r="A13" s="394"/>
      <c r="B13" s="379"/>
      <c r="C13" s="397"/>
      <c r="D13" s="397"/>
      <c r="E13" s="400"/>
      <c r="F13" s="400"/>
      <c r="G13" s="400"/>
      <c r="H13" s="403"/>
      <c r="I13" s="406"/>
      <c r="J13" s="385"/>
      <c r="K13" s="388"/>
      <c r="L13" s="388"/>
      <c r="M13" s="391"/>
      <c r="N13" s="388"/>
      <c r="O13" s="409"/>
      <c r="P13" s="409"/>
      <c r="Q13" s="409"/>
      <c r="R13" s="409"/>
      <c r="S13" s="409"/>
      <c r="T13" s="413"/>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row>
    <row r="14" spans="1:278" s="99" customFormat="1" ht="79.5" customHeight="1" thickBot="1" x14ac:dyDescent="0.25">
      <c r="A14" s="395"/>
      <c r="B14" s="380"/>
      <c r="C14" s="398"/>
      <c r="D14" s="398"/>
      <c r="E14" s="401"/>
      <c r="F14" s="401"/>
      <c r="G14" s="401"/>
      <c r="H14" s="404"/>
      <c r="I14" s="407"/>
      <c r="J14" s="386"/>
      <c r="K14" s="389"/>
      <c r="L14" s="389"/>
      <c r="M14" s="392"/>
      <c r="N14" s="389"/>
      <c r="O14" s="410"/>
      <c r="P14" s="410"/>
      <c r="Q14" s="410"/>
      <c r="R14" s="410"/>
      <c r="S14" s="410"/>
      <c r="T14" s="414"/>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row>
    <row r="15" spans="1:278" s="99" customFormat="1" ht="15" customHeight="1" x14ac:dyDescent="0.2">
      <c r="A15" s="393">
        <f>'Mapa Final'!A15</f>
        <v>2</v>
      </c>
      <c r="B15" s="378" t="str">
        <f>'Mapa Final'!B15</f>
        <v>Incumplimiento Contractual</v>
      </c>
      <c r="C15" s="396" t="str">
        <f>'Mapa Final'!C15</f>
        <v>Incumplimiento de las metas establecidas</v>
      </c>
      <c r="D15" s="396" t="str">
        <f>'Mapa Final'!D15</f>
        <v>1. Deficiencias en la información institucional que describe el estado y las necesidades de la tecnología en la Rama Judicial.
2. Cambios inesperados en el entorno contractual
3. Producto deficiente que no cumple con las características mínimas de calidad exigidas.
4. Demoras en los procesos internos de la empresa contratista.</v>
      </c>
      <c r="E15" s="399" t="str">
        <f>'Mapa Final'!E15</f>
        <v>Que los bienes o servicios contratados se entreguen más allá del plazo de ejecución pactado, de manera incompleta, ó en malas condiciones de calidad.</v>
      </c>
      <c r="F15" s="399" t="str">
        <f>'Mapa Final'!F15</f>
        <v>Posibilidad de incumplimiento de metas establecidas debido a que los bienes o servicios contratados se entreguen más allá del plazo de ejecución pactado, de manera incompleta, ó en malas condiciones de calidad.</v>
      </c>
      <c r="G15" s="399" t="str">
        <f>'Mapa Final'!G15</f>
        <v>Ejecución y Administración de Procesos</v>
      </c>
      <c r="H15" s="402" t="str">
        <f>'Mapa Final'!I15</f>
        <v>Media</v>
      </c>
      <c r="I15" s="405" t="str">
        <f>'Mapa Final'!L15</f>
        <v>Mayor</v>
      </c>
      <c r="J15" s="384" t="str">
        <f>'Mapa Final'!N15</f>
        <v xml:space="preserve">Alto </v>
      </c>
      <c r="K15" s="387" t="str">
        <f>'Mapa Final'!AA15</f>
        <v>Baja</v>
      </c>
      <c r="L15" s="387" t="str">
        <f>'Mapa Final'!AE15</f>
        <v>Mayor</v>
      </c>
      <c r="M15" s="390" t="str">
        <f>'Mapa Final'!AG15</f>
        <v xml:space="preserve">Alto </v>
      </c>
      <c r="N15" s="387" t="str">
        <f>'Mapa Final'!AH15</f>
        <v>Evitar</v>
      </c>
      <c r="O15" s="412" t="s">
        <v>494</v>
      </c>
      <c r="P15" s="408" t="s">
        <v>490</v>
      </c>
      <c r="Q15" s="408" t="s">
        <v>491</v>
      </c>
      <c r="R15" s="411">
        <v>44197</v>
      </c>
      <c r="S15" s="411">
        <v>44286</v>
      </c>
      <c r="T15" s="412" t="s">
        <v>493</v>
      </c>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row>
    <row r="16" spans="1:278" s="99" customFormat="1" ht="13.5" customHeight="1" x14ac:dyDescent="0.2">
      <c r="A16" s="394"/>
      <c r="B16" s="379"/>
      <c r="C16" s="397"/>
      <c r="D16" s="397"/>
      <c r="E16" s="400"/>
      <c r="F16" s="400"/>
      <c r="G16" s="400"/>
      <c r="H16" s="403"/>
      <c r="I16" s="406"/>
      <c r="J16" s="385"/>
      <c r="K16" s="388"/>
      <c r="L16" s="388"/>
      <c r="M16" s="391"/>
      <c r="N16" s="388"/>
      <c r="O16" s="413"/>
      <c r="P16" s="409"/>
      <c r="Q16" s="409"/>
      <c r="R16" s="409"/>
      <c r="S16" s="409"/>
      <c r="T16" s="413"/>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row>
    <row r="17" spans="1:176" s="99" customFormat="1" ht="13.5" customHeight="1" x14ac:dyDescent="0.2">
      <c r="A17" s="394"/>
      <c r="B17" s="379"/>
      <c r="C17" s="397"/>
      <c r="D17" s="397"/>
      <c r="E17" s="400"/>
      <c r="F17" s="400"/>
      <c r="G17" s="400"/>
      <c r="H17" s="403"/>
      <c r="I17" s="406"/>
      <c r="J17" s="385"/>
      <c r="K17" s="388"/>
      <c r="L17" s="388"/>
      <c r="M17" s="391"/>
      <c r="N17" s="388"/>
      <c r="O17" s="413"/>
      <c r="P17" s="409"/>
      <c r="Q17" s="409"/>
      <c r="R17" s="409"/>
      <c r="S17" s="409"/>
      <c r="T17" s="413"/>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c r="CZ17" s="111"/>
      <c r="DA17" s="111"/>
      <c r="DB17" s="111"/>
      <c r="DC17" s="111"/>
      <c r="DD17" s="111"/>
      <c r="DE17" s="111"/>
      <c r="DF17" s="111"/>
      <c r="DG17" s="111"/>
      <c r="DH17" s="111"/>
      <c r="DI17" s="111"/>
      <c r="DJ17" s="111"/>
      <c r="DK17" s="111"/>
      <c r="DL17" s="111"/>
      <c r="DM17" s="111"/>
      <c r="DN17" s="111"/>
      <c r="DO17" s="111"/>
      <c r="DP17" s="111"/>
      <c r="DQ17" s="111"/>
      <c r="DR17" s="111"/>
      <c r="DS17" s="111"/>
      <c r="DT17" s="111"/>
      <c r="DU17" s="111"/>
      <c r="DV17" s="111"/>
      <c r="DW17" s="111"/>
      <c r="DX17" s="111"/>
      <c r="DY17" s="111"/>
      <c r="DZ17" s="111"/>
      <c r="EA17" s="111"/>
      <c r="EB17" s="111"/>
      <c r="EC17" s="111"/>
      <c r="ED17" s="111"/>
      <c r="EE17" s="111"/>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row>
    <row r="18" spans="1:176" s="99" customFormat="1" ht="13.5" customHeight="1" x14ac:dyDescent="0.2">
      <c r="A18" s="394"/>
      <c r="B18" s="379"/>
      <c r="C18" s="397"/>
      <c r="D18" s="397"/>
      <c r="E18" s="400"/>
      <c r="F18" s="400"/>
      <c r="G18" s="400"/>
      <c r="H18" s="403"/>
      <c r="I18" s="406"/>
      <c r="J18" s="385"/>
      <c r="K18" s="388"/>
      <c r="L18" s="388"/>
      <c r="M18" s="391"/>
      <c r="N18" s="388"/>
      <c r="O18" s="413"/>
      <c r="P18" s="409"/>
      <c r="Q18" s="409"/>
      <c r="R18" s="409"/>
      <c r="S18" s="409"/>
      <c r="T18" s="413"/>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c r="BR18" s="111"/>
      <c r="BS18" s="111"/>
      <c r="BT18" s="111"/>
      <c r="BU18" s="111"/>
      <c r="BV18" s="111"/>
      <c r="BW18" s="111"/>
      <c r="BX18" s="111"/>
      <c r="BY18" s="111"/>
      <c r="BZ18" s="111"/>
      <c r="CA18" s="111"/>
      <c r="CB18" s="111"/>
      <c r="CC18" s="111"/>
      <c r="CD18" s="111"/>
      <c r="CE18" s="111"/>
      <c r="CF18" s="111"/>
      <c r="CG18" s="111"/>
      <c r="CH18" s="111"/>
      <c r="CI18" s="111"/>
      <c r="CJ18" s="111"/>
      <c r="CK18" s="111"/>
      <c r="CL18" s="111"/>
      <c r="CM18" s="111"/>
      <c r="CN18" s="111"/>
      <c r="CO18" s="111"/>
      <c r="CP18" s="111"/>
      <c r="CQ18" s="111"/>
      <c r="CR18" s="111"/>
      <c r="CS18" s="111"/>
      <c r="CT18" s="111"/>
      <c r="CU18" s="111"/>
      <c r="CV18" s="111"/>
      <c r="CW18" s="111"/>
      <c r="CX18" s="111"/>
      <c r="CY18" s="111"/>
      <c r="CZ18" s="111"/>
      <c r="DA18" s="111"/>
      <c r="DB18" s="111"/>
      <c r="DC18" s="111"/>
      <c r="DD18" s="111"/>
      <c r="DE18" s="111"/>
      <c r="DF18" s="111"/>
      <c r="DG18" s="111"/>
      <c r="DH18" s="111"/>
      <c r="DI18" s="111"/>
      <c r="DJ18" s="111"/>
      <c r="DK18" s="111"/>
      <c r="DL18" s="111"/>
      <c r="DM18" s="111"/>
      <c r="DN18" s="111"/>
      <c r="DO18" s="111"/>
      <c r="DP18" s="111"/>
      <c r="DQ18" s="111"/>
      <c r="DR18" s="111"/>
      <c r="DS18" s="111"/>
      <c r="DT18" s="111"/>
      <c r="DU18" s="111"/>
      <c r="DV18" s="111"/>
      <c r="DW18" s="111"/>
      <c r="DX18" s="111"/>
      <c r="DY18" s="111"/>
      <c r="DZ18" s="111"/>
      <c r="EA18" s="111"/>
      <c r="EB18" s="111"/>
      <c r="EC18" s="111"/>
      <c r="ED18" s="111"/>
      <c r="EE18" s="111"/>
      <c r="EF18" s="111"/>
      <c r="EG18" s="111"/>
      <c r="EH18" s="111"/>
      <c r="EI18" s="111"/>
      <c r="EJ18" s="111"/>
      <c r="EK18" s="111"/>
      <c r="EL18" s="111"/>
      <c r="EM18" s="111"/>
      <c r="EN18" s="111"/>
      <c r="EO18" s="111"/>
      <c r="EP18" s="111"/>
      <c r="EQ18" s="111"/>
      <c r="ER18" s="111"/>
      <c r="ES18" s="111"/>
      <c r="ET18" s="111"/>
      <c r="EU18" s="111"/>
      <c r="EV18" s="111"/>
      <c r="EW18" s="111"/>
      <c r="EX18" s="111"/>
      <c r="EY18" s="111"/>
      <c r="EZ18" s="111"/>
      <c r="FA18" s="111"/>
      <c r="FB18" s="111"/>
      <c r="FC18" s="111"/>
      <c r="FD18" s="111"/>
      <c r="FE18" s="111"/>
      <c r="FF18" s="111"/>
      <c r="FG18" s="111"/>
      <c r="FH18" s="111"/>
      <c r="FI18" s="111"/>
      <c r="FJ18" s="111"/>
      <c r="FK18" s="111"/>
      <c r="FL18" s="111"/>
      <c r="FM18" s="111"/>
      <c r="FN18" s="111"/>
      <c r="FO18" s="111"/>
      <c r="FP18" s="111"/>
      <c r="FQ18" s="111"/>
      <c r="FR18" s="111"/>
      <c r="FS18" s="111"/>
      <c r="FT18" s="111"/>
    </row>
    <row r="19" spans="1:176" s="99" customFormat="1" ht="85.5" customHeight="1" thickBot="1" x14ac:dyDescent="0.25">
      <c r="A19" s="395"/>
      <c r="B19" s="380"/>
      <c r="C19" s="398"/>
      <c r="D19" s="398"/>
      <c r="E19" s="401"/>
      <c r="F19" s="401"/>
      <c r="G19" s="401"/>
      <c r="H19" s="404"/>
      <c r="I19" s="407"/>
      <c r="J19" s="386"/>
      <c r="K19" s="389"/>
      <c r="L19" s="389"/>
      <c r="M19" s="392"/>
      <c r="N19" s="389"/>
      <c r="O19" s="414"/>
      <c r="P19" s="410"/>
      <c r="Q19" s="410"/>
      <c r="R19" s="410"/>
      <c r="S19" s="410"/>
      <c r="T19" s="414"/>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c r="DV19" s="111"/>
      <c r="DW19" s="111"/>
      <c r="DX19" s="111"/>
      <c r="DY19" s="111"/>
      <c r="DZ19" s="111"/>
      <c r="EA19" s="111"/>
      <c r="EB19" s="111"/>
      <c r="EC19" s="111"/>
      <c r="ED19" s="111"/>
      <c r="EE19" s="111"/>
      <c r="EF19" s="111"/>
      <c r="EG19" s="111"/>
      <c r="EH19" s="111"/>
      <c r="EI19" s="111"/>
      <c r="EJ19" s="111"/>
      <c r="EK19" s="111"/>
      <c r="EL19" s="111"/>
      <c r="EM19" s="111"/>
      <c r="EN19" s="111"/>
      <c r="EO19" s="111"/>
      <c r="EP19" s="111"/>
      <c r="EQ19" s="111"/>
      <c r="ER19" s="111"/>
      <c r="ES19" s="111"/>
      <c r="ET19" s="111"/>
      <c r="EU19" s="111"/>
      <c r="EV19" s="111"/>
      <c r="EW19" s="111"/>
      <c r="EX19" s="111"/>
      <c r="EY19" s="111"/>
      <c r="EZ19" s="111"/>
      <c r="FA19" s="111"/>
      <c r="FB19" s="111"/>
      <c r="FC19" s="111"/>
      <c r="FD19" s="111"/>
      <c r="FE19" s="111"/>
      <c r="FF19" s="111"/>
      <c r="FG19" s="111"/>
      <c r="FH19" s="111"/>
      <c r="FI19" s="111"/>
      <c r="FJ19" s="111"/>
      <c r="FK19" s="111"/>
      <c r="FL19" s="111"/>
      <c r="FM19" s="111"/>
      <c r="FN19" s="111"/>
      <c r="FO19" s="111"/>
      <c r="FP19" s="111"/>
      <c r="FQ19" s="111"/>
      <c r="FR19" s="111"/>
      <c r="FS19" s="111"/>
      <c r="FT19" s="111"/>
    </row>
    <row r="20" spans="1:176" x14ac:dyDescent="0.25">
      <c r="A20" s="393">
        <f>'Mapa Final'!A20</f>
        <v>3</v>
      </c>
      <c r="B20" s="378" t="str">
        <f>'Mapa Final'!B20</f>
        <v>Procrastinación del Plan de Inversión</v>
      </c>
      <c r="C20" s="396" t="str">
        <f>'Mapa Final'!C20</f>
        <v>Incumplimiento de las metas establecidas</v>
      </c>
      <c r="D20" s="396" t="str">
        <f>'Mapa Final'!D20</f>
        <v>1. Demora en el CSJ en aprobación del plan de inversión.
2. Demora en la entrega del plan de inversión al Consejo para aprobación.
3. Demora en la retroalimentación que se realiza en Consejo sobre el plan de inversión.
4. Diversidad de criterios frente a las soluciones planteadas por la Unidad de Informática.
5. Equipo de profesionales insuficiente.</v>
      </c>
      <c r="E20" s="399" t="str">
        <f>'Mapa Final'!E20</f>
        <v>Postergación en los trámites para la aprobación del Plan de Inversión anual.</v>
      </c>
      <c r="F20" s="399" t="str">
        <f>'Mapa Final'!F20</f>
        <v>Postergación en el trámite asociado con la autorización y aprobación del Plan de Inversión anual.</v>
      </c>
      <c r="G20" s="399" t="str">
        <f>'Mapa Final'!G20</f>
        <v>Ejecución y Administración de Procesos</v>
      </c>
      <c r="H20" s="402" t="str">
        <f>'Mapa Final'!I20</f>
        <v>Media</v>
      </c>
      <c r="I20" s="405" t="str">
        <f>'Mapa Final'!L20</f>
        <v>Moderado</v>
      </c>
      <c r="J20" s="384" t="str">
        <f>'Mapa Final'!N20</f>
        <v>Moderado</v>
      </c>
      <c r="K20" s="387" t="str">
        <f>'Mapa Final'!AA20</f>
        <v>Baja</v>
      </c>
      <c r="L20" s="387" t="str">
        <f>'Mapa Final'!AE20</f>
        <v>Moderado</v>
      </c>
      <c r="M20" s="390" t="str">
        <f>'Mapa Final'!AG20</f>
        <v>Moderado</v>
      </c>
      <c r="N20" s="387" t="str">
        <f>'Mapa Final'!AH20</f>
        <v>Reducir(mitigar)</v>
      </c>
      <c r="O20" s="412" t="s">
        <v>495</v>
      </c>
      <c r="P20" s="408" t="s">
        <v>490</v>
      </c>
      <c r="Q20" s="408" t="s">
        <v>491</v>
      </c>
      <c r="R20" s="411">
        <v>44197</v>
      </c>
      <c r="S20" s="411">
        <v>44286</v>
      </c>
      <c r="T20" s="412" t="s">
        <v>492</v>
      </c>
      <c r="U20" s="111"/>
      <c r="V20" s="111"/>
    </row>
    <row r="21" spans="1:176" x14ac:dyDescent="0.25">
      <c r="A21" s="394"/>
      <c r="B21" s="379"/>
      <c r="C21" s="397"/>
      <c r="D21" s="397"/>
      <c r="E21" s="400"/>
      <c r="F21" s="400"/>
      <c r="G21" s="400"/>
      <c r="H21" s="403"/>
      <c r="I21" s="406"/>
      <c r="J21" s="385"/>
      <c r="K21" s="388"/>
      <c r="L21" s="388"/>
      <c r="M21" s="391"/>
      <c r="N21" s="388"/>
      <c r="O21" s="413"/>
      <c r="P21" s="409"/>
      <c r="Q21" s="409"/>
      <c r="R21" s="409"/>
      <c r="S21" s="409"/>
      <c r="T21" s="413"/>
      <c r="U21" s="111"/>
      <c r="V21" s="111"/>
    </row>
    <row r="22" spans="1:176" x14ac:dyDescent="0.25">
      <c r="A22" s="394"/>
      <c r="B22" s="379"/>
      <c r="C22" s="397"/>
      <c r="D22" s="397"/>
      <c r="E22" s="400"/>
      <c r="F22" s="400"/>
      <c r="G22" s="400"/>
      <c r="H22" s="403"/>
      <c r="I22" s="406"/>
      <c r="J22" s="385"/>
      <c r="K22" s="388"/>
      <c r="L22" s="388"/>
      <c r="M22" s="391"/>
      <c r="N22" s="388"/>
      <c r="O22" s="413"/>
      <c r="P22" s="409"/>
      <c r="Q22" s="409"/>
      <c r="R22" s="409"/>
      <c r="S22" s="409"/>
      <c r="T22" s="413"/>
      <c r="U22" s="111"/>
      <c r="V22" s="111"/>
    </row>
    <row r="23" spans="1:176" x14ac:dyDescent="0.25">
      <c r="A23" s="394"/>
      <c r="B23" s="379"/>
      <c r="C23" s="397"/>
      <c r="D23" s="397"/>
      <c r="E23" s="400"/>
      <c r="F23" s="400"/>
      <c r="G23" s="400"/>
      <c r="H23" s="403"/>
      <c r="I23" s="406"/>
      <c r="J23" s="385"/>
      <c r="K23" s="388"/>
      <c r="L23" s="388"/>
      <c r="M23" s="391"/>
      <c r="N23" s="388"/>
      <c r="O23" s="413"/>
      <c r="P23" s="409"/>
      <c r="Q23" s="409"/>
      <c r="R23" s="409"/>
      <c r="S23" s="409"/>
      <c r="T23" s="413"/>
      <c r="U23" s="111"/>
      <c r="V23" s="111"/>
    </row>
    <row r="24" spans="1:176" ht="101.25" customHeight="1" thickBot="1" x14ac:dyDescent="0.3">
      <c r="A24" s="395"/>
      <c r="B24" s="380"/>
      <c r="C24" s="398"/>
      <c r="D24" s="398"/>
      <c r="E24" s="401"/>
      <c r="F24" s="401"/>
      <c r="G24" s="401"/>
      <c r="H24" s="404"/>
      <c r="I24" s="407"/>
      <c r="J24" s="386"/>
      <c r="K24" s="389"/>
      <c r="L24" s="389"/>
      <c r="M24" s="392"/>
      <c r="N24" s="389"/>
      <c r="O24" s="414"/>
      <c r="P24" s="410"/>
      <c r="Q24" s="410"/>
      <c r="R24" s="410"/>
      <c r="S24" s="410"/>
      <c r="T24" s="414"/>
      <c r="U24" s="111"/>
      <c r="V24" s="111"/>
    </row>
    <row r="25" spans="1:176" x14ac:dyDescent="0.25">
      <c r="A25" s="393">
        <f>'Mapa Final'!A25</f>
        <v>4</v>
      </c>
      <c r="B25" s="378" t="str">
        <f>'Mapa Final'!B25</f>
        <v>Corrupción</v>
      </c>
      <c r="C25" s="396" t="str">
        <f>'Mapa Final'!C25</f>
        <v>Reputacional(Corrupción)</v>
      </c>
      <c r="D25" s="396" t="str">
        <f>'Mapa Final'!D25</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399" t="str">
        <f>'Mapa Final'!E25</f>
        <v xml:space="preserve">Carencia de transparencia, etica y valores . </v>
      </c>
      <c r="F25" s="399" t="str">
        <f>'Mapa Final'!F25</f>
        <v xml:space="preserve">Posibilidad de actos indebidos de  los servidores judiciales debido a  la carencia en transparencia, etica y valores </v>
      </c>
      <c r="G25" s="399" t="str">
        <f>'Mapa Final'!G25</f>
        <v>Fraude Interno</v>
      </c>
      <c r="H25" s="402" t="str">
        <f>'Mapa Final'!I25</f>
        <v>Muy Alta</v>
      </c>
      <c r="I25" s="405" t="str">
        <f>'Mapa Final'!L25</f>
        <v>Mayor</v>
      </c>
      <c r="J25" s="384" t="str">
        <f>'Mapa Final'!N25</f>
        <v xml:space="preserve">Alto </v>
      </c>
      <c r="K25" s="387" t="str">
        <f>'Mapa Final'!AA25</f>
        <v>Media</v>
      </c>
      <c r="L25" s="387" t="str">
        <f>'Mapa Final'!AE25</f>
        <v>Mayor</v>
      </c>
      <c r="M25" s="390" t="str">
        <f>'Mapa Final'!AG25</f>
        <v xml:space="preserve">Alto </v>
      </c>
      <c r="N25" s="387" t="str">
        <f>'Mapa Final'!AH25</f>
        <v>Evitar</v>
      </c>
      <c r="O25" s="412" t="s">
        <v>496</v>
      </c>
      <c r="P25" s="408" t="s">
        <v>490</v>
      </c>
      <c r="Q25" s="408" t="s">
        <v>491</v>
      </c>
      <c r="R25" s="411">
        <v>44197</v>
      </c>
      <c r="S25" s="411">
        <v>44286</v>
      </c>
      <c r="T25" s="412" t="s">
        <v>497</v>
      </c>
    </row>
    <row r="26" spans="1:176" x14ac:dyDescent="0.25">
      <c r="A26" s="394"/>
      <c r="B26" s="379"/>
      <c r="C26" s="397"/>
      <c r="D26" s="397"/>
      <c r="E26" s="400"/>
      <c r="F26" s="400"/>
      <c r="G26" s="400"/>
      <c r="H26" s="403"/>
      <c r="I26" s="406"/>
      <c r="J26" s="385"/>
      <c r="K26" s="388"/>
      <c r="L26" s="388"/>
      <c r="M26" s="391"/>
      <c r="N26" s="388"/>
      <c r="O26" s="413"/>
      <c r="P26" s="409"/>
      <c r="Q26" s="409"/>
      <c r="R26" s="409"/>
      <c r="S26" s="409"/>
      <c r="T26" s="409"/>
    </row>
    <row r="27" spans="1:176" x14ac:dyDescent="0.25">
      <c r="A27" s="394"/>
      <c r="B27" s="379"/>
      <c r="C27" s="397"/>
      <c r="D27" s="397"/>
      <c r="E27" s="400"/>
      <c r="F27" s="400"/>
      <c r="G27" s="400"/>
      <c r="H27" s="403"/>
      <c r="I27" s="406"/>
      <c r="J27" s="385"/>
      <c r="K27" s="388"/>
      <c r="L27" s="388"/>
      <c r="M27" s="391"/>
      <c r="N27" s="388"/>
      <c r="O27" s="413"/>
      <c r="P27" s="409"/>
      <c r="Q27" s="409"/>
      <c r="R27" s="409"/>
      <c r="S27" s="409"/>
      <c r="T27" s="409"/>
    </row>
    <row r="28" spans="1:176" x14ac:dyDescent="0.25">
      <c r="A28" s="394"/>
      <c r="B28" s="379"/>
      <c r="C28" s="397"/>
      <c r="D28" s="397"/>
      <c r="E28" s="400"/>
      <c r="F28" s="400"/>
      <c r="G28" s="400"/>
      <c r="H28" s="403"/>
      <c r="I28" s="406"/>
      <c r="J28" s="385"/>
      <c r="K28" s="388"/>
      <c r="L28" s="388"/>
      <c r="M28" s="391"/>
      <c r="N28" s="388"/>
      <c r="O28" s="413"/>
      <c r="P28" s="409"/>
      <c r="Q28" s="409"/>
      <c r="R28" s="409"/>
      <c r="S28" s="409"/>
      <c r="T28" s="409"/>
    </row>
    <row r="29" spans="1:176" ht="93.75" customHeight="1" thickBot="1" x14ac:dyDescent="0.3">
      <c r="A29" s="395"/>
      <c r="B29" s="380"/>
      <c r="C29" s="398"/>
      <c r="D29" s="398"/>
      <c r="E29" s="401"/>
      <c r="F29" s="401"/>
      <c r="G29" s="401"/>
      <c r="H29" s="404"/>
      <c r="I29" s="407"/>
      <c r="J29" s="386"/>
      <c r="K29" s="389"/>
      <c r="L29" s="389"/>
      <c r="M29" s="392"/>
      <c r="N29" s="389"/>
      <c r="O29" s="414"/>
      <c r="P29" s="410"/>
      <c r="Q29" s="410"/>
      <c r="R29" s="410"/>
      <c r="S29" s="410"/>
      <c r="T29" s="410"/>
    </row>
    <row r="30" spans="1:176" x14ac:dyDescent="0.25">
      <c r="A30" s="393">
        <f>'Mapa Final'!A30</f>
        <v>5</v>
      </c>
      <c r="B30" s="378" t="str">
        <f>'Mapa Final'!B30</f>
        <v>Interrupción o demora en el Servicio Público de Administrar  Justicia.</v>
      </c>
      <c r="C30" s="396" t="str">
        <f>'Mapa Final'!C30</f>
        <v>Afectación en la Prestación del Servicio de Justicia</v>
      </c>
      <c r="D30" s="396" t="str">
        <f>'Mapa Final'!D30</f>
        <v>1. Paros que afecten la prestación del servicio.  
2. Huelgas, protestas ciudadana
3. Disturbios o hechos violentos
4.Pandemia
5.Emergencias Ambientales</v>
      </c>
      <c r="E30" s="399" t="str">
        <f>'Mapa Final'!E30</f>
        <v>Suceso de fuerza mayor que imposibilitan la gestión judicial</v>
      </c>
      <c r="F30" s="399" t="str">
        <f>'Mapa Final'!F30</f>
        <v>Posibilidad de  afectación en la Prestación del Servicio de Justicia debido a un suceso de fuerza mayor que imposibilita la gestión judicial</v>
      </c>
      <c r="G30" s="399" t="str">
        <f>'Mapa Final'!G30</f>
        <v>Usuarios, productos y prácticas organizacionales</v>
      </c>
      <c r="H30" s="402" t="str">
        <f>'Mapa Final'!I30</f>
        <v>Muy Alta</v>
      </c>
      <c r="I30" s="405" t="str">
        <f>'Mapa Final'!L30</f>
        <v>Moderado</v>
      </c>
      <c r="J30" s="384" t="str">
        <f>'Mapa Final'!N30</f>
        <v xml:space="preserve">Alto </v>
      </c>
      <c r="K30" s="387" t="str">
        <f>'Mapa Final'!AA30</f>
        <v>Media</v>
      </c>
      <c r="L30" s="387" t="str">
        <f>'Mapa Final'!AE30</f>
        <v>Moderado</v>
      </c>
      <c r="M30" s="390" t="str">
        <f>'Mapa Final'!AG30</f>
        <v>Moderado</v>
      </c>
      <c r="N30" s="387" t="str">
        <f>'Mapa Final'!AH30</f>
        <v>Reducir(mitigar)</v>
      </c>
      <c r="O30" s="412" t="s">
        <v>498</v>
      </c>
      <c r="P30" s="408" t="s">
        <v>490</v>
      </c>
      <c r="Q30" s="408" t="s">
        <v>491</v>
      </c>
      <c r="R30" s="411">
        <v>44197</v>
      </c>
      <c r="S30" s="411">
        <v>44286</v>
      </c>
      <c r="T30" s="412" t="s">
        <v>499</v>
      </c>
    </row>
    <row r="31" spans="1:176" x14ac:dyDescent="0.25">
      <c r="A31" s="394"/>
      <c r="B31" s="379"/>
      <c r="C31" s="397"/>
      <c r="D31" s="397"/>
      <c r="E31" s="400"/>
      <c r="F31" s="400"/>
      <c r="G31" s="400"/>
      <c r="H31" s="403"/>
      <c r="I31" s="406"/>
      <c r="J31" s="385"/>
      <c r="K31" s="388"/>
      <c r="L31" s="388"/>
      <c r="M31" s="391"/>
      <c r="N31" s="388"/>
      <c r="O31" s="409"/>
      <c r="P31" s="409"/>
      <c r="Q31" s="409"/>
      <c r="R31" s="409"/>
      <c r="S31" s="409"/>
      <c r="T31" s="413"/>
    </row>
    <row r="32" spans="1:176" x14ac:dyDescent="0.25">
      <c r="A32" s="394"/>
      <c r="B32" s="379"/>
      <c r="C32" s="397"/>
      <c r="D32" s="397"/>
      <c r="E32" s="400"/>
      <c r="F32" s="400"/>
      <c r="G32" s="400"/>
      <c r="H32" s="403"/>
      <c r="I32" s="406"/>
      <c r="J32" s="385"/>
      <c r="K32" s="388"/>
      <c r="L32" s="388"/>
      <c r="M32" s="391"/>
      <c r="N32" s="388"/>
      <c r="O32" s="409"/>
      <c r="P32" s="409"/>
      <c r="Q32" s="409"/>
      <c r="R32" s="409"/>
      <c r="S32" s="409"/>
      <c r="T32" s="413"/>
    </row>
    <row r="33" spans="1:20" x14ac:dyDescent="0.25">
      <c r="A33" s="394"/>
      <c r="B33" s="379"/>
      <c r="C33" s="397"/>
      <c r="D33" s="397"/>
      <c r="E33" s="400"/>
      <c r="F33" s="400"/>
      <c r="G33" s="400"/>
      <c r="H33" s="403"/>
      <c r="I33" s="406"/>
      <c r="J33" s="385"/>
      <c r="K33" s="388"/>
      <c r="L33" s="388"/>
      <c r="M33" s="391"/>
      <c r="N33" s="388"/>
      <c r="O33" s="409"/>
      <c r="P33" s="409"/>
      <c r="Q33" s="409"/>
      <c r="R33" s="409"/>
      <c r="S33" s="409"/>
      <c r="T33" s="413"/>
    </row>
    <row r="34" spans="1:20" ht="76.5" customHeight="1" thickBot="1" x14ac:dyDescent="0.3">
      <c r="A34" s="395"/>
      <c r="B34" s="380"/>
      <c r="C34" s="398"/>
      <c r="D34" s="398"/>
      <c r="E34" s="401"/>
      <c r="F34" s="401"/>
      <c r="G34" s="401"/>
      <c r="H34" s="404"/>
      <c r="I34" s="407"/>
      <c r="J34" s="386"/>
      <c r="K34" s="389"/>
      <c r="L34" s="389"/>
      <c r="M34" s="392"/>
      <c r="N34" s="389"/>
      <c r="O34" s="410"/>
      <c r="P34" s="410"/>
      <c r="Q34" s="410"/>
      <c r="R34" s="410"/>
      <c r="S34" s="410"/>
      <c r="T34" s="414"/>
    </row>
    <row r="35" spans="1:20" x14ac:dyDescent="0.25">
      <c r="A35" s="393">
        <f>'Mapa Final'!A35</f>
        <v>6</v>
      </c>
      <c r="B35" s="378" t="str">
        <f>'Mapa Final'!B35</f>
        <v>Inaplicabilidad de la normavidad ambiental vigente</v>
      </c>
      <c r="C35" s="396" t="str">
        <f>'Mapa Final'!C35</f>
        <v xml:space="preserve"> Afectación Ambiental</v>
      </c>
      <c r="D35" s="396"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399" t="str">
        <f>'Mapa Final'!E35</f>
        <v>Desconocimiento de los lineamientos ambientales y normatividad  ambiental vigente</v>
      </c>
      <c r="F35" s="399" t="str">
        <f>'Mapa Final'!F35</f>
        <v>Posibilidad de afectación ambiental debido al desconocimiento de las lineamientos ambientales y normatividad ambiental vigente</v>
      </c>
      <c r="G35" s="399" t="str">
        <f>'Mapa Final'!G35</f>
        <v>Eventos Ambientales Internos</v>
      </c>
      <c r="H35" s="402" t="str">
        <f>'Mapa Final'!I35</f>
        <v>Media</v>
      </c>
      <c r="I35" s="405" t="str">
        <f>'Mapa Final'!L35</f>
        <v>Moderado</v>
      </c>
      <c r="J35" s="384" t="str">
        <f>'Mapa Final'!N35</f>
        <v>Moderado</v>
      </c>
      <c r="K35" s="387" t="str">
        <f>'Mapa Final'!AA35</f>
        <v>Baja</v>
      </c>
      <c r="L35" s="387" t="str">
        <f>'Mapa Final'!AE35</f>
        <v>Moderado</v>
      </c>
      <c r="M35" s="390" t="str">
        <f>'Mapa Final'!AG35</f>
        <v>Moderado</v>
      </c>
      <c r="N35" s="387" t="str">
        <f>'Mapa Final'!AH35</f>
        <v>Reducir(mitigar)</v>
      </c>
      <c r="O35" s="412" t="s">
        <v>500</v>
      </c>
      <c r="P35" s="408" t="s">
        <v>490</v>
      </c>
      <c r="Q35" s="408" t="s">
        <v>491</v>
      </c>
      <c r="R35" s="411">
        <v>44197</v>
      </c>
      <c r="S35" s="411">
        <v>44286</v>
      </c>
      <c r="T35" s="408" t="s">
        <v>492</v>
      </c>
    </row>
    <row r="36" spans="1:20" x14ac:dyDescent="0.25">
      <c r="A36" s="394"/>
      <c r="B36" s="379"/>
      <c r="C36" s="397"/>
      <c r="D36" s="397"/>
      <c r="E36" s="400"/>
      <c r="F36" s="400"/>
      <c r="G36" s="400"/>
      <c r="H36" s="403"/>
      <c r="I36" s="406"/>
      <c r="J36" s="385"/>
      <c r="K36" s="388"/>
      <c r="L36" s="388"/>
      <c r="M36" s="391"/>
      <c r="N36" s="388"/>
      <c r="O36" s="413"/>
      <c r="P36" s="409"/>
      <c r="Q36" s="409"/>
      <c r="R36" s="409"/>
      <c r="S36" s="409"/>
      <c r="T36" s="409"/>
    </row>
    <row r="37" spans="1:20" x14ac:dyDescent="0.25">
      <c r="A37" s="394"/>
      <c r="B37" s="379"/>
      <c r="C37" s="397"/>
      <c r="D37" s="397"/>
      <c r="E37" s="400"/>
      <c r="F37" s="400"/>
      <c r="G37" s="400"/>
      <c r="H37" s="403"/>
      <c r="I37" s="406"/>
      <c r="J37" s="385"/>
      <c r="K37" s="388"/>
      <c r="L37" s="388"/>
      <c r="M37" s="391"/>
      <c r="N37" s="388"/>
      <c r="O37" s="413"/>
      <c r="P37" s="409"/>
      <c r="Q37" s="409"/>
      <c r="R37" s="409"/>
      <c r="S37" s="409"/>
      <c r="T37" s="409"/>
    </row>
    <row r="38" spans="1:20" x14ac:dyDescent="0.25">
      <c r="A38" s="394"/>
      <c r="B38" s="379"/>
      <c r="C38" s="397"/>
      <c r="D38" s="397"/>
      <c r="E38" s="400"/>
      <c r="F38" s="400"/>
      <c r="G38" s="400"/>
      <c r="H38" s="403"/>
      <c r="I38" s="406"/>
      <c r="J38" s="385"/>
      <c r="K38" s="388"/>
      <c r="L38" s="388"/>
      <c r="M38" s="391"/>
      <c r="N38" s="388"/>
      <c r="O38" s="413"/>
      <c r="P38" s="409"/>
      <c r="Q38" s="409"/>
      <c r="R38" s="409"/>
      <c r="S38" s="409"/>
      <c r="T38" s="409"/>
    </row>
    <row r="39" spans="1:20" ht="35.25" customHeight="1" thickBot="1" x14ac:dyDescent="0.3">
      <c r="A39" s="395"/>
      <c r="B39" s="380"/>
      <c r="C39" s="398"/>
      <c r="D39" s="398"/>
      <c r="E39" s="401"/>
      <c r="F39" s="401"/>
      <c r="G39" s="401"/>
      <c r="H39" s="404"/>
      <c r="I39" s="407"/>
      <c r="J39" s="386"/>
      <c r="K39" s="389"/>
      <c r="L39" s="389"/>
      <c r="M39" s="392"/>
      <c r="N39" s="389"/>
      <c r="O39" s="414"/>
      <c r="P39" s="410"/>
      <c r="Q39" s="410"/>
      <c r="R39" s="410"/>
      <c r="S39" s="410"/>
      <c r="T39" s="410"/>
    </row>
    <row r="40" spans="1:20" x14ac:dyDescent="0.25">
      <c r="A40" s="393">
        <f>'Mapa Final'!A40</f>
        <v>7</v>
      </c>
      <c r="B40" s="378" t="str">
        <f>'Mapa Final'!B40</f>
        <v>Obsolescencia Tecnológica.</v>
      </c>
      <c r="C40" s="396" t="str">
        <f>'Mapa Final'!C40</f>
        <v>Afectación en la Prestación del Servicio de Justicia</v>
      </c>
      <c r="D40" s="396" t="str">
        <f>'Mapa Final'!D40</f>
        <v>1.Rápido e inevitable avance tecnológico.
2. Falta de cultura en la organización para aceptar la necesidad de actualizar la plataforma tecnológica y los sistemas de información.
3. Falta de suficientes recursos presupuestales</v>
      </c>
      <c r="E40" s="399" t="str">
        <f>'Mapa Final'!E40</f>
        <v>Rápido e inevitable avance tecnológico</v>
      </c>
      <c r="F40" s="399" t="str">
        <f>'Mapa Final'!F40</f>
        <v>La infraestructura tecnológica entra en obsolescencia en el plazo de (3) tres años, razón por la cual permanentemente se debe estar actualizando. Dentro de esta plataforma tecnológica se encuentran los cableados estructurados, los Pc´s, los servidores, los switches, las Ups y los escáneres, también son ítem objeto de la desactualización los sistemas de información.</v>
      </c>
      <c r="G40" s="399" t="str">
        <f>'Mapa Final'!G40</f>
        <v>Fallas Tecnológicas</v>
      </c>
      <c r="H40" s="402" t="str">
        <f>'Mapa Final'!I40</f>
        <v>Media</v>
      </c>
      <c r="I40" s="405" t="str">
        <f>'Mapa Final'!L40</f>
        <v>Mayor</v>
      </c>
      <c r="J40" s="384" t="str">
        <f>'Mapa Final'!N40</f>
        <v xml:space="preserve">Alto </v>
      </c>
      <c r="K40" s="387" t="str">
        <f>'Mapa Final'!AA40</f>
        <v>Media</v>
      </c>
      <c r="L40" s="387" t="str">
        <f>'Mapa Final'!AE40</f>
        <v>Mayor</v>
      </c>
      <c r="M40" s="390" t="str">
        <f>'Mapa Final'!AG40</f>
        <v xml:space="preserve">Alto </v>
      </c>
      <c r="N40" s="387" t="str">
        <f>'Mapa Final'!AH40</f>
        <v>Reducir(mitigar)</v>
      </c>
      <c r="O40" s="412" t="s">
        <v>502</v>
      </c>
      <c r="P40" s="408" t="s">
        <v>490</v>
      </c>
      <c r="Q40" s="408" t="s">
        <v>491</v>
      </c>
      <c r="R40" s="411">
        <v>44197</v>
      </c>
      <c r="S40" s="411">
        <v>44286</v>
      </c>
      <c r="T40" s="412" t="s">
        <v>501</v>
      </c>
    </row>
    <row r="41" spans="1:20" x14ac:dyDescent="0.25">
      <c r="A41" s="394"/>
      <c r="B41" s="379"/>
      <c r="C41" s="397"/>
      <c r="D41" s="397"/>
      <c r="E41" s="400"/>
      <c r="F41" s="400"/>
      <c r="G41" s="400"/>
      <c r="H41" s="403"/>
      <c r="I41" s="406"/>
      <c r="J41" s="385"/>
      <c r="K41" s="388"/>
      <c r="L41" s="388"/>
      <c r="M41" s="391"/>
      <c r="N41" s="388"/>
      <c r="O41" s="409"/>
      <c r="P41" s="409"/>
      <c r="Q41" s="409"/>
      <c r="R41" s="409"/>
      <c r="S41" s="409"/>
      <c r="T41" s="413"/>
    </row>
    <row r="42" spans="1:20" x14ac:dyDescent="0.25">
      <c r="A42" s="394"/>
      <c r="B42" s="379"/>
      <c r="C42" s="397"/>
      <c r="D42" s="397"/>
      <c r="E42" s="400"/>
      <c r="F42" s="400"/>
      <c r="G42" s="400"/>
      <c r="H42" s="403"/>
      <c r="I42" s="406"/>
      <c r="J42" s="385"/>
      <c r="K42" s="388"/>
      <c r="L42" s="388"/>
      <c r="M42" s="391"/>
      <c r="N42" s="388"/>
      <c r="O42" s="409"/>
      <c r="P42" s="409"/>
      <c r="Q42" s="409"/>
      <c r="R42" s="409"/>
      <c r="S42" s="409"/>
      <c r="T42" s="413"/>
    </row>
    <row r="43" spans="1:20" x14ac:dyDescent="0.25">
      <c r="A43" s="394"/>
      <c r="B43" s="379"/>
      <c r="C43" s="397"/>
      <c r="D43" s="397"/>
      <c r="E43" s="400"/>
      <c r="F43" s="400"/>
      <c r="G43" s="400"/>
      <c r="H43" s="403"/>
      <c r="I43" s="406"/>
      <c r="J43" s="385"/>
      <c r="K43" s="388"/>
      <c r="L43" s="388"/>
      <c r="M43" s="391"/>
      <c r="N43" s="388"/>
      <c r="O43" s="409"/>
      <c r="P43" s="409"/>
      <c r="Q43" s="409"/>
      <c r="R43" s="409"/>
      <c r="S43" s="409"/>
      <c r="T43" s="413"/>
    </row>
    <row r="44" spans="1:20" ht="15.75" thickBot="1" x14ac:dyDescent="0.3">
      <c r="A44" s="395"/>
      <c r="B44" s="380"/>
      <c r="C44" s="398"/>
      <c r="D44" s="398"/>
      <c r="E44" s="401"/>
      <c r="F44" s="401"/>
      <c r="G44" s="401"/>
      <c r="H44" s="404"/>
      <c r="I44" s="407"/>
      <c r="J44" s="386"/>
      <c r="K44" s="389"/>
      <c r="L44" s="389"/>
      <c r="M44" s="392"/>
      <c r="N44" s="389"/>
      <c r="O44" s="410"/>
      <c r="P44" s="410"/>
      <c r="Q44" s="410"/>
      <c r="R44" s="410"/>
      <c r="S44" s="410"/>
      <c r="T44" s="414"/>
    </row>
    <row r="45" spans="1:20" x14ac:dyDescent="0.25">
      <c r="A45" s="393">
        <f>'Mapa Final'!A45</f>
        <v>8</v>
      </c>
      <c r="B45" s="378" t="str">
        <f>'Mapa Final'!B45</f>
        <v>Falta de Gobernabilidad de TI</v>
      </c>
      <c r="C45" s="396" t="str">
        <f>'Mapa Final'!C45</f>
        <v>Reputacional</v>
      </c>
      <c r="D45" s="396" t="str">
        <f>'Mapa Final'!D45</f>
        <v>1. Falta de control y regulación respecto de la aplicación del las TIC en las diferentes Seccionales
2. Se presenta desarticulación con los ingenieros Seccionales, al no tener administrativamente dependencia de la dirección de la Unidad de Informática.
3.Falta de Estandarización de la implementación de aplicativos a nivel nacional.</v>
      </c>
      <c r="E45" s="399" t="str">
        <f>'Mapa Final'!E45</f>
        <v>Falta de apoyo de la alta gerencia para que los lineamientos que se definan en la U. Informática a nivel central sean acogidos y respetados</v>
      </c>
      <c r="F45" s="399" t="str">
        <f>'Mapa Final'!F45</f>
        <v>Se presenta desarticulación de acciones o implementación de soluciones en las diferentes Unidades tanto en el Consejo como en la Dirección Ejecutiva y de las Seccionales.</v>
      </c>
      <c r="G45" s="399" t="str">
        <f>'Mapa Final'!G45</f>
        <v>Relaciones Laborales</v>
      </c>
      <c r="H45" s="402" t="str">
        <f>'Mapa Final'!I45</f>
        <v>Media</v>
      </c>
      <c r="I45" s="405" t="str">
        <f>'Mapa Final'!L45</f>
        <v>Moderado</v>
      </c>
      <c r="J45" s="384" t="str">
        <f>'Mapa Final'!N45</f>
        <v>Moderado</v>
      </c>
      <c r="K45" s="387" t="str">
        <f>'Mapa Final'!AA45</f>
        <v>Media</v>
      </c>
      <c r="L45" s="387" t="str">
        <f>'Mapa Final'!AE45</f>
        <v>Moderado</v>
      </c>
      <c r="M45" s="390" t="str">
        <f>'Mapa Final'!AG45</f>
        <v>Moderado</v>
      </c>
      <c r="N45" s="387" t="str">
        <f>'Mapa Final'!AH45</f>
        <v>Aceptar</v>
      </c>
      <c r="O45" s="412" t="s">
        <v>503</v>
      </c>
      <c r="P45" s="408" t="s">
        <v>490</v>
      </c>
      <c r="Q45" s="408" t="s">
        <v>491</v>
      </c>
      <c r="R45" s="411">
        <v>44197</v>
      </c>
      <c r="S45" s="411">
        <v>44286</v>
      </c>
      <c r="T45" s="412" t="s">
        <v>504</v>
      </c>
    </row>
    <row r="46" spans="1:20" x14ac:dyDescent="0.25">
      <c r="A46" s="394"/>
      <c r="B46" s="379"/>
      <c r="C46" s="397"/>
      <c r="D46" s="397"/>
      <c r="E46" s="400"/>
      <c r="F46" s="400"/>
      <c r="G46" s="400"/>
      <c r="H46" s="403"/>
      <c r="I46" s="406"/>
      <c r="J46" s="385"/>
      <c r="K46" s="388"/>
      <c r="L46" s="388"/>
      <c r="M46" s="391"/>
      <c r="N46" s="388"/>
      <c r="O46" s="413"/>
      <c r="P46" s="409"/>
      <c r="Q46" s="409"/>
      <c r="R46" s="409"/>
      <c r="S46" s="409"/>
      <c r="T46" s="413"/>
    </row>
    <row r="47" spans="1:20" x14ac:dyDescent="0.25">
      <c r="A47" s="394"/>
      <c r="B47" s="379"/>
      <c r="C47" s="397"/>
      <c r="D47" s="397"/>
      <c r="E47" s="400"/>
      <c r="F47" s="400"/>
      <c r="G47" s="400"/>
      <c r="H47" s="403"/>
      <c r="I47" s="406"/>
      <c r="J47" s="385"/>
      <c r="K47" s="388"/>
      <c r="L47" s="388"/>
      <c r="M47" s="391"/>
      <c r="N47" s="388"/>
      <c r="O47" s="413"/>
      <c r="P47" s="409"/>
      <c r="Q47" s="409"/>
      <c r="R47" s="409"/>
      <c r="S47" s="409"/>
      <c r="T47" s="413"/>
    </row>
    <row r="48" spans="1:20" x14ac:dyDescent="0.25">
      <c r="A48" s="394"/>
      <c r="B48" s="379"/>
      <c r="C48" s="397"/>
      <c r="D48" s="397"/>
      <c r="E48" s="400"/>
      <c r="F48" s="400"/>
      <c r="G48" s="400"/>
      <c r="H48" s="403"/>
      <c r="I48" s="406"/>
      <c r="J48" s="385"/>
      <c r="K48" s="388"/>
      <c r="L48" s="388"/>
      <c r="M48" s="391"/>
      <c r="N48" s="388"/>
      <c r="O48" s="413"/>
      <c r="P48" s="409"/>
      <c r="Q48" s="409"/>
      <c r="R48" s="409"/>
      <c r="S48" s="409"/>
      <c r="T48" s="413"/>
    </row>
    <row r="49" spans="1:20" ht="15.75" thickBot="1" x14ac:dyDescent="0.3">
      <c r="A49" s="395"/>
      <c r="B49" s="380"/>
      <c r="C49" s="398"/>
      <c r="D49" s="398"/>
      <c r="E49" s="401"/>
      <c r="F49" s="401"/>
      <c r="G49" s="401"/>
      <c r="H49" s="404"/>
      <c r="I49" s="407"/>
      <c r="J49" s="386"/>
      <c r="K49" s="389"/>
      <c r="L49" s="389"/>
      <c r="M49" s="392"/>
      <c r="N49" s="389"/>
      <c r="O49" s="414"/>
      <c r="P49" s="410"/>
      <c r="Q49" s="410"/>
      <c r="R49" s="410"/>
      <c r="S49" s="410"/>
      <c r="T49" s="414"/>
    </row>
    <row r="50" spans="1:20" x14ac:dyDescent="0.25">
      <c r="A50" s="393">
        <f>'Mapa Final'!A50</f>
        <v>9</v>
      </c>
      <c r="B50" s="378" t="str">
        <f>'Mapa Final'!B50</f>
        <v>Migración de servicios</v>
      </c>
      <c r="C50" s="396" t="str">
        <f>'Mapa Final'!C50</f>
        <v>Afectación en la Prestación del Servicio de Justicia</v>
      </c>
      <c r="D50" s="396" t="str">
        <f>'Mapa Final'!D50</f>
        <v>1. Contratación del Estado mediante la plataforma CCE - tiempos de contratación cortos - Los Acuerdos Marcos de precio son insuficientes.
2. Contratación del Estado mediante la plataforma CCE - Se adjudica sin saber si el proveedor es idioneo para asumir las actividades en desarrollo.</v>
      </c>
      <c r="E50" s="399" t="str">
        <f>'Mapa Final'!E50</f>
        <v>Indisponibilidad de servicios</v>
      </c>
      <c r="F50" s="399" t="str">
        <f>'Mapa Final'!F50</f>
        <v xml:space="preserve">Afectación en la prestación de servicios tecnológicos, causado por la migración de los mismos, en el cambio de proveedor, afectando el normal desarrollo de las actividades </v>
      </c>
      <c r="G50" s="399" t="str">
        <f>'Mapa Final'!G50</f>
        <v>Fallas Tecnológicas</v>
      </c>
      <c r="H50" s="402" t="str">
        <f>'Mapa Final'!I50</f>
        <v>Media</v>
      </c>
      <c r="I50" s="405" t="str">
        <f>'Mapa Final'!L50</f>
        <v>Moderado</v>
      </c>
      <c r="J50" s="384" t="str">
        <f>'Mapa Final'!N50</f>
        <v>Moderado</v>
      </c>
      <c r="K50" s="387" t="str">
        <f>'Mapa Final'!AA50</f>
        <v>Baja</v>
      </c>
      <c r="L50" s="387" t="str">
        <f>'Mapa Final'!AE50</f>
        <v>Moderado</v>
      </c>
      <c r="M50" s="390" t="str">
        <f>'Mapa Final'!AG50</f>
        <v>Moderado</v>
      </c>
      <c r="N50" s="387" t="str">
        <f>'Mapa Final'!AH50</f>
        <v>Evitar</v>
      </c>
      <c r="O50" s="412" t="s">
        <v>505</v>
      </c>
      <c r="P50" s="408" t="s">
        <v>490</v>
      </c>
      <c r="Q50" s="408" t="s">
        <v>491</v>
      </c>
      <c r="R50" s="411">
        <v>44197</v>
      </c>
      <c r="S50" s="411">
        <v>44286</v>
      </c>
      <c r="T50" s="412" t="s">
        <v>492</v>
      </c>
    </row>
    <row r="51" spans="1:20" x14ac:dyDescent="0.25">
      <c r="A51" s="394"/>
      <c r="B51" s="379"/>
      <c r="C51" s="397"/>
      <c r="D51" s="397"/>
      <c r="E51" s="400"/>
      <c r="F51" s="400"/>
      <c r="G51" s="400"/>
      <c r="H51" s="403"/>
      <c r="I51" s="406"/>
      <c r="J51" s="385"/>
      <c r="K51" s="388"/>
      <c r="L51" s="388"/>
      <c r="M51" s="391"/>
      <c r="N51" s="388"/>
      <c r="O51" s="413"/>
      <c r="P51" s="409"/>
      <c r="Q51" s="409"/>
      <c r="R51" s="409"/>
      <c r="S51" s="409"/>
      <c r="T51" s="413"/>
    </row>
    <row r="52" spans="1:20" x14ac:dyDescent="0.25">
      <c r="A52" s="394"/>
      <c r="B52" s="379"/>
      <c r="C52" s="397"/>
      <c r="D52" s="397"/>
      <c r="E52" s="400"/>
      <c r="F52" s="400"/>
      <c r="G52" s="400"/>
      <c r="H52" s="403"/>
      <c r="I52" s="406"/>
      <c r="J52" s="385"/>
      <c r="K52" s="388"/>
      <c r="L52" s="388"/>
      <c r="M52" s="391"/>
      <c r="N52" s="388"/>
      <c r="O52" s="413"/>
      <c r="P52" s="409"/>
      <c r="Q52" s="409"/>
      <c r="R52" s="409"/>
      <c r="S52" s="409"/>
      <c r="T52" s="413"/>
    </row>
    <row r="53" spans="1:20" x14ac:dyDescent="0.25">
      <c r="A53" s="394"/>
      <c r="B53" s="379"/>
      <c r="C53" s="397"/>
      <c r="D53" s="397"/>
      <c r="E53" s="400"/>
      <c r="F53" s="400"/>
      <c r="G53" s="400"/>
      <c r="H53" s="403"/>
      <c r="I53" s="406"/>
      <c r="J53" s="385"/>
      <c r="K53" s="388"/>
      <c r="L53" s="388"/>
      <c r="M53" s="391"/>
      <c r="N53" s="388"/>
      <c r="O53" s="413"/>
      <c r="P53" s="409"/>
      <c r="Q53" s="409"/>
      <c r="R53" s="409"/>
      <c r="S53" s="409"/>
      <c r="T53" s="413"/>
    </row>
    <row r="54" spans="1:20" ht="15.75" thickBot="1" x14ac:dyDescent="0.3">
      <c r="A54" s="395"/>
      <c r="B54" s="380"/>
      <c r="C54" s="398"/>
      <c r="D54" s="398"/>
      <c r="E54" s="401"/>
      <c r="F54" s="401"/>
      <c r="G54" s="401"/>
      <c r="H54" s="404"/>
      <c r="I54" s="407"/>
      <c r="J54" s="386"/>
      <c r="K54" s="389"/>
      <c r="L54" s="389"/>
      <c r="M54" s="392"/>
      <c r="N54" s="389"/>
      <c r="O54" s="414"/>
      <c r="P54" s="410"/>
      <c r="Q54" s="410"/>
      <c r="R54" s="410"/>
      <c r="S54" s="410"/>
      <c r="T54" s="414"/>
    </row>
    <row r="55" spans="1:20" x14ac:dyDescent="0.25">
      <c r="A55" s="393">
        <f>'Mapa Final'!A55</f>
        <v>0</v>
      </c>
      <c r="B55" s="378">
        <f>'Mapa Final'!B55</f>
        <v>0</v>
      </c>
      <c r="C55" s="396">
        <f>'Mapa Final'!C55</f>
        <v>0</v>
      </c>
      <c r="D55" s="396">
        <f>'Mapa Final'!D55</f>
        <v>0</v>
      </c>
      <c r="E55" s="399">
        <f>'Mapa Final'!E55</f>
        <v>0</v>
      </c>
      <c r="F55" s="399">
        <f>'Mapa Final'!F55</f>
        <v>0</v>
      </c>
      <c r="G55" s="399">
        <f>'Mapa Final'!G55</f>
        <v>0</v>
      </c>
      <c r="H55" s="402" t="str">
        <f>'Mapa Final'!I55</f>
        <v>Muy Baja</v>
      </c>
      <c r="I55" s="405" t="b">
        <f>'Mapa Final'!L55</f>
        <v>0</v>
      </c>
      <c r="J55" s="384" t="e">
        <f>'Mapa Final'!N55</f>
        <v>#N/A</v>
      </c>
      <c r="K55" s="387" t="e">
        <f>'Mapa Final'!AA55</f>
        <v>#DIV/0!</v>
      </c>
      <c r="L55" s="387" t="e">
        <f>'Mapa Final'!AE55</f>
        <v>#DIV/0!</v>
      </c>
      <c r="M55" s="390" t="e">
        <f>'Mapa Final'!AG55</f>
        <v>#DIV/0!</v>
      </c>
      <c r="N55" s="387">
        <f>'Mapa Final'!AH55</f>
        <v>0</v>
      </c>
      <c r="O55" s="381"/>
      <c r="P55" s="381"/>
      <c r="Q55" s="381"/>
      <c r="R55" s="381"/>
      <c r="S55" s="381"/>
      <c r="T55" s="381"/>
    </row>
    <row r="56" spans="1:20" x14ac:dyDescent="0.25">
      <c r="A56" s="394"/>
      <c r="B56" s="379"/>
      <c r="C56" s="397"/>
      <c r="D56" s="397"/>
      <c r="E56" s="400"/>
      <c r="F56" s="400"/>
      <c r="G56" s="400"/>
      <c r="H56" s="403"/>
      <c r="I56" s="406"/>
      <c r="J56" s="385"/>
      <c r="K56" s="388"/>
      <c r="L56" s="388"/>
      <c r="M56" s="391"/>
      <c r="N56" s="388"/>
      <c r="O56" s="382"/>
      <c r="P56" s="382"/>
      <c r="Q56" s="382"/>
      <c r="R56" s="382"/>
      <c r="S56" s="382"/>
      <c r="T56" s="382"/>
    </row>
    <row r="57" spans="1:20" x14ac:dyDescent="0.25">
      <c r="A57" s="394"/>
      <c r="B57" s="379"/>
      <c r="C57" s="397"/>
      <c r="D57" s="397"/>
      <c r="E57" s="400"/>
      <c r="F57" s="400"/>
      <c r="G57" s="400"/>
      <c r="H57" s="403"/>
      <c r="I57" s="406"/>
      <c r="J57" s="385"/>
      <c r="K57" s="388"/>
      <c r="L57" s="388"/>
      <c r="M57" s="391"/>
      <c r="N57" s="388"/>
      <c r="O57" s="382"/>
      <c r="P57" s="382"/>
      <c r="Q57" s="382"/>
      <c r="R57" s="382"/>
      <c r="S57" s="382"/>
      <c r="T57" s="382"/>
    </row>
    <row r="58" spans="1:20" x14ac:dyDescent="0.25">
      <c r="A58" s="394"/>
      <c r="B58" s="379"/>
      <c r="C58" s="397"/>
      <c r="D58" s="397"/>
      <c r="E58" s="400"/>
      <c r="F58" s="400"/>
      <c r="G58" s="400"/>
      <c r="H58" s="403"/>
      <c r="I58" s="406"/>
      <c r="J58" s="385"/>
      <c r="K58" s="388"/>
      <c r="L58" s="388"/>
      <c r="M58" s="391"/>
      <c r="N58" s="388"/>
      <c r="O58" s="382"/>
      <c r="P58" s="382"/>
      <c r="Q58" s="382"/>
      <c r="R58" s="382"/>
      <c r="S58" s="382"/>
      <c r="T58" s="382"/>
    </row>
    <row r="59" spans="1:20" ht="15.75" thickBot="1" x14ac:dyDescent="0.3">
      <c r="A59" s="395"/>
      <c r="B59" s="380"/>
      <c r="C59" s="398"/>
      <c r="D59" s="398"/>
      <c r="E59" s="401"/>
      <c r="F59" s="401"/>
      <c r="G59" s="401"/>
      <c r="H59" s="404"/>
      <c r="I59" s="407"/>
      <c r="J59" s="386"/>
      <c r="K59" s="389"/>
      <c r="L59" s="389"/>
      <c r="M59" s="392"/>
      <c r="N59" s="389"/>
      <c r="O59" s="383"/>
      <c r="P59" s="383"/>
      <c r="Q59" s="383"/>
      <c r="R59" s="383"/>
      <c r="S59" s="383"/>
      <c r="T59" s="383"/>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2855" priority="663" operator="containsText" text="3- Moderado">
      <formula>NOT(ISERROR(SEARCH("3- Moderado",A7)))</formula>
    </cfRule>
    <cfRule type="containsText" dxfId="2854" priority="664" operator="containsText" text="6- Moderado">
      <formula>NOT(ISERROR(SEARCH("6- Moderado",A7)))</formula>
    </cfRule>
    <cfRule type="containsText" dxfId="2853" priority="665" operator="containsText" text="4- Moderado">
      <formula>NOT(ISERROR(SEARCH("4- Moderado",A7)))</formula>
    </cfRule>
    <cfRule type="containsText" dxfId="2852" priority="666" operator="containsText" text="3- Bajo">
      <formula>NOT(ISERROR(SEARCH("3- Bajo",A7)))</formula>
    </cfRule>
    <cfRule type="containsText" dxfId="2851" priority="667" operator="containsText" text="4- Bajo">
      <formula>NOT(ISERROR(SEARCH("4- Bajo",A7)))</formula>
    </cfRule>
    <cfRule type="containsText" dxfId="2850" priority="668" operator="containsText" text="1- Bajo">
      <formula>NOT(ISERROR(SEARCH("1- Bajo",A7)))</formula>
    </cfRule>
  </conditionalFormatting>
  <conditionalFormatting sqref="H8:J8">
    <cfRule type="containsText" dxfId="2849" priority="656" operator="containsText" text="3- Moderado">
      <formula>NOT(ISERROR(SEARCH("3- Moderado",H8)))</formula>
    </cfRule>
    <cfRule type="containsText" dxfId="2848" priority="657" operator="containsText" text="6- Moderado">
      <formula>NOT(ISERROR(SEARCH("6- Moderado",H8)))</formula>
    </cfRule>
    <cfRule type="containsText" dxfId="2847" priority="658" operator="containsText" text="4- Moderado">
      <formula>NOT(ISERROR(SEARCH("4- Moderado",H8)))</formula>
    </cfRule>
    <cfRule type="containsText" dxfId="2846" priority="659" operator="containsText" text="3- Bajo">
      <formula>NOT(ISERROR(SEARCH("3- Bajo",H8)))</formula>
    </cfRule>
    <cfRule type="containsText" dxfId="2845" priority="660" operator="containsText" text="4- Bajo">
      <formula>NOT(ISERROR(SEARCH("4- Bajo",H8)))</formula>
    </cfRule>
    <cfRule type="containsText" dxfId="2844" priority="662" operator="containsText" text="1- Bajo">
      <formula>NOT(ISERROR(SEARCH("1- Bajo",H8)))</formula>
    </cfRule>
  </conditionalFormatting>
  <conditionalFormatting sqref="J8 J60:J1048576">
    <cfRule type="containsText" dxfId="2843" priority="645" operator="containsText" text="25- Extremo">
      <formula>NOT(ISERROR(SEARCH("25- Extremo",J8)))</formula>
    </cfRule>
    <cfRule type="containsText" dxfId="2842" priority="646" operator="containsText" text="20- Extremo">
      <formula>NOT(ISERROR(SEARCH("20- Extremo",J8)))</formula>
    </cfRule>
    <cfRule type="containsText" dxfId="2841" priority="647" operator="containsText" text="15- Extremo">
      <formula>NOT(ISERROR(SEARCH("15- Extremo",J8)))</formula>
    </cfRule>
    <cfRule type="containsText" dxfId="2840" priority="648" operator="containsText" text="10- Extremo">
      <formula>NOT(ISERROR(SEARCH("10- Extremo",J8)))</formula>
    </cfRule>
    <cfRule type="containsText" dxfId="2839" priority="649" operator="containsText" text="5- Extremo">
      <formula>NOT(ISERROR(SEARCH("5- Extremo",J8)))</formula>
    </cfRule>
    <cfRule type="containsText" dxfId="2838" priority="650" operator="containsText" text="12- Alto">
      <formula>NOT(ISERROR(SEARCH("12- Alto",J8)))</formula>
    </cfRule>
    <cfRule type="containsText" dxfId="2837" priority="651" operator="containsText" text="10- Alto">
      <formula>NOT(ISERROR(SEARCH("10- Alto",J8)))</formula>
    </cfRule>
    <cfRule type="containsText" dxfId="2836" priority="652" operator="containsText" text="9- Alto">
      <formula>NOT(ISERROR(SEARCH("9- Alto",J8)))</formula>
    </cfRule>
    <cfRule type="containsText" dxfId="2835" priority="653" operator="containsText" text="8- Alto">
      <formula>NOT(ISERROR(SEARCH("8- Alto",J8)))</formula>
    </cfRule>
    <cfRule type="containsText" dxfId="2834" priority="654" operator="containsText" text="5- Alto">
      <formula>NOT(ISERROR(SEARCH("5- Alto",J8)))</formula>
    </cfRule>
    <cfRule type="containsText" dxfId="2833" priority="655" operator="containsText" text="4- Alto">
      <formula>NOT(ISERROR(SEARCH("4- Alto",J8)))</formula>
    </cfRule>
    <cfRule type="containsText" dxfId="2832" priority="661" operator="containsText" text="2- Bajo">
      <formula>NOT(ISERROR(SEARCH("2- Bajo",J8)))</formula>
    </cfRule>
  </conditionalFormatting>
  <conditionalFormatting sqref="K10:L10 K15:L15 K20:L20">
    <cfRule type="containsText" dxfId="2831" priority="639" operator="containsText" text="3- Moderado">
      <formula>NOT(ISERROR(SEARCH("3- Moderado",K10)))</formula>
    </cfRule>
    <cfRule type="containsText" dxfId="2830" priority="640" operator="containsText" text="6- Moderado">
      <formula>NOT(ISERROR(SEARCH("6- Moderado",K10)))</formula>
    </cfRule>
    <cfRule type="containsText" dxfId="2829" priority="641" operator="containsText" text="4- Moderado">
      <formula>NOT(ISERROR(SEARCH("4- Moderado",K10)))</formula>
    </cfRule>
    <cfRule type="containsText" dxfId="2828" priority="642" operator="containsText" text="3- Bajo">
      <formula>NOT(ISERROR(SEARCH("3- Bajo",K10)))</formula>
    </cfRule>
    <cfRule type="containsText" dxfId="2827" priority="643" operator="containsText" text="4- Bajo">
      <formula>NOT(ISERROR(SEARCH("4- Bajo",K10)))</formula>
    </cfRule>
    <cfRule type="containsText" dxfId="2826" priority="644" operator="containsText" text="1- Bajo">
      <formula>NOT(ISERROR(SEARCH("1- Bajo",K10)))</formula>
    </cfRule>
  </conditionalFormatting>
  <conditionalFormatting sqref="H10:I10 H15:I15 H20:I20">
    <cfRule type="containsText" dxfId="2825" priority="633" operator="containsText" text="3- Moderado">
      <formula>NOT(ISERROR(SEARCH("3- Moderado",H10)))</formula>
    </cfRule>
    <cfRule type="containsText" dxfId="2824" priority="634" operator="containsText" text="6- Moderado">
      <formula>NOT(ISERROR(SEARCH("6- Moderado",H10)))</formula>
    </cfRule>
    <cfRule type="containsText" dxfId="2823" priority="635" operator="containsText" text="4- Moderado">
      <formula>NOT(ISERROR(SEARCH("4- Moderado",H10)))</formula>
    </cfRule>
    <cfRule type="containsText" dxfId="2822" priority="636" operator="containsText" text="3- Bajo">
      <formula>NOT(ISERROR(SEARCH("3- Bajo",H10)))</formula>
    </cfRule>
    <cfRule type="containsText" dxfId="2821" priority="637" operator="containsText" text="4- Bajo">
      <formula>NOT(ISERROR(SEARCH("4- Bajo",H10)))</formula>
    </cfRule>
    <cfRule type="containsText" dxfId="2820" priority="638" operator="containsText" text="1- Bajo">
      <formula>NOT(ISERROR(SEARCH("1- Bajo",H10)))</formula>
    </cfRule>
  </conditionalFormatting>
  <conditionalFormatting sqref="A10:E10 E15 A15:B15 B20 B25 B30 B35 B40 B45 B50 B55">
    <cfRule type="containsText" dxfId="2819" priority="627" operator="containsText" text="3- Moderado">
      <formula>NOT(ISERROR(SEARCH("3- Moderado",A10)))</formula>
    </cfRule>
    <cfRule type="containsText" dxfId="2818" priority="628" operator="containsText" text="6- Moderado">
      <formula>NOT(ISERROR(SEARCH("6- Moderado",A10)))</formula>
    </cfRule>
    <cfRule type="containsText" dxfId="2817" priority="629" operator="containsText" text="4- Moderado">
      <formula>NOT(ISERROR(SEARCH("4- Moderado",A10)))</formula>
    </cfRule>
    <cfRule type="containsText" dxfId="2816" priority="630" operator="containsText" text="3- Bajo">
      <formula>NOT(ISERROR(SEARCH("3- Bajo",A10)))</formula>
    </cfRule>
    <cfRule type="containsText" dxfId="2815" priority="631" operator="containsText" text="4- Bajo">
      <formula>NOT(ISERROR(SEARCH("4- Bajo",A10)))</formula>
    </cfRule>
    <cfRule type="containsText" dxfId="2814" priority="632" operator="containsText" text="1- Bajo">
      <formula>NOT(ISERROR(SEARCH("1- Bajo",A10)))</formula>
    </cfRule>
  </conditionalFormatting>
  <conditionalFormatting sqref="F10:G10 F15:G15">
    <cfRule type="containsText" dxfId="2813" priority="621" operator="containsText" text="3- Moderado">
      <formula>NOT(ISERROR(SEARCH("3- Moderado",F10)))</formula>
    </cfRule>
    <cfRule type="containsText" dxfId="2812" priority="622" operator="containsText" text="6- Moderado">
      <formula>NOT(ISERROR(SEARCH("6- Moderado",F10)))</formula>
    </cfRule>
    <cfRule type="containsText" dxfId="2811" priority="623" operator="containsText" text="4- Moderado">
      <formula>NOT(ISERROR(SEARCH("4- Moderado",F10)))</formula>
    </cfRule>
    <cfRule type="containsText" dxfId="2810" priority="624" operator="containsText" text="3- Bajo">
      <formula>NOT(ISERROR(SEARCH("3- Bajo",F10)))</formula>
    </cfRule>
    <cfRule type="containsText" dxfId="2809" priority="625" operator="containsText" text="4- Bajo">
      <formula>NOT(ISERROR(SEARCH("4- Bajo",F10)))</formula>
    </cfRule>
    <cfRule type="containsText" dxfId="2808" priority="626" operator="containsText" text="1- Bajo">
      <formula>NOT(ISERROR(SEARCH("1- Bajo",F10)))</formula>
    </cfRule>
  </conditionalFormatting>
  <conditionalFormatting sqref="K8">
    <cfRule type="containsText" dxfId="2807" priority="615" operator="containsText" text="3- Moderado">
      <formula>NOT(ISERROR(SEARCH("3- Moderado",K8)))</formula>
    </cfRule>
    <cfRule type="containsText" dxfId="2806" priority="616" operator="containsText" text="6- Moderado">
      <formula>NOT(ISERROR(SEARCH("6- Moderado",K8)))</formula>
    </cfRule>
    <cfRule type="containsText" dxfId="2805" priority="617" operator="containsText" text="4- Moderado">
      <formula>NOT(ISERROR(SEARCH("4- Moderado",K8)))</formula>
    </cfRule>
    <cfRule type="containsText" dxfId="2804" priority="618" operator="containsText" text="3- Bajo">
      <formula>NOT(ISERROR(SEARCH("3- Bajo",K8)))</formula>
    </cfRule>
    <cfRule type="containsText" dxfId="2803" priority="619" operator="containsText" text="4- Bajo">
      <formula>NOT(ISERROR(SEARCH("4- Bajo",K8)))</formula>
    </cfRule>
    <cfRule type="containsText" dxfId="2802" priority="620" operator="containsText" text="1- Bajo">
      <formula>NOT(ISERROR(SEARCH("1- Bajo",K8)))</formula>
    </cfRule>
  </conditionalFormatting>
  <conditionalFormatting sqref="L8">
    <cfRule type="containsText" dxfId="2801" priority="609" operator="containsText" text="3- Moderado">
      <formula>NOT(ISERROR(SEARCH("3- Moderado",L8)))</formula>
    </cfRule>
    <cfRule type="containsText" dxfId="2800" priority="610" operator="containsText" text="6- Moderado">
      <formula>NOT(ISERROR(SEARCH("6- Moderado",L8)))</formula>
    </cfRule>
    <cfRule type="containsText" dxfId="2799" priority="611" operator="containsText" text="4- Moderado">
      <formula>NOT(ISERROR(SEARCH("4- Moderado",L8)))</formula>
    </cfRule>
    <cfRule type="containsText" dxfId="2798" priority="612" operator="containsText" text="3- Bajo">
      <formula>NOT(ISERROR(SEARCH("3- Bajo",L8)))</formula>
    </cfRule>
    <cfRule type="containsText" dxfId="2797" priority="613" operator="containsText" text="4- Bajo">
      <formula>NOT(ISERROR(SEARCH("4- Bajo",L8)))</formula>
    </cfRule>
    <cfRule type="containsText" dxfId="2796" priority="614" operator="containsText" text="1- Bajo">
      <formula>NOT(ISERROR(SEARCH("1- Bajo",L8)))</formula>
    </cfRule>
  </conditionalFormatting>
  <conditionalFormatting sqref="M8">
    <cfRule type="containsText" dxfId="2795" priority="603" operator="containsText" text="3- Moderado">
      <formula>NOT(ISERROR(SEARCH("3- Moderado",M8)))</formula>
    </cfRule>
    <cfRule type="containsText" dxfId="2794" priority="604" operator="containsText" text="6- Moderado">
      <formula>NOT(ISERROR(SEARCH("6- Moderado",M8)))</formula>
    </cfRule>
    <cfRule type="containsText" dxfId="2793" priority="605" operator="containsText" text="4- Moderado">
      <formula>NOT(ISERROR(SEARCH("4- Moderado",M8)))</formula>
    </cfRule>
    <cfRule type="containsText" dxfId="2792" priority="606" operator="containsText" text="3- Bajo">
      <formula>NOT(ISERROR(SEARCH("3- Bajo",M8)))</formula>
    </cfRule>
    <cfRule type="containsText" dxfId="2791" priority="607" operator="containsText" text="4- Bajo">
      <formula>NOT(ISERROR(SEARCH("4- Bajo",M8)))</formula>
    </cfRule>
    <cfRule type="containsText" dxfId="2790" priority="608" operator="containsText" text="1- Bajo">
      <formula>NOT(ISERROR(SEARCH("1- Bajo",M8)))</formula>
    </cfRule>
  </conditionalFormatting>
  <conditionalFormatting sqref="J10:J24">
    <cfRule type="containsText" dxfId="2789" priority="598" operator="containsText" text="Bajo">
      <formula>NOT(ISERROR(SEARCH("Bajo",J10)))</formula>
    </cfRule>
    <cfRule type="containsText" dxfId="2788" priority="599" operator="containsText" text="Moderado">
      <formula>NOT(ISERROR(SEARCH("Moderado",J10)))</formula>
    </cfRule>
    <cfRule type="containsText" dxfId="2787" priority="600" operator="containsText" text="Alto">
      <formula>NOT(ISERROR(SEARCH("Alto",J10)))</formula>
    </cfRule>
    <cfRule type="containsText" dxfId="278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2785" priority="573" operator="containsText" text="Moderado">
      <formula>NOT(ISERROR(SEARCH("Moderado",M10)))</formula>
    </cfRule>
    <cfRule type="containsText" dxfId="2784" priority="593" operator="containsText" text="Bajo">
      <formula>NOT(ISERROR(SEARCH("Bajo",M10)))</formula>
    </cfRule>
    <cfRule type="containsText" dxfId="2783" priority="594" operator="containsText" text="Moderado">
      <formula>NOT(ISERROR(SEARCH("Moderado",M10)))</formula>
    </cfRule>
    <cfRule type="containsText" dxfId="2782" priority="595" operator="containsText" text="Alto">
      <formula>NOT(ISERROR(SEARCH("Alto",M10)))</formula>
    </cfRule>
    <cfRule type="containsText" dxfId="278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2780" priority="587" operator="containsText" text="3- Moderado">
      <formula>NOT(ISERROR(SEARCH("3- Moderado",N10)))</formula>
    </cfRule>
    <cfRule type="containsText" dxfId="2779" priority="588" operator="containsText" text="6- Moderado">
      <formula>NOT(ISERROR(SEARCH("6- Moderado",N10)))</formula>
    </cfRule>
    <cfRule type="containsText" dxfId="2778" priority="589" operator="containsText" text="4- Moderado">
      <formula>NOT(ISERROR(SEARCH("4- Moderado",N10)))</formula>
    </cfRule>
    <cfRule type="containsText" dxfId="2777" priority="590" operator="containsText" text="3- Bajo">
      <formula>NOT(ISERROR(SEARCH("3- Bajo",N10)))</formula>
    </cfRule>
    <cfRule type="containsText" dxfId="2776" priority="591" operator="containsText" text="4- Bajo">
      <formula>NOT(ISERROR(SEARCH("4- Bajo",N10)))</formula>
    </cfRule>
    <cfRule type="containsText" dxfId="2775" priority="592" operator="containsText" text="1- Bajo">
      <formula>NOT(ISERROR(SEARCH("1- Bajo",N10)))</formula>
    </cfRule>
  </conditionalFormatting>
  <conditionalFormatting sqref="H10:H24">
    <cfRule type="containsText" dxfId="2774" priority="574" operator="containsText" text="Muy Alta">
      <formula>NOT(ISERROR(SEARCH("Muy Alta",H10)))</formula>
    </cfRule>
    <cfRule type="containsText" dxfId="2773" priority="575" operator="containsText" text="Alta">
      <formula>NOT(ISERROR(SEARCH("Alta",H10)))</formula>
    </cfRule>
    <cfRule type="containsText" dxfId="2772" priority="576" operator="containsText" text="Muy Alta">
      <formula>NOT(ISERROR(SEARCH("Muy Alta",H10)))</formula>
    </cfRule>
    <cfRule type="containsText" dxfId="2771" priority="581" operator="containsText" text="Muy Baja">
      <formula>NOT(ISERROR(SEARCH("Muy Baja",H10)))</formula>
    </cfRule>
    <cfRule type="containsText" dxfId="2770" priority="582" operator="containsText" text="Baja">
      <formula>NOT(ISERROR(SEARCH("Baja",H10)))</formula>
    </cfRule>
    <cfRule type="containsText" dxfId="2769" priority="583" operator="containsText" text="Media">
      <formula>NOT(ISERROR(SEARCH("Media",H10)))</formula>
    </cfRule>
    <cfRule type="containsText" dxfId="2768" priority="584" operator="containsText" text="Alta">
      <formula>NOT(ISERROR(SEARCH("Alta",H10)))</formula>
    </cfRule>
    <cfRule type="containsText" dxfId="2767" priority="586" operator="containsText" text="Muy Alta">
      <formula>NOT(ISERROR(SEARCH("Muy Alta",H10)))</formula>
    </cfRule>
  </conditionalFormatting>
  <conditionalFormatting sqref="I10:I24">
    <cfRule type="containsText" dxfId="2766" priority="577" operator="containsText" text="Catastrófico">
      <formula>NOT(ISERROR(SEARCH("Catastrófico",I10)))</formula>
    </cfRule>
    <cfRule type="containsText" dxfId="2765" priority="578" operator="containsText" text="Mayor">
      <formula>NOT(ISERROR(SEARCH("Mayor",I10)))</formula>
    </cfRule>
    <cfRule type="containsText" dxfId="2764" priority="579" operator="containsText" text="Menor">
      <formula>NOT(ISERROR(SEARCH("Menor",I10)))</formula>
    </cfRule>
    <cfRule type="containsText" dxfId="2763" priority="580" operator="containsText" text="Leve">
      <formula>NOT(ISERROR(SEARCH("Leve",I10)))</formula>
    </cfRule>
    <cfRule type="containsText" dxfId="2762" priority="585" operator="containsText" text="Moderado">
      <formula>NOT(ISERROR(SEARCH("Moderado",I10)))</formula>
    </cfRule>
  </conditionalFormatting>
  <conditionalFormatting sqref="K10:K24">
    <cfRule type="containsText" dxfId="2761" priority="572" operator="containsText" text="Media">
      <formula>NOT(ISERROR(SEARCH("Media",K10)))</formula>
    </cfRule>
  </conditionalFormatting>
  <conditionalFormatting sqref="L10:L24">
    <cfRule type="containsText" dxfId="2760" priority="571" operator="containsText" text="Moderado">
      <formula>NOT(ISERROR(SEARCH("Moderado",L10)))</formula>
    </cfRule>
  </conditionalFormatting>
  <conditionalFormatting sqref="C15">
    <cfRule type="containsText" dxfId="2759" priority="565" operator="containsText" text="3- Moderado">
      <formula>NOT(ISERROR(SEARCH("3- Moderado",C15)))</formula>
    </cfRule>
    <cfRule type="containsText" dxfId="2758" priority="566" operator="containsText" text="6- Moderado">
      <formula>NOT(ISERROR(SEARCH("6- Moderado",C15)))</formula>
    </cfRule>
    <cfRule type="containsText" dxfId="2757" priority="567" operator="containsText" text="4- Moderado">
      <formula>NOT(ISERROR(SEARCH("4- Moderado",C15)))</formula>
    </cfRule>
    <cfRule type="containsText" dxfId="2756" priority="568" operator="containsText" text="3- Bajo">
      <formula>NOT(ISERROR(SEARCH("3- Bajo",C15)))</formula>
    </cfRule>
    <cfRule type="containsText" dxfId="2755" priority="569" operator="containsText" text="4- Bajo">
      <formula>NOT(ISERROR(SEARCH("4- Bajo",C15)))</formula>
    </cfRule>
    <cfRule type="containsText" dxfId="2754" priority="570" operator="containsText" text="1- Bajo">
      <formula>NOT(ISERROR(SEARCH("1- Bajo",C15)))</formula>
    </cfRule>
  </conditionalFormatting>
  <conditionalFormatting sqref="D15">
    <cfRule type="containsText" dxfId="2753" priority="559" operator="containsText" text="3- Moderado">
      <formula>NOT(ISERROR(SEARCH("3- Moderado",D15)))</formula>
    </cfRule>
    <cfRule type="containsText" dxfId="2752" priority="560" operator="containsText" text="6- Moderado">
      <formula>NOT(ISERROR(SEARCH("6- Moderado",D15)))</formula>
    </cfRule>
    <cfRule type="containsText" dxfId="2751" priority="561" operator="containsText" text="4- Moderado">
      <formula>NOT(ISERROR(SEARCH("4- Moderado",D15)))</formula>
    </cfRule>
    <cfRule type="containsText" dxfId="2750" priority="562" operator="containsText" text="3- Bajo">
      <formula>NOT(ISERROR(SEARCH("3- Bajo",D15)))</formula>
    </cfRule>
    <cfRule type="containsText" dxfId="2749" priority="563" operator="containsText" text="4- Bajo">
      <formula>NOT(ISERROR(SEARCH("4- Bajo",D15)))</formula>
    </cfRule>
    <cfRule type="containsText" dxfId="2748" priority="564" operator="containsText" text="1- Bajo">
      <formula>NOT(ISERROR(SEARCH("1- Bajo",D15)))</formula>
    </cfRule>
  </conditionalFormatting>
  <conditionalFormatting sqref="J10:J24">
    <cfRule type="containsText" dxfId="2747" priority="558" operator="containsText" text="Moderado">
      <formula>NOT(ISERROR(SEARCH("Moderado",J10)))</formula>
    </cfRule>
  </conditionalFormatting>
  <conditionalFormatting sqref="J10:J24">
    <cfRule type="containsText" dxfId="2746" priority="556" operator="containsText" text="Bajo">
      <formula>NOT(ISERROR(SEARCH("Bajo",J10)))</formula>
    </cfRule>
    <cfRule type="containsText" dxfId="2745" priority="557" operator="containsText" text="Extremo">
      <formula>NOT(ISERROR(SEARCH("Extremo",J10)))</formula>
    </cfRule>
  </conditionalFormatting>
  <conditionalFormatting sqref="K10:K24">
    <cfRule type="containsText" dxfId="2744" priority="554" operator="containsText" text="Baja">
      <formula>NOT(ISERROR(SEARCH("Baja",K10)))</formula>
    </cfRule>
    <cfRule type="containsText" dxfId="2743" priority="555" operator="containsText" text="Muy Baja">
      <formula>NOT(ISERROR(SEARCH("Muy Baja",K10)))</formula>
    </cfRule>
  </conditionalFormatting>
  <conditionalFormatting sqref="K10:K24">
    <cfRule type="containsText" dxfId="2742" priority="552" operator="containsText" text="Muy Alta">
      <formula>NOT(ISERROR(SEARCH("Muy Alta",K10)))</formula>
    </cfRule>
    <cfRule type="containsText" dxfId="2741" priority="553" operator="containsText" text="Alta">
      <formula>NOT(ISERROR(SEARCH("Alta",K10)))</formula>
    </cfRule>
  </conditionalFormatting>
  <conditionalFormatting sqref="L10:L24">
    <cfRule type="containsText" dxfId="2740" priority="548" operator="containsText" text="Catastrófico">
      <formula>NOT(ISERROR(SEARCH("Catastrófico",L10)))</formula>
    </cfRule>
    <cfRule type="containsText" dxfId="2739" priority="549" operator="containsText" text="Mayor">
      <formula>NOT(ISERROR(SEARCH("Mayor",L10)))</formula>
    </cfRule>
    <cfRule type="containsText" dxfId="2738" priority="550" operator="containsText" text="Menor">
      <formula>NOT(ISERROR(SEARCH("Menor",L10)))</formula>
    </cfRule>
    <cfRule type="containsText" dxfId="2737" priority="551" operator="containsText" text="Leve">
      <formula>NOT(ISERROR(SEARCH("Leve",L10)))</formula>
    </cfRule>
  </conditionalFormatting>
  <conditionalFormatting sqref="A20 E20">
    <cfRule type="containsText" dxfId="2736" priority="542" operator="containsText" text="3- Moderado">
      <formula>NOT(ISERROR(SEARCH("3- Moderado",A20)))</formula>
    </cfRule>
    <cfRule type="containsText" dxfId="2735" priority="543" operator="containsText" text="6- Moderado">
      <formula>NOT(ISERROR(SEARCH("6- Moderado",A20)))</formula>
    </cfRule>
    <cfRule type="containsText" dxfId="2734" priority="544" operator="containsText" text="4- Moderado">
      <formula>NOT(ISERROR(SEARCH("4- Moderado",A20)))</formula>
    </cfRule>
    <cfRule type="containsText" dxfId="2733" priority="545" operator="containsText" text="3- Bajo">
      <formula>NOT(ISERROR(SEARCH("3- Bajo",A20)))</formula>
    </cfRule>
    <cfRule type="containsText" dxfId="2732" priority="546" operator="containsText" text="4- Bajo">
      <formula>NOT(ISERROR(SEARCH("4- Bajo",A20)))</formula>
    </cfRule>
    <cfRule type="containsText" dxfId="2731" priority="547" operator="containsText" text="1- Bajo">
      <formula>NOT(ISERROR(SEARCH("1- Bajo",A20)))</formula>
    </cfRule>
  </conditionalFormatting>
  <conditionalFormatting sqref="F20:G20">
    <cfRule type="containsText" dxfId="2730" priority="536" operator="containsText" text="3- Moderado">
      <formula>NOT(ISERROR(SEARCH("3- Moderado",F20)))</formula>
    </cfRule>
    <cfRule type="containsText" dxfId="2729" priority="537" operator="containsText" text="6- Moderado">
      <formula>NOT(ISERROR(SEARCH("6- Moderado",F20)))</formula>
    </cfRule>
    <cfRule type="containsText" dxfId="2728" priority="538" operator="containsText" text="4- Moderado">
      <formula>NOT(ISERROR(SEARCH("4- Moderado",F20)))</formula>
    </cfRule>
    <cfRule type="containsText" dxfId="2727" priority="539" operator="containsText" text="3- Bajo">
      <formula>NOT(ISERROR(SEARCH("3- Bajo",F20)))</formula>
    </cfRule>
    <cfRule type="containsText" dxfId="2726" priority="540" operator="containsText" text="4- Bajo">
      <formula>NOT(ISERROR(SEARCH("4- Bajo",F20)))</formula>
    </cfRule>
    <cfRule type="containsText" dxfId="2725" priority="541" operator="containsText" text="1- Bajo">
      <formula>NOT(ISERROR(SEARCH("1- Bajo",F20)))</formula>
    </cfRule>
  </conditionalFormatting>
  <conditionalFormatting sqref="C20">
    <cfRule type="containsText" dxfId="2724" priority="530" operator="containsText" text="3- Moderado">
      <formula>NOT(ISERROR(SEARCH("3- Moderado",C20)))</formula>
    </cfRule>
    <cfRule type="containsText" dxfId="2723" priority="531" operator="containsText" text="6- Moderado">
      <formula>NOT(ISERROR(SEARCH("6- Moderado",C20)))</formula>
    </cfRule>
    <cfRule type="containsText" dxfId="2722" priority="532" operator="containsText" text="4- Moderado">
      <formula>NOT(ISERROR(SEARCH("4- Moderado",C20)))</formula>
    </cfRule>
    <cfRule type="containsText" dxfId="2721" priority="533" operator="containsText" text="3- Bajo">
      <formula>NOT(ISERROR(SEARCH("3- Bajo",C20)))</formula>
    </cfRule>
    <cfRule type="containsText" dxfId="2720" priority="534" operator="containsText" text="4- Bajo">
      <formula>NOT(ISERROR(SEARCH("4- Bajo",C20)))</formula>
    </cfRule>
    <cfRule type="containsText" dxfId="2719" priority="535" operator="containsText" text="1- Bajo">
      <formula>NOT(ISERROR(SEARCH("1- Bajo",C20)))</formula>
    </cfRule>
  </conditionalFormatting>
  <conditionalFormatting sqref="D20">
    <cfRule type="containsText" dxfId="2718" priority="524" operator="containsText" text="3- Moderado">
      <formula>NOT(ISERROR(SEARCH("3- Moderado",D20)))</formula>
    </cfRule>
    <cfRule type="containsText" dxfId="2717" priority="525" operator="containsText" text="6- Moderado">
      <formula>NOT(ISERROR(SEARCH("6- Moderado",D20)))</formula>
    </cfRule>
    <cfRule type="containsText" dxfId="2716" priority="526" operator="containsText" text="4- Moderado">
      <formula>NOT(ISERROR(SEARCH("4- Moderado",D20)))</formula>
    </cfRule>
    <cfRule type="containsText" dxfId="2715" priority="527" operator="containsText" text="3- Bajo">
      <formula>NOT(ISERROR(SEARCH("3- Bajo",D20)))</formula>
    </cfRule>
    <cfRule type="containsText" dxfId="2714" priority="528" operator="containsText" text="4- Bajo">
      <formula>NOT(ISERROR(SEARCH("4- Bajo",D20)))</formula>
    </cfRule>
    <cfRule type="containsText" dxfId="2713" priority="529" operator="containsText" text="1- Bajo">
      <formula>NOT(ISERROR(SEARCH("1- Bajo",D20)))</formula>
    </cfRule>
  </conditionalFormatting>
  <conditionalFormatting sqref="K25:L25">
    <cfRule type="containsText" dxfId="2712" priority="518" operator="containsText" text="3- Moderado">
      <formula>NOT(ISERROR(SEARCH("3- Moderado",K25)))</formula>
    </cfRule>
    <cfRule type="containsText" dxfId="2711" priority="519" operator="containsText" text="6- Moderado">
      <formula>NOT(ISERROR(SEARCH("6- Moderado",K25)))</formula>
    </cfRule>
    <cfRule type="containsText" dxfId="2710" priority="520" operator="containsText" text="4- Moderado">
      <formula>NOT(ISERROR(SEARCH("4- Moderado",K25)))</formula>
    </cfRule>
    <cfRule type="containsText" dxfId="2709" priority="521" operator="containsText" text="3- Bajo">
      <formula>NOT(ISERROR(SEARCH("3- Bajo",K25)))</formula>
    </cfRule>
    <cfRule type="containsText" dxfId="2708" priority="522" operator="containsText" text="4- Bajo">
      <formula>NOT(ISERROR(SEARCH("4- Bajo",K25)))</formula>
    </cfRule>
    <cfRule type="containsText" dxfId="2707" priority="523" operator="containsText" text="1- Bajo">
      <formula>NOT(ISERROR(SEARCH("1- Bajo",K25)))</formula>
    </cfRule>
  </conditionalFormatting>
  <conditionalFormatting sqref="H25:I25">
    <cfRule type="containsText" dxfId="2706" priority="512" operator="containsText" text="3- Moderado">
      <formula>NOT(ISERROR(SEARCH("3- Moderado",H25)))</formula>
    </cfRule>
    <cfRule type="containsText" dxfId="2705" priority="513" operator="containsText" text="6- Moderado">
      <formula>NOT(ISERROR(SEARCH("6- Moderado",H25)))</formula>
    </cfRule>
    <cfRule type="containsText" dxfId="2704" priority="514" operator="containsText" text="4- Moderado">
      <formula>NOT(ISERROR(SEARCH("4- Moderado",H25)))</formula>
    </cfRule>
    <cfRule type="containsText" dxfId="2703" priority="515" operator="containsText" text="3- Bajo">
      <formula>NOT(ISERROR(SEARCH("3- Bajo",H25)))</formula>
    </cfRule>
    <cfRule type="containsText" dxfId="2702" priority="516" operator="containsText" text="4- Bajo">
      <formula>NOT(ISERROR(SEARCH("4- Bajo",H25)))</formula>
    </cfRule>
    <cfRule type="containsText" dxfId="2701" priority="517" operator="containsText" text="1- Bajo">
      <formula>NOT(ISERROR(SEARCH("1- Bajo",H25)))</formula>
    </cfRule>
  </conditionalFormatting>
  <conditionalFormatting sqref="A25 C25:E25">
    <cfRule type="containsText" dxfId="2700" priority="506" operator="containsText" text="3- Moderado">
      <formula>NOT(ISERROR(SEARCH("3- Moderado",A25)))</formula>
    </cfRule>
    <cfRule type="containsText" dxfId="2699" priority="507" operator="containsText" text="6- Moderado">
      <formula>NOT(ISERROR(SEARCH("6- Moderado",A25)))</formula>
    </cfRule>
    <cfRule type="containsText" dxfId="2698" priority="508" operator="containsText" text="4- Moderado">
      <formula>NOT(ISERROR(SEARCH("4- Moderado",A25)))</formula>
    </cfRule>
    <cfRule type="containsText" dxfId="2697" priority="509" operator="containsText" text="3- Bajo">
      <formula>NOT(ISERROR(SEARCH("3- Bajo",A25)))</formula>
    </cfRule>
    <cfRule type="containsText" dxfId="2696" priority="510" operator="containsText" text="4- Bajo">
      <formula>NOT(ISERROR(SEARCH("4- Bajo",A25)))</formula>
    </cfRule>
    <cfRule type="containsText" dxfId="2695" priority="511" operator="containsText" text="1- Bajo">
      <formula>NOT(ISERROR(SEARCH("1- Bajo",A25)))</formula>
    </cfRule>
  </conditionalFormatting>
  <conditionalFormatting sqref="F25:G25">
    <cfRule type="containsText" dxfId="2694" priority="500" operator="containsText" text="3- Moderado">
      <formula>NOT(ISERROR(SEARCH("3- Moderado",F25)))</formula>
    </cfRule>
    <cfRule type="containsText" dxfId="2693" priority="501" operator="containsText" text="6- Moderado">
      <formula>NOT(ISERROR(SEARCH("6- Moderado",F25)))</formula>
    </cfRule>
    <cfRule type="containsText" dxfId="2692" priority="502" operator="containsText" text="4- Moderado">
      <formula>NOT(ISERROR(SEARCH("4- Moderado",F25)))</formula>
    </cfRule>
    <cfRule type="containsText" dxfId="2691" priority="503" operator="containsText" text="3- Bajo">
      <formula>NOT(ISERROR(SEARCH("3- Bajo",F25)))</formula>
    </cfRule>
    <cfRule type="containsText" dxfId="2690" priority="504" operator="containsText" text="4- Bajo">
      <formula>NOT(ISERROR(SEARCH("4- Bajo",F25)))</formula>
    </cfRule>
    <cfRule type="containsText" dxfId="2689" priority="505" operator="containsText" text="1- Bajo">
      <formula>NOT(ISERROR(SEARCH("1- Bajo",F25)))</formula>
    </cfRule>
  </conditionalFormatting>
  <conditionalFormatting sqref="J25:J29">
    <cfRule type="containsText" dxfId="2688" priority="495" operator="containsText" text="Bajo">
      <formula>NOT(ISERROR(SEARCH("Bajo",J25)))</formula>
    </cfRule>
    <cfRule type="containsText" dxfId="2687" priority="496" operator="containsText" text="Moderado">
      <formula>NOT(ISERROR(SEARCH("Moderado",J25)))</formula>
    </cfRule>
    <cfRule type="containsText" dxfId="2686" priority="497" operator="containsText" text="Alto">
      <formula>NOT(ISERROR(SEARCH("Alto",J25)))</formula>
    </cfRule>
    <cfRule type="containsText" dxfId="268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2684" priority="470" operator="containsText" text="Moderado">
      <formula>NOT(ISERROR(SEARCH("Moderado",M25)))</formula>
    </cfRule>
    <cfRule type="containsText" dxfId="2683" priority="490" operator="containsText" text="Bajo">
      <formula>NOT(ISERROR(SEARCH("Bajo",M25)))</formula>
    </cfRule>
    <cfRule type="containsText" dxfId="2682" priority="491" operator="containsText" text="Moderado">
      <formula>NOT(ISERROR(SEARCH("Moderado",M25)))</formula>
    </cfRule>
    <cfRule type="containsText" dxfId="2681" priority="492" operator="containsText" text="Alto">
      <formula>NOT(ISERROR(SEARCH("Alto",M25)))</formula>
    </cfRule>
    <cfRule type="containsText" dxfId="268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2679" priority="484" operator="containsText" text="3- Moderado">
      <formula>NOT(ISERROR(SEARCH("3- Moderado",N25)))</formula>
    </cfRule>
    <cfRule type="containsText" dxfId="2678" priority="485" operator="containsText" text="6- Moderado">
      <formula>NOT(ISERROR(SEARCH("6- Moderado",N25)))</formula>
    </cfRule>
    <cfRule type="containsText" dxfId="2677" priority="486" operator="containsText" text="4- Moderado">
      <formula>NOT(ISERROR(SEARCH("4- Moderado",N25)))</formula>
    </cfRule>
    <cfRule type="containsText" dxfId="2676" priority="487" operator="containsText" text="3- Bajo">
      <formula>NOT(ISERROR(SEARCH("3- Bajo",N25)))</formula>
    </cfRule>
    <cfRule type="containsText" dxfId="2675" priority="488" operator="containsText" text="4- Bajo">
      <formula>NOT(ISERROR(SEARCH("4- Bajo",N25)))</formula>
    </cfRule>
    <cfRule type="containsText" dxfId="2674" priority="489" operator="containsText" text="1- Bajo">
      <formula>NOT(ISERROR(SEARCH("1- Bajo",N25)))</formula>
    </cfRule>
  </conditionalFormatting>
  <conditionalFormatting sqref="H25:H29">
    <cfRule type="containsText" dxfId="2673" priority="471" operator="containsText" text="Muy Alta">
      <formula>NOT(ISERROR(SEARCH("Muy Alta",H25)))</formula>
    </cfRule>
    <cfRule type="containsText" dxfId="2672" priority="472" operator="containsText" text="Alta">
      <formula>NOT(ISERROR(SEARCH("Alta",H25)))</formula>
    </cfRule>
    <cfRule type="containsText" dxfId="2671" priority="473" operator="containsText" text="Muy Alta">
      <formula>NOT(ISERROR(SEARCH("Muy Alta",H25)))</formula>
    </cfRule>
    <cfRule type="containsText" dxfId="2670" priority="478" operator="containsText" text="Muy Baja">
      <formula>NOT(ISERROR(SEARCH("Muy Baja",H25)))</formula>
    </cfRule>
    <cfRule type="containsText" dxfId="2669" priority="479" operator="containsText" text="Baja">
      <formula>NOT(ISERROR(SEARCH("Baja",H25)))</formula>
    </cfRule>
    <cfRule type="containsText" dxfId="2668" priority="480" operator="containsText" text="Media">
      <formula>NOT(ISERROR(SEARCH("Media",H25)))</formula>
    </cfRule>
    <cfRule type="containsText" dxfId="2667" priority="481" operator="containsText" text="Alta">
      <formula>NOT(ISERROR(SEARCH("Alta",H25)))</formula>
    </cfRule>
    <cfRule type="containsText" dxfId="2666" priority="483" operator="containsText" text="Muy Alta">
      <formula>NOT(ISERROR(SEARCH("Muy Alta",H25)))</formula>
    </cfRule>
  </conditionalFormatting>
  <conditionalFormatting sqref="I25:I29">
    <cfRule type="containsText" dxfId="2665" priority="474" operator="containsText" text="Catastrófico">
      <formula>NOT(ISERROR(SEARCH("Catastrófico",I25)))</formula>
    </cfRule>
    <cfRule type="containsText" dxfId="2664" priority="475" operator="containsText" text="Mayor">
      <formula>NOT(ISERROR(SEARCH("Mayor",I25)))</formula>
    </cfRule>
    <cfRule type="containsText" dxfId="2663" priority="476" operator="containsText" text="Menor">
      <formula>NOT(ISERROR(SEARCH("Menor",I25)))</formula>
    </cfRule>
    <cfRule type="containsText" dxfId="2662" priority="477" operator="containsText" text="Leve">
      <formula>NOT(ISERROR(SEARCH("Leve",I25)))</formula>
    </cfRule>
    <cfRule type="containsText" dxfId="2661" priority="482" operator="containsText" text="Moderado">
      <formula>NOT(ISERROR(SEARCH("Moderado",I25)))</formula>
    </cfRule>
  </conditionalFormatting>
  <conditionalFormatting sqref="K25:K29">
    <cfRule type="containsText" dxfId="2660" priority="469" operator="containsText" text="Media">
      <formula>NOT(ISERROR(SEARCH("Media",K25)))</formula>
    </cfRule>
  </conditionalFormatting>
  <conditionalFormatting sqref="L25:L29">
    <cfRule type="containsText" dxfId="2659" priority="468" operator="containsText" text="Moderado">
      <formula>NOT(ISERROR(SEARCH("Moderado",L25)))</formula>
    </cfRule>
  </conditionalFormatting>
  <conditionalFormatting sqref="J25:J29">
    <cfRule type="containsText" dxfId="2658" priority="467" operator="containsText" text="Moderado">
      <formula>NOT(ISERROR(SEARCH("Moderado",J25)))</formula>
    </cfRule>
  </conditionalFormatting>
  <conditionalFormatting sqref="J25:J29">
    <cfRule type="containsText" dxfId="2657" priority="465" operator="containsText" text="Bajo">
      <formula>NOT(ISERROR(SEARCH("Bajo",J25)))</formula>
    </cfRule>
    <cfRule type="containsText" dxfId="2656" priority="466" operator="containsText" text="Extremo">
      <formula>NOT(ISERROR(SEARCH("Extremo",J25)))</formula>
    </cfRule>
  </conditionalFormatting>
  <conditionalFormatting sqref="K25:K29">
    <cfRule type="containsText" dxfId="2655" priority="463" operator="containsText" text="Baja">
      <formula>NOT(ISERROR(SEARCH("Baja",K25)))</formula>
    </cfRule>
    <cfRule type="containsText" dxfId="2654" priority="464" operator="containsText" text="Muy Baja">
      <formula>NOT(ISERROR(SEARCH("Muy Baja",K25)))</formula>
    </cfRule>
  </conditionalFormatting>
  <conditionalFormatting sqref="K25:K29">
    <cfRule type="containsText" dxfId="2653" priority="461" operator="containsText" text="Muy Alta">
      <formula>NOT(ISERROR(SEARCH("Muy Alta",K25)))</formula>
    </cfRule>
    <cfRule type="containsText" dxfId="2652" priority="462" operator="containsText" text="Alta">
      <formula>NOT(ISERROR(SEARCH("Alta",K25)))</formula>
    </cfRule>
  </conditionalFormatting>
  <conditionalFormatting sqref="L25:L29">
    <cfRule type="containsText" dxfId="2651" priority="457" operator="containsText" text="Catastrófico">
      <formula>NOT(ISERROR(SEARCH("Catastrófico",L25)))</formula>
    </cfRule>
    <cfRule type="containsText" dxfId="2650" priority="458" operator="containsText" text="Mayor">
      <formula>NOT(ISERROR(SEARCH("Mayor",L25)))</formula>
    </cfRule>
    <cfRule type="containsText" dxfId="2649" priority="459" operator="containsText" text="Menor">
      <formula>NOT(ISERROR(SEARCH("Menor",L25)))</formula>
    </cfRule>
    <cfRule type="containsText" dxfId="2648" priority="460" operator="containsText" text="Leve">
      <formula>NOT(ISERROR(SEARCH("Leve",L25)))</formula>
    </cfRule>
  </conditionalFormatting>
  <conditionalFormatting sqref="K30:L30">
    <cfRule type="containsText" dxfId="2647" priority="451" operator="containsText" text="3- Moderado">
      <formula>NOT(ISERROR(SEARCH("3- Moderado",K30)))</formula>
    </cfRule>
    <cfRule type="containsText" dxfId="2646" priority="452" operator="containsText" text="6- Moderado">
      <formula>NOT(ISERROR(SEARCH("6- Moderado",K30)))</formula>
    </cfRule>
    <cfRule type="containsText" dxfId="2645" priority="453" operator="containsText" text="4- Moderado">
      <formula>NOT(ISERROR(SEARCH("4- Moderado",K30)))</formula>
    </cfRule>
    <cfRule type="containsText" dxfId="2644" priority="454" operator="containsText" text="3- Bajo">
      <formula>NOT(ISERROR(SEARCH("3- Bajo",K30)))</formula>
    </cfRule>
    <cfRule type="containsText" dxfId="2643" priority="455" operator="containsText" text="4- Bajo">
      <formula>NOT(ISERROR(SEARCH("4- Bajo",K30)))</formula>
    </cfRule>
    <cfRule type="containsText" dxfId="2642" priority="456" operator="containsText" text="1- Bajo">
      <formula>NOT(ISERROR(SEARCH("1- Bajo",K30)))</formula>
    </cfRule>
  </conditionalFormatting>
  <conditionalFormatting sqref="H30:I30">
    <cfRule type="containsText" dxfId="2641" priority="445" operator="containsText" text="3- Moderado">
      <formula>NOT(ISERROR(SEARCH("3- Moderado",H30)))</formula>
    </cfRule>
    <cfRule type="containsText" dxfId="2640" priority="446" operator="containsText" text="6- Moderado">
      <formula>NOT(ISERROR(SEARCH("6- Moderado",H30)))</formula>
    </cfRule>
    <cfRule type="containsText" dxfId="2639" priority="447" operator="containsText" text="4- Moderado">
      <formula>NOT(ISERROR(SEARCH("4- Moderado",H30)))</formula>
    </cfRule>
    <cfRule type="containsText" dxfId="2638" priority="448" operator="containsText" text="3- Bajo">
      <formula>NOT(ISERROR(SEARCH("3- Bajo",H30)))</formula>
    </cfRule>
    <cfRule type="containsText" dxfId="2637" priority="449" operator="containsText" text="4- Bajo">
      <formula>NOT(ISERROR(SEARCH("4- Bajo",H30)))</formula>
    </cfRule>
    <cfRule type="containsText" dxfId="2636" priority="450" operator="containsText" text="1- Bajo">
      <formula>NOT(ISERROR(SEARCH("1- Bajo",H30)))</formula>
    </cfRule>
  </conditionalFormatting>
  <conditionalFormatting sqref="A30 C30:E30">
    <cfRule type="containsText" dxfId="2635" priority="439" operator="containsText" text="3- Moderado">
      <formula>NOT(ISERROR(SEARCH("3- Moderado",A30)))</formula>
    </cfRule>
    <cfRule type="containsText" dxfId="2634" priority="440" operator="containsText" text="6- Moderado">
      <formula>NOT(ISERROR(SEARCH("6- Moderado",A30)))</formula>
    </cfRule>
    <cfRule type="containsText" dxfId="2633" priority="441" operator="containsText" text="4- Moderado">
      <formula>NOT(ISERROR(SEARCH("4- Moderado",A30)))</formula>
    </cfRule>
    <cfRule type="containsText" dxfId="2632" priority="442" operator="containsText" text="3- Bajo">
      <formula>NOT(ISERROR(SEARCH("3- Bajo",A30)))</formula>
    </cfRule>
    <cfRule type="containsText" dxfId="2631" priority="443" operator="containsText" text="4- Bajo">
      <formula>NOT(ISERROR(SEARCH("4- Bajo",A30)))</formula>
    </cfRule>
    <cfRule type="containsText" dxfId="2630" priority="444" operator="containsText" text="1- Bajo">
      <formula>NOT(ISERROR(SEARCH("1- Bajo",A30)))</formula>
    </cfRule>
  </conditionalFormatting>
  <conditionalFormatting sqref="F30:G30">
    <cfRule type="containsText" dxfId="2629" priority="433" operator="containsText" text="3- Moderado">
      <formula>NOT(ISERROR(SEARCH("3- Moderado",F30)))</formula>
    </cfRule>
    <cfRule type="containsText" dxfId="2628" priority="434" operator="containsText" text="6- Moderado">
      <formula>NOT(ISERROR(SEARCH("6- Moderado",F30)))</formula>
    </cfRule>
    <cfRule type="containsText" dxfId="2627" priority="435" operator="containsText" text="4- Moderado">
      <formula>NOT(ISERROR(SEARCH("4- Moderado",F30)))</formula>
    </cfRule>
    <cfRule type="containsText" dxfId="2626" priority="436" operator="containsText" text="3- Bajo">
      <formula>NOT(ISERROR(SEARCH("3- Bajo",F30)))</formula>
    </cfRule>
    <cfRule type="containsText" dxfId="2625" priority="437" operator="containsText" text="4- Bajo">
      <formula>NOT(ISERROR(SEARCH("4- Bajo",F30)))</formula>
    </cfRule>
    <cfRule type="containsText" dxfId="2624" priority="438" operator="containsText" text="1- Bajo">
      <formula>NOT(ISERROR(SEARCH("1- Bajo",F30)))</formula>
    </cfRule>
  </conditionalFormatting>
  <conditionalFormatting sqref="J30:J34">
    <cfRule type="containsText" dxfId="2623" priority="428" operator="containsText" text="Bajo">
      <formula>NOT(ISERROR(SEARCH("Bajo",J30)))</formula>
    </cfRule>
    <cfRule type="containsText" dxfId="2622" priority="429" operator="containsText" text="Moderado">
      <formula>NOT(ISERROR(SEARCH("Moderado",J30)))</formula>
    </cfRule>
    <cfRule type="containsText" dxfId="2621" priority="430" operator="containsText" text="Alto">
      <formula>NOT(ISERROR(SEARCH("Alto",J30)))</formula>
    </cfRule>
    <cfRule type="containsText" dxfId="262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2619" priority="403" operator="containsText" text="Moderado">
      <formula>NOT(ISERROR(SEARCH("Moderado",M30)))</formula>
    </cfRule>
    <cfRule type="containsText" dxfId="2618" priority="423" operator="containsText" text="Bajo">
      <formula>NOT(ISERROR(SEARCH("Bajo",M30)))</formula>
    </cfRule>
    <cfRule type="containsText" dxfId="2617" priority="424" operator="containsText" text="Moderado">
      <formula>NOT(ISERROR(SEARCH("Moderado",M30)))</formula>
    </cfRule>
    <cfRule type="containsText" dxfId="2616" priority="425" operator="containsText" text="Alto">
      <formula>NOT(ISERROR(SEARCH("Alto",M30)))</formula>
    </cfRule>
    <cfRule type="containsText" dxfId="261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2614" priority="417" operator="containsText" text="3- Moderado">
      <formula>NOT(ISERROR(SEARCH("3- Moderado",N30)))</formula>
    </cfRule>
    <cfRule type="containsText" dxfId="2613" priority="418" operator="containsText" text="6- Moderado">
      <formula>NOT(ISERROR(SEARCH("6- Moderado",N30)))</formula>
    </cfRule>
    <cfRule type="containsText" dxfId="2612" priority="419" operator="containsText" text="4- Moderado">
      <formula>NOT(ISERROR(SEARCH("4- Moderado",N30)))</formula>
    </cfRule>
    <cfRule type="containsText" dxfId="2611" priority="420" operator="containsText" text="3- Bajo">
      <formula>NOT(ISERROR(SEARCH("3- Bajo",N30)))</formula>
    </cfRule>
    <cfRule type="containsText" dxfId="2610" priority="421" operator="containsText" text="4- Bajo">
      <formula>NOT(ISERROR(SEARCH("4- Bajo",N30)))</formula>
    </cfRule>
    <cfRule type="containsText" dxfId="2609" priority="422" operator="containsText" text="1- Bajo">
      <formula>NOT(ISERROR(SEARCH("1- Bajo",N30)))</formula>
    </cfRule>
  </conditionalFormatting>
  <conditionalFormatting sqref="H30:H34">
    <cfRule type="containsText" dxfId="2608" priority="404" operator="containsText" text="Muy Alta">
      <formula>NOT(ISERROR(SEARCH("Muy Alta",H30)))</formula>
    </cfRule>
    <cfRule type="containsText" dxfId="2607" priority="405" operator="containsText" text="Alta">
      <formula>NOT(ISERROR(SEARCH("Alta",H30)))</formula>
    </cfRule>
    <cfRule type="containsText" dxfId="2606" priority="406" operator="containsText" text="Muy Alta">
      <formula>NOT(ISERROR(SEARCH("Muy Alta",H30)))</formula>
    </cfRule>
    <cfRule type="containsText" dxfId="2605" priority="411" operator="containsText" text="Muy Baja">
      <formula>NOT(ISERROR(SEARCH("Muy Baja",H30)))</formula>
    </cfRule>
    <cfRule type="containsText" dxfId="2604" priority="412" operator="containsText" text="Baja">
      <formula>NOT(ISERROR(SEARCH("Baja",H30)))</formula>
    </cfRule>
    <cfRule type="containsText" dxfId="2603" priority="413" operator="containsText" text="Media">
      <formula>NOT(ISERROR(SEARCH("Media",H30)))</formula>
    </cfRule>
    <cfRule type="containsText" dxfId="2602" priority="414" operator="containsText" text="Alta">
      <formula>NOT(ISERROR(SEARCH("Alta",H30)))</formula>
    </cfRule>
    <cfRule type="containsText" dxfId="2601" priority="416" operator="containsText" text="Muy Alta">
      <formula>NOT(ISERROR(SEARCH("Muy Alta",H30)))</formula>
    </cfRule>
  </conditionalFormatting>
  <conditionalFormatting sqref="I30:I34">
    <cfRule type="containsText" dxfId="2600" priority="407" operator="containsText" text="Catastrófico">
      <formula>NOT(ISERROR(SEARCH("Catastrófico",I30)))</formula>
    </cfRule>
    <cfRule type="containsText" dxfId="2599" priority="408" operator="containsText" text="Mayor">
      <formula>NOT(ISERROR(SEARCH("Mayor",I30)))</formula>
    </cfRule>
    <cfRule type="containsText" dxfId="2598" priority="409" operator="containsText" text="Menor">
      <formula>NOT(ISERROR(SEARCH("Menor",I30)))</formula>
    </cfRule>
    <cfRule type="containsText" dxfId="2597" priority="410" operator="containsText" text="Leve">
      <formula>NOT(ISERROR(SEARCH("Leve",I30)))</formula>
    </cfRule>
    <cfRule type="containsText" dxfId="2596" priority="415" operator="containsText" text="Moderado">
      <formula>NOT(ISERROR(SEARCH("Moderado",I30)))</formula>
    </cfRule>
  </conditionalFormatting>
  <conditionalFormatting sqref="K30:K34">
    <cfRule type="containsText" dxfId="2595" priority="402" operator="containsText" text="Media">
      <formula>NOT(ISERROR(SEARCH("Media",K30)))</formula>
    </cfRule>
  </conditionalFormatting>
  <conditionalFormatting sqref="L30:L34">
    <cfRule type="containsText" dxfId="2594" priority="401" operator="containsText" text="Moderado">
      <formula>NOT(ISERROR(SEARCH("Moderado",L30)))</formula>
    </cfRule>
  </conditionalFormatting>
  <conditionalFormatting sqref="J30:J34">
    <cfRule type="containsText" dxfId="2593" priority="400" operator="containsText" text="Moderado">
      <formula>NOT(ISERROR(SEARCH("Moderado",J30)))</formula>
    </cfRule>
  </conditionalFormatting>
  <conditionalFormatting sqref="J30:J34">
    <cfRule type="containsText" dxfId="2592" priority="398" operator="containsText" text="Bajo">
      <formula>NOT(ISERROR(SEARCH("Bajo",J30)))</formula>
    </cfRule>
    <cfRule type="containsText" dxfId="2591" priority="399" operator="containsText" text="Extremo">
      <formula>NOT(ISERROR(SEARCH("Extremo",J30)))</formula>
    </cfRule>
  </conditionalFormatting>
  <conditionalFormatting sqref="K30:K34">
    <cfRule type="containsText" dxfId="2590" priority="396" operator="containsText" text="Baja">
      <formula>NOT(ISERROR(SEARCH("Baja",K30)))</formula>
    </cfRule>
    <cfRule type="containsText" dxfId="2589" priority="397" operator="containsText" text="Muy Baja">
      <formula>NOT(ISERROR(SEARCH("Muy Baja",K30)))</formula>
    </cfRule>
  </conditionalFormatting>
  <conditionalFormatting sqref="K30:K34">
    <cfRule type="containsText" dxfId="2588" priority="394" operator="containsText" text="Muy Alta">
      <formula>NOT(ISERROR(SEARCH("Muy Alta",K30)))</formula>
    </cfRule>
    <cfRule type="containsText" dxfId="2587" priority="395" operator="containsText" text="Alta">
      <formula>NOT(ISERROR(SEARCH("Alta",K30)))</formula>
    </cfRule>
  </conditionalFormatting>
  <conditionalFormatting sqref="L30:L34">
    <cfRule type="containsText" dxfId="2586" priority="390" operator="containsText" text="Catastrófico">
      <formula>NOT(ISERROR(SEARCH("Catastrófico",L30)))</formula>
    </cfRule>
    <cfRule type="containsText" dxfId="2585" priority="391" operator="containsText" text="Mayor">
      <formula>NOT(ISERROR(SEARCH("Mayor",L30)))</formula>
    </cfRule>
    <cfRule type="containsText" dxfId="2584" priority="392" operator="containsText" text="Menor">
      <formula>NOT(ISERROR(SEARCH("Menor",L30)))</formula>
    </cfRule>
    <cfRule type="containsText" dxfId="2583" priority="393" operator="containsText" text="Leve">
      <formula>NOT(ISERROR(SEARCH("Leve",L30)))</formula>
    </cfRule>
  </conditionalFormatting>
  <conditionalFormatting sqref="K35:L35">
    <cfRule type="containsText" dxfId="2582" priority="384" operator="containsText" text="3- Moderado">
      <formula>NOT(ISERROR(SEARCH("3- Moderado",K35)))</formula>
    </cfRule>
    <cfRule type="containsText" dxfId="2581" priority="385" operator="containsText" text="6- Moderado">
      <formula>NOT(ISERROR(SEARCH("6- Moderado",K35)))</formula>
    </cfRule>
    <cfRule type="containsText" dxfId="2580" priority="386" operator="containsText" text="4- Moderado">
      <formula>NOT(ISERROR(SEARCH("4- Moderado",K35)))</formula>
    </cfRule>
    <cfRule type="containsText" dxfId="2579" priority="387" operator="containsText" text="3- Bajo">
      <formula>NOT(ISERROR(SEARCH("3- Bajo",K35)))</formula>
    </cfRule>
    <cfRule type="containsText" dxfId="2578" priority="388" operator="containsText" text="4- Bajo">
      <formula>NOT(ISERROR(SEARCH("4- Bajo",K35)))</formula>
    </cfRule>
    <cfRule type="containsText" dxfId="2577" priority="389" operator="containsText" text="1- Bajo">
      <formula>NOT(ISERROR(SEARCH("1- Bajo",K35)))</formula>
    </cfRule>
  </conditionalFormatting>
  <conditionalFormatting sqref="H35:I35">
    <cfRule type="containsText" dxfId="2576" priority="378" operator="containsText" text="3- Moderado">
      <formula>NOT(ISERROR(SEARCH("3- Moderado",H35)))</formula>
    </cfRule>
    <cfRule type="containsText" dxfId="2575" priority="379" operator="containsText" text="6- Moderado">
      <formula>NOT(ISERROR(SEARCH("6- Moderado",H35)))</formula>
    </cfRule>
    <cfRule type="containsText" dxfId="2574" priority="380" operator="containsText" text="4- Moderado">
      <formula>NOT(ISERROR(SEARCH("4- Moderado",H35)))</formula>
    </cfRule>
    <cfRule type="containsText" dxfId="2573" priority="381" operator="containsText" text="3- Bajo">
      <formula>NOT(ISERROR(SEARCH("3- Bajo",H35)))</formula>
    </cfRule>
    <cfRule type="containsText" dxfId="2572" priority="382" operator="containsText" text="4- Bajo">
      <formula>NOT(ISERROR(SEARCH("4- Bajo",H35)))</formula>
    </cfRule>
    <cfRule type="containsText" dxfId="2571" priority="383" operator="containsText" text="1- Bajo">
      <formula>NOT(ISERROR(SEARCH("1- Bajo",H35)))</formula>
    </cfRule>
  </conditionalFormatting>
  <conditionalFormatting sqref="A35 C35:E35">
    <cfRule type="containsText" dxfId="2570" priority="372" operator="containsText" text="3- Moderado">
      <formula>NOT(ISERROR(SEARCH("3- Moderado",A35)))</formula>
    </cfRule>
    <cfRule type="containsText" dxfId="2569" priority="373" operator="containsText" text="6- Moderado">
      <formula>NOT(ISERROR(SEARCH("6- Moderado",A35)))</formula>
    </cfRule>
    <cfRule type="containsText" dxfId="2568" priority="374" operator="containsText" text="4- Moderado">
      <formula>NOT(ISERROR(SEARCH("4- Moderado",A35)))</formula>
    </cfRule>
    <cfRule type="containsText" dxfId="2567" priority="375" operator="containsText" text="3- Bajo">
      <formula>NOT(ISERROR(SEARCH("3- Bajo",A35)))</formula>
    </cfRule>
    <cfRule type="containsText" dxfId="2566" priority="376" operator="containsText" text="4- Bajo">
      <formula>NOT(ISERROR(SEARCH("4- Bajo",A35)))</formula>
    </cfRule>
    <cfRule type="containsText" dxfId="2565" priority="377" operator="containsText" text="1- Bajo">
      <formula>NOT(ISERROR(SEARCH("1- Bajo",A35)))</formula>
    </cfRule>
  </conditionalFormatting>
  <conditionalFormatting sqref="F35:G35">
    <cfRule type="containsText" dxfId="2564" priority="366" operator="containsText" text="3- Moderado">
      <formula>NOT(ISERROR(SEARCH("3- Moderado",F35)))</formula>
    </cfRule>
    <cfRule type="containsText" dxfId="2563" priority="367" operator="containsText" text="6- Moderado">
      <formula>NOT(ISERROR(SEARCH("6- Moderado",F35)))</formula>
    </cfRule>
    <cfRule type="containsText" dxfId="2562" priority="368" operator="containsText" text="4- Moderado">
      <formula>NOT(ISERROR(SEARCH("4- Moderado",F35)))</formula>
    </cfRule>
    <cfRule type="containsText" dxfId="2561" priority="369" operator="containsText" text="3- Bajo">
      <formula>NOT(ISERROR(SEARCH("3- Bajo",F35)))</formula>
    </cfRule>
    <cfRule type="containsText" dxfId="2560" priority="370" operator="containsText" text="4- Bajo">
      <formula>NOT(ISERROR(SEARCH("4- Bajo",F35)))</formula>
    </cfRule>
    <cfRule type="containsText" dxfId="2559" priority="371" operator="containsText" text="1- Bajo">
      <formula>NOT(ISERROR(SEARCH("1- Bajo",F35)))</formula>
    </cfRule>
  </conditionalFormatting>
  <conditionalFormatting sqref="J35:J39">
    <cfRule type="containsText" dxfId="2558" priority="361" operator="containsText" text="Bajo">
      <formula>NOT(ISERROR(SEARCH("Bajo",J35)))</formula>
    </cfRule>
    <cfRule type="containsText" dxfId="2557" priority="362" operator="containsText" text="Moderado">
      <formula>NOT(ISERROR(SEARCH("Moderado",J35)))</formula>
    </cfRule>
    <cfRule type="containsText" dxfId="2556" priority="363" operator="containsText" text="Alto">
      <formula>NOT(ISERROR(SEARCH("Alto",J35)))</formula>
    </cfRule>
    <cfRule type="containsText" dxfId="255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2554" priority="336" operator="containsText" text="Moderado">
      <formula>NOT(ISERROR(SEARCH("Moderado",M35)))</formula>
    </cfRule>
    <cfRule type="containsText" dxfId="2553" priority="356" operator="containsText" text="Bajo">
      <formula>NOT(ISERROR(SEARCH("Bajo",M35)))</formula>
    </cfRule>
    <cfRule type="containsText" dxfId="2552" priority="357" operator="containsText" text="Moderado">
      <formula>NOT(ISERROR(SEARCH("Moderado",M35)))</formula>
    </cfRule>
    <cfRule type="containsText" dxfId="2551" priority="358" operator="containsText" text="Alto">
      <formula>NOT(ISERROR(SEARCH("Alto",M35)))</formula>
    </cfRule>
    <cfRule type="containsText" dxfId="255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2549" priority="350" operator="containsText" text="3- Moderado">
      <formula>NOT(ISERROR(SEARCH("3- Moderado",N35)))</formula>
    </cfRule>
    <cfRule type="containsText" dxfId="2548" priority="351" operator="containsText" text="6- Moderado">
      <formula>NOT(ISERROR(SEARCH("6- Moderado",N35)))</formula>
    </cfRule>
    <cfRule type="containsText" dxfId="2547" priority="352" operator="containsText" text="4- Moderado">
      <formula>NOT(ISERROR(SEARCH("4- Moderado",N35)))</formula>
    </cfRule>
    <cfRule type="containsText" dxfId="2546" priority="353" operator="containsText" text="3- Bajo">
      <formula>NOT(ISERROR(SEARCH("3- Bajo",N35)))</formula>
    </cfRule>
    <cfRule type="containsText" dxfId="2545" priority="354" operator="containsText" text="4- Bajo">
      <formula>NOT(ISERROR(SEARCH("4- Bajo",N35)))</formula>
    </cfRule>
    <cfRule type="containsText" dxfId="2544" priority="355" operator="containsText" text="1- Bajo">
      <formula>NOT(ISERROR(SEARCH("1- Bajo",N35)))</formula>
    </cfRule>
  </conditionalFormatting>
  <conditionalFormatting sqref="H35:H39">
    <cfRule type="containsText" dxfId="2543" priority="337" operator="containsText" text="Muy Alta">
      <formula>NOT(ISERROR(SEARCH("Muy Alta",H35)))</formula>
    </cfRule>
    <cfRule type="containsText" dxfId="2542" priority="338" operator="containsText" text="Alta">
      <formula>NOT(ISERROR(SEARCH("Alta",H35)))</formula>
    </cfRule>
    <cfRule type="containsText" dxfId="2541" priority="339" operator="containsText" text="Muy Alta">
      <formula>NOT(ISERROR(SEARCH("Muy Alta",H35)))</formula>
    </cfRule>
    <cfRule type="containsText" dxfId="2540" priority="344" operator="containsText" text="Muy Baja">
      <formula>NOT(ISERROR(SEARCH("Muy Baja",H35)))</formula>
    </cfRule>
    <cfRule type="containsText" dxfId="2539" priority="345" operator="containsText" text="Baja">
      <formula>NOT(ISERROR(SEARCH("Baja",H35)))</formula>
    </cfRule>
    <cfRule type="containsText" dxfId="2538" priority="346" operator="containsText" text="Media">
      <formula>NOT(ISERROR(SEARCH("Media",H35)))</formula>
    </cfRule>
    <cfRule type="containsText" dxfId="2537" priority="347" operator="containsText" text="Alta">
      <formula>NOT(ISERROR(SEARCH("Alta",H35)))</formula>
    </cfRule>
    <cfRule type="containsText" dxfId="2536" priority="349" operator="containsText" text="Muy Alta">
      <formula>NOT(ISERROR(SEARCH("Muy Alta",H35)))</formula>
    </cfRule>
  </conditionalFormatting>
  <conditionalFormatting sqref="I35:I39">
    <cfRule type="containsText" dxfId="2535" priority="340" operator="containsText" text="Catastrófico">
      <formula>NOT(ISERROR(SEARCH("Catastrófico",I35)))</formula>
    </cfRule>
    <cfRule type="containsText" dxfId="2534" priority="341" operator="containsText" text="Mayor">
      <formula>NOT(ISERROR(SEARCH("Mayor",I35)))</formula>
    </cfRule>
    <cfRule type="containsText" dxfId="2533" priority="342" operator="containsText" text="Menor">
      <formula>NOT(ISERROR(SEARCH("Menor",I35)))</formula>
    </cfRule>
    <cfRule type="containsText" dxfId="2532" priority="343" operator="containsText" text="Leve">
      <formula>NOT(ISERROR(SEARCH("Leve",I35)))</formula>
    </cfRule>
    <cfRule type="containsText" dxfId="2531" priority="348" operator="containsText" text="Moderado">
      <formula>NOT(ISERROR(SEARCH("Moderado",I35)))</formula>
    </cfRule>
  </conditionalFormatting>
  <conditionalFormatting sqref="K35:K39">
    <cfRule type="containsText" dxfId="2530" priority="335" operator="containsText" text="Media">
      <formula>NOT(ISERROR(SEARCH("Media",K35)))</formula>
    </cfRule>
  </conditionalFormatting>
  <conditionalFormatting sqref="L35:L39">
    <cfRule type="containsText" dxfId="2529" priority="334" operator="containsText" text="Moderado">
      <formula>NOT(ISERROR(SEARCH("Moderado",L35)))</formula>
    </cfRule>
  </conditionalFormatting>
  <conditionalFormatting sqref="J35:J39">
    <cfRule type="containsText" dxfId="2528" priority="333" operator="containsText" text="Moderado">
      <formula>NOT(ISERROR(SEARCH("Moderado",J35)))</formula>
    </cfRule>
  </conditionalFormatting>
  <conditionalFormatting sqref="J35:J39">
    <cfRule type="containsText" dxfId="2527" priority="331" operator="containsText" text="Bajo">
      <formula>NOT(ISERROR(SEARCH("Bajo",J35)))</formula>
    </cfRule>
    <cfRule type="containsText" dxfId="2526" priority="332" operator="containsText" text="Extremo">
      <formula>NOT(ISERROR(SEARCH("Extremo",J35)))</formula>
    </cfRule>
  </conditionalFormatting>
  <conditionalFormatting sqref="K35:K39">
    <cfRule type="containsText" dxfId="2525" priority="329" operator="containsText" text="Baja">
      <formula>NOT(ISERROR(SEARCH("Baja",K35)))</formula>
    </cfRule>
    <cfRule type="containsText" dxfId="2524" priority="330" operator="containsText" text="Muy Baja">
      <formula>NOT(ISERROR(SEARCH("Muy Baja",K35)))</formula>
    </cfRule>
  </conditionalFormatting>
  <conditionalFormatting sqref="K35:K39">
    <cfRule type="containsText" dxfId="2523" priority="327" operator="containsText" text="Muy Alta">
      <formula>NOT(ISERROR(SEARCH("Muy Alta",K35)))</formula>
    </cfRule>
    <cfRule type="containsText" dxfId="2522" priority="328" operator="containsText" text="Alta">
      <formula>NOT(ISERROR(SEARCH("Alta",K35)))</formula>
    </cfRule>
  </conditionalFormatting>
  <conditionalFormatting sqref="L35:L39">
    <cfRule type="containsText" dxfId="2521" priority="323" operator="containsText" text="Catastrófico">
      <formula>NOT(ISERROR(SEARCH("Catastrófico",L35)))</formula>
    </cfRule>
    <cfRule type="containsText" dxfId="2520" priority="324" operator="containsText" text="Mayor">
      <formula>NOT(ISERROR(SEARCH("Mayor",L35)))</formula>
    </cfRule>
    <cfRule type="containsText" dxfId="2519" priority="325" operator="containsText" text="Menor">
      <formula>NOT(ISERROR(SEARCH("Menor",L35)))</formula>
    </cfRule>
    <cfRule type="containsText" dxfId="2518" priority="326" operator="containsText" text="Leve">
      <formula>NOT(ISERROR(SEARCH("Leve",L35)))</formula>
    </cfRule>
  </conditionalFormatting>
  <conditionalFormatting sqref="K40:L40">
    <cfRule type="containsText" dxfId="2517" priority="317" operator="containsText" text="3- Moderado">
      <formula>NOT(ISERROR(SEARCH("3- Moderado",K40)))</formula>
    </cfRule>
    <cfRule type="containsText" dxfId="2516" priority="318" operator="containsText" text="6- Moderado">
      <formula>NOT(ISERROR(SEARCH("6- Moderado",K40)))</formula>
    </cfRule>
    <cfRule type="containsText" dxfId="2515" priority="319" operator="containsText" text="4- Moderado">
      <formula>NOT(ISERROR(SEARCH("4- Moderado",K40)))</formula>
    </cfRule>
    <cfRule type="containsText" dxfId="2514" priority="320" operator="containsText" text="3- Bajo">
      <formula>NOT(ISERROR(SEARCH("3- Bajo",K40)))</formula>
    </cfRule>
    <cfRule type="containsText" dxfId="2513" priority="321" operator="containsText" text="4- Bajo">
      <formula>NOT(ISERROR(SEARCH("4- Bajo",K40)))</formula>
    </cfRule>
    <cfRule type="containsText" dxfId="2512" priority="322" operator="containsText" text="1- Bajo">
      <formula>NOT(ISERROR(SEARCH("1- Bajo",K40)))</formula>
    </cfRule>
  </conditionalFormatting>
  <conditionalFormatting sqref="H40:I40">
    <cfRule type="containsText" dxfId="2511" priority="311" operator="containsText" text="3- Moderado">
      <formula>NOT(ISERROR(SEARCH("3- Moderado",H40)))</formula>
    </cfRule>
    <cfRule type="containsText" dxfId="2510" priority="312" operator="containsText" text="6- Moderado">
      <formula>NOT(ISERROR(SEARCH("6- Moderado",H40)))</formula>
    </cfRule>
    <cfRule type="containsText" dxfId="2509" priority="313" operator="containsText" text="4- Moderado">
      <formula>NOT(ISERROR(SEARCH("4- Moderado",H40)))</formula>
    </cfRule>
    <cfRule type="containsText" dxfId="2508" priority="314" operator="containsText" text="3- Bajo">
      <formula>NOT(ISERROR(SEARCH("3- Bajo",H40)))</formula>
    </cfRule>
    <cfRule type="containsText" dxfId="2507" priority="315" operator="containsText" text="4- Bajo">
      <formula>NOT(ISERROR(SEARCH("4- Bajo",H40)))</formula>
    </cfRule>
    <cfRule type="containsText" dxfId="2506" priority="316" operator="containsText" text="1- Bajo">
      <formula>NOT(ISERROR(SEARCH("1- Bajo",H40)))</formula>
    </cfRule>
  </conditionalFormatting>
  <conditionalFormatting sqref="A40 C40:E40">
    <cfRule type="containsText" dxfId="2505" priority="305" operator="containsText" text="3- Moderado">
      <formula>NOT(ISERROR(SEARCH("3- Moderado",A40)))</formula>
    </cfRule>
    <cfRule type="containsText" dxfId="2504" priority="306" operator="containsText" text="6- Moderado">
      <formula>NOT(ISERROR(SEARCH("6- Moderado",A40)))</formula>
    </cfRule>
    <cfRule type="containsText" dxfId="2503" priority="307" operator="containsText" text="4- Moderado">
      <formula>NOT(ISERROR(SEARCH("4- Moderado",A40)))</formula>
    </cfRule>
    <cfRule type="containsText" dxfId="2502" priority="308" operator="containsText" text="3- Bajo">
      <formula>NOT(ISERROR(SEARCH("3- Bajo",A40)))</formula>
    </cfRule>
    <cfRule type="containsText" dxfId="2501" priority="309" operator="containsText" text="4- Bajo">
      <formula>NOT(ISERROR(SEARCH("4- Bajo",A40)))</formula>
    </cfRule>
    <cfRule type="containsText" dxfId="2500" priority="310" operator="containsText" text="1- Bajo">
      <formula>NOT(ISERROR(SEARCH("1- Bajo",A40)))</formula>
    </cfRule>
  </conditionalFormatting>
  <conditionalFormatting sqref="F40:G40">
    <cfRule type="containsText" dxfId="2499" priority="299" operator="containsText" text="3- Moderado">
      <formula>NOT(ISERROR(SEARCH("3- Moderado",F40)))</formula>
    </cfRule>
    <cfRule type="containsText" dxfId="2498" priority="300" operator="containsText" text="6- Moderado">
      <formula>NOT(ISERROR(SEARCH("6- Moderado",F40)))</formula>
    </cfRule>
    <cfRule type="containsText" dxfId="2497" priority="301" operator="containsText" text="4- Moderado">
      <formula>NOT(ISERROR(SEARCH("4- Moderado",F40)))</formula>
    </cfRule>
    <cfRule type="containsText" dxfId="2496" priority="302" operator="containsText" text="3- Bajo">
      <formula>NOT(ISERROR(SEARCH("3- Bajo",F40)))</formula>
    </cfRule>
    <cfRule type="containsText" dxfId="2495" priority="303" operator="containsText" text="4- Bajo">
      <formula>NOT(ISERROR(SEARCH("4- Bajo",F40)))</formula>
    </cfRule>
    <cfRule type="containsText" dxfId="2494" priority="304" operator="containsText" text="1- Bajo">
      <formula>NOT(ISERROR(SEARCH("1- Bajo",F40)))</formula>
    </cfRule>
  </conditionalFormatting>
  <conditionalFormatting sqref="J40:J44">
    <cfRule type="containsText" dxfId="2493" priority="294" operator="containsText" text="Bajo">
      <formula>NOT(ISERROR(SEARCH("Bajo",J40)))</formula>
    </cfRule>
    <cfRule type="containsText" dxfId="2492" priority="295" operator="containsText" text="Moderado">
      <formula>NOT(ISERROR(SEARCH("Moderado",J40)))</formula>
    </cfRule>
    <cfRule type="containsText" dxfId="2491" priority="296" operator="containsText" text="Alto">
      <formula>NOT(ISERROR(SEARCH("Alto",J40)))</formula>
    </cfRule>
    <cfRule type="containsText" dxfId="249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2489" priority="269" operator="containsText" text="Moderado">
      <formula>NOT(ISERROR(SEARCH("Moderado",M40)))</formula>
    </cfRule>
    <cfRule type="containsText" dxfId="2488" priority="289" operator="containsText" text="Bajo">
      <formula>NOT(ISERROR(SEARCH("Bajo",M40)))</formula>
    </cfRule>
    <cfRule type="containsText" dxfId="2487" priority="290" operator="containsText" text="Moderado">
      <formula>NOT(ISERROR(SEARCH("Moderado",M40)))</formula>
    </cfRule>
    <cfRule type="containsText" dxfId="2486" priority="291" operator="containsText" text="Alto">
      <formula>NOT(ISERROR(SEARCH("Alto",M40)))</formula>
    </cfRule>
    <cfRule type="containsText" dxfId="248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2484" priority="283" operator="containsText" text="3- Moderado">
      <formula>NOT(ISERROR(SEARCH("3- Moderado",N40)))</formula>
    </cfRule>
    <cfRule type="containsText" dxfId="2483" priority="284" operator="containsText" text="6- Moderado">
      <formula>NOT(ISERROR(SEARCH("6- Moderado",N40)))</formula>
    </cfRule>
    <cfRule type="containsText" dxfId="2482" priority="285" operator="containsText" text="4- Moderado">
      <formula>NOT(ISERROR(SEARCH("4- Moderado",N40)))</formula>
    </cfRule>
    <cfRule type="containsText" dxfId="2481" priority="286" operator="containsText" text="3- Bajo">
      <formula>NOT(ISERROR(SEARCH("3- Bajo",N40)))</formula>
    </cfRule>
    <cfRule type="containsText" dxfId="2480" priority="287" operator="containsText" text="4- Bajo">
      <formula>NOT(ISERROR(SEARCH("4- Bajo",N40)))</formula>
    </cfRule>
    <cfRule type="containsText" dxfId="2479" priority="288" operator="containsText" text="1- Bajo">
      <formula>NOT(ISERROR(SEARCH("1- Bajo",N40)))</formula>
    </cfRule>
  </conditionalFormatting>
  <conditionalFormatting sqref="H40:H44">
    <cfRule type="containsText" dxfId="2478" priority="270" operator="containsText" text="Muy Alta">
      <formula>NOT(ISERROR(SEARCH("Muy Alta",H40)))</formula>
    </cfRule>
    <cfRule type="containsText" dxfId="2477" priority="271" operator="containsText" text="Alta">
      <formula>NOT(ISERROR(SEARCH("Alta",H40)))</formula>
    </cfRule>
    <cfRule type="containsText" dxfId="2476" priority="272" operator="containsText" text="Muy Alta">
      <formula>NOT(ISERROR(SEARCH("Muy Alta",H40)))</formula>
    </cfRule>
    <cfRule type="containsText" dxfId="2475" priority="277" operator="containsText" text="Muy Baja">
      <formula>NOT(ISERROR(SEARCH("Muy Baja",H40)))</formula>
    </cfRule>
    <cfRule type="containsText" dxfId="2474" priority="278" operator="containsText" text="Baja">
      <formula>NOT(ISERROR(SEARCH("Baja",H40)))</formula>
    </cfRule>
    <cfRule type="containsText" dxfId="2473" priority="279" operator="containsText" text="Media">
      <formula>NOT(ISERROR(SEARCH("Media",H40)))</formula>
    </cfRule>
    <cfRule type="containsText" dxfId="2472" priority="280" operator="containsText" text="Alta">
      <formula>NOT(ISERROR(SEARCH("Alta",H40)))</formula>
    </cfRule>
    <cfRule type="containsText" dxfId="2471" priority="282" operator="containsText" text="Muy Alta">
      <formula>NOT(ISERROR(SEARCH("Muy Alta",H40)))</formula>
    </cfRule>
  </conditionalFormatting>
  <conditionalFormatting sqref="I40:I44">
    <cfRule type="containsText" dxfId="2470" priority="273" operator="containsText" text="Catastrófico">
      <formula>NOT(ISERROR(SEARCH("Catastrófico",I40)))</formula>
    </cfRule>
    <cfRule type="containsText" dxfId="2469" priority="274" operator="containsText" text="Mayor">
      <formula>NOT(ISERROR(SEARCH("Mayor",I40)))</formula>
    </cfRule>
    <cfRule type="containsText" dxfId="2468" priority="275" operator="containsText" text="Menor">
      <formula>NOT(ISERROR(SEARCH("Menor",I40)))</formula>
    </cfRule>
    <cfRule type="containsText" dxfId="2467" priority="276" operator="containsText" text="Leve">
      <formula>NOT(ISERROR(SEARCH("Leve",I40)))</formula>
    </cfRule>
    <cfRule type="containsText" dxfId="2466" priority="281" operator="containsText" text="Moderado">
      <formula>NOT(ISERROR(SEARCH("Moderado",I40)))</formula>
    </cfRule>
  </conditionalFormatting>
  <conditionalFormatting sqref="K40:K44">
    <cfRule type="containsText" dxfId="2465" priority="268" operator="containsText" text="Media">
      <formula>NOT(ISERROR(SEARCH("Media",K40)))</formula>
    </cfRule>
  </conditionalFormatting>
  <conditionalFormatting sqref="L40:L44">
    <cfRule type="containsText" dxfId="2464" priority="267" operator="containsText" text="Moderado">
      <formula>NOT(ISERROR(SEARCH("Moderado",L40)))</formula>
    </cfRule>
  </conditionalFormatting>
  <conditionalFormatting sqref="J40:J44">
    <cfRule type="containsText" dxfId="2463" priority="266" operator="containsText" text="Moderado">
      <formula>NOT(ISERROR(SEARCH("Moderado",J40)))</formula>
    </cfRule>
  </conditionalFormatting>
  <conditionalFormatting sqref="J40:J44">
    <cfRule type="containsText" dxfId="2462" priority="264" operator="containsText" text="Bajo">
      <formula>NOT(ISERROR(SEARCH("Bajo",J40)))</formula>
    </cfRule>
    <cfRule type="containsText" dxfId="2461" priority="265" operator="containsText" text="Extremo">
      <formula>NOT(ISERROR(SEARCH("Extremo",J40)))</formula>
    </cfRule>
  </conditionalFormatting>
  <conditionalFormatting sqref="K40:K44">
    <cfRule type="containsText" dxfId="2460" priority="262" operator="containsText" text="Baja">
      <formula>NOT(ISERROR(SEARCH("Baja",K40)))</formula>
    </cfRule>
    <cfRule type="containsText" dxfId="2459" priority="263" operator="containsText" text="Muy Baja">
      <formula>NOT(ISERROR(SEARCH("Muy Baja",K40)))</formula>
    </cfRule>
  </conditionalFormatting>
  <conditionalFormatting sqref="K40:K44">
    <cfRule type="containsText" dxfId="2458" priority="260" operator="containsText" text="Muy Alta">
      <formula>NOT(ISERROR(SEARCH("Muy Alta",K40)))</formula>
    </cfRule>
    <cfRule type="containsText" dxfId="2457" priority="261" operator="containsText" text="Alta">
      <formula>NOT(ISERROR(SEARCH("Alta",K40)))</formula>
    </cfRule>
  </conditionalFormatting>
  <conditionalFormatting sqref="L40:L44">
    <cfRule type="containsText" dxfId="2456" priority="256" operator="containsText" text="Catastrófico">
      <formula>NOT(ISERROR(SEARCH("Catastrófico",L40)))</formula>
    </cfRule>
    <cfRule type="containsText" dxfId="2455" priority="257" operator="containsText" text="Mayor">
      <formula>NOT(ISERROR(SEARCH("Mayor",L40)))</formula>
    </cfRule>
    <cfRule type="containsText" dxfId="2454" priority="258" operator="containsText" text="Menor">
      <formula>NOT(ISERROR(SEARCH("Menor",L40)))</formula>
    </cfRule>
    <cfRule type="containsText" dxfId="2453" priority="259" operator="containsText" text="Leve">
      <formula>NOT(ISERROR(SEARCH("Leve",L40)))</formula>
    </cfRule>
  </conditionalFormatting>
  <conditionalFormatting sqref="K45:L45">
    <cfRule type="containsText" dxfId="2452" priority="250" operator="containsText" text="3- Moderado">
      <formula>NOT(ISERROR(SEARCH("3- Moderado",K45)))</formula>
    </cfRule>
    <cfRule type="containsText" dxfId="2451" priority="251" operator="containsText" text="6- Moderado">
      <formula>NOT(ISERROR(SEARCH("6- Moderado",K45)))</formula>
    </cfRule>
    <cfRule type="containsText" dxfId="2450" priority="252" operator="containsText" text="4- Moderado">
      <formula>NOT(ISERROR(SEARCH("4- Moderado",K45)))</formula>
    </cfRule>
    <cfRule type="containsText" dxfId="2449" priority="253" operator="containsText" text="3- Bajo">
      <formula>NOT(ISERROR(SEARCH("3- Bajo",K45)))</formula>
    </cfRule>
    <cfRule type="containsText" dxfId="2448" priority="254" operator="containsText" text="4- Bajo">
      <formula>NOT(ISERROR(SEARCH("4- Bajo",K45)))</formula>
    </cfRule>
    <cfRule type="containsText" dxfId="2447" priority="255" operator="containsText" text="1- Bajo">
      <formula>NOT(ISERROR(SEARCH("1- Bajo",K45)))</formula>
    </cfRule>
  </conditionalFormatting>
  <conditionalFormatting sqref="H45:I45">
    <cfRule type="containsText" dxfId="2446" priority="244" operator="containsText" text="3- Moderado">
      <formula>NOT(ISERROR(SEARCH("3- Moderado",H45)))</formula>
    </cfRule>
    <cfRule type="containsText" dxfId="2445" priority="245" operator="containsText" text="6- Moderado">
      <formula>NOT(ISERROR(SEARCH("6- Moderado",H45)))</formula>
    </cfRule>
    <cfRule type="containsText" dxfId="2444" priority="246" operator="containsText" text="4- Moderado">
      <formula>NOT(ISERROR(SEARCH("4- Moderado",H45)))</formula>
    </cfRule>
    <cfRule type="containsText" dxfId="2443" priority="247" operator="containsText" text="3- Bajo">
      <formula>NOT(ISERROR(SEARCH("3- Bajo",H45)))</formula>
    </cfRule>
    <cfRule type="containsText" dxfId="2442" priority="248" operator="containsText" text="4- Bajo">
      <formula>NOT(ISERROR(SEARCH("4- Bajo",H45)))</formula>
    </cfRule>
    <cfRule type="containsText" dxfId="2441" priority="249" operator="containsText" text="1- Bajo">
      <formula>NOT(ISERROR(SEARCH("1- Bajo",H45)))</formula>
    </cfRule>
  </conditionalFormatting>
  <conditionalFormatting sqref="A45 C45:E45">
    <cfRule type="containsText" dxfId="2440" priority="238" operator="containsText" text="3- Moderado">
      <formula>NOT(ISERROR(SEARCH("3- Moderado",A45)))</formula>
    </cfRule>
    <cfRule type="containsText" dxfId="2439" priority="239" operator="containsText" text="6- Moderado">
      <formula>NOT(ISERROR(SEARCH("6- Moderado",A45)))</formula>
    </cfRule>
    <cfRule type="containsText" dxfId="2438" priority="240" operator="containsText" text="4- Moderado">
      <formula>NOT(ISERROR(SEARCH("4- Moderado",A45)))</formula>
    </cfRule>
    <cfRule type="containsText" dxfId="2437" priority="241" operator="containsText" text="3- Bajo">
      <formula>NOT(ISERROR(SEARCH("3- Bajo",A45)))</formula>
    </cfRule>
    <cfRule type="containsText" dxfId="2436" priority="242" operator="containsText" text="4- Bajo">
      <formula>NOT(ISERROR(SEARCH("4- Bajo",A45)))</formula>
    </cfRule>
    <cfRule type="containsText" dxfId="2435" priority="243" operator="containsText" text="1- Bajo">
      <formula>NOT(ISERROR(SEARCH("1- Bajo",A45)))</formula>
    </cfRule>
  </conditionalFormatting>
  <conditionalFormatting sqref="F45:G45">
    <cfRule type="containsText" dxfId="2434" priority="232" operator="containsText" text="3- Moderado">
      <formula>NOT(ISERROR(SEARCH("3- Moderado",F45)))</formula>
    </cfRule>
    <cfRule type="containsText" dxfId="2433" priority="233" operator="containsText" text="6- Moderado">
      <formula>NOT(ISERROR(SEARCH("6- Moderado",F45)))</formula>
    </cfRule>
    <cfRule type="containsText" dxfId="2432" priority="234" operator="containsText" text="4- Moderado">
      <formula>NOT(ISERROR(SEARCH("4- Moderado",F45)))</formula>
    </cfRule>
    <cfRule type="containsText" dxfId="2431" priority="235" operator="containsText" text="3- Bajo">
      <formula>NOT(ISERROR(SEARCH("3- Bajo",F45)))</formula>
    </cfRule>
    <cfRule type="containsText" dxfId="2430" priority="236" operator="containsText" text="4- Bajo">
      <formula>NOT(ISERROR(SEARCH("4- Bajo",F45)))</formula>
    </cfRule>
    <cfRule type="containsText" dxfId="2429" priority="237" operator="containsText" text="1- Bajo">
      <formula>NOT(ISERROR(SEARCH("1- Bajo",F45)))</formula>
    </cfRule>
  </conditionalFormatting>
  <conditionalFormatting sqref="J45:J49">
    <cfRule type="containsText" dxfId="2428" priority="227" operator="containsText" text="Bajo">
      <formula>NOT(ISERROR(SEARCH("Bajo",J45)))</formula>
    </cfRule>
    <cfRule type="containsText" dxfId="2427" priority="228" operator="containsText" text="Moderado">
      <formula>NOT(ISERROR(SEARCH("Moderado",J45)))</formula>
    </cfRule>
    <cfRule type="containsText" dxfId="2426" priority="229" operator="containsText" text="Alto">
      <formula>NOT(ISERROR(SEARCH("Alto",J45)))</formula>
    </cfRule>
    <cfRule type="containsText" dxfId="242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2424" priority="202" operator="containsText" text="Moderado">
      <formula>NOT(ISERROR(SEARCH("Moderado",M45)))</formula>
    </cfRule>
    <cfRule type="containsText" dxfId="2423" priority="222" operator="containsText" text="Bajo">
      <formula>NOT(ISERROR(SEARCH("Bajo",M45)))</formula>
    </cfRule>
    <cfRule type="containsText" dxfId="2422" priority="223" operator="containsText" text="Moderado">
      <formula>NOT(ISERROR(SEARCH("Moderado",M45)))</formula>
    </cfRule>
    <cfRule type="containsText" dxfId="2421" priority="224" operator="containsText" text="Alto">
      <formula>NOT(ISERROR(SEARCH("Alto",M45)))</formula>
    </cfRule>
    <cfRule type="containsText" dxfId="242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2419" priority="216" operator="containsText" text="3- Moderado">
      <formula>NOT(ISERROR(SEARCH("3- Moderado",N45)))</formula>
    </cfRule>
    <cfRule type="containsText" dxfId="2418" priority="217" operator="containsText" text="6- Moderado">
      <formula>NOT(ISERROR(SEARCH("6- Moderado",N45)))</formula>
    </cfRule>
    <cfRule type="containsText" dxfId="2417" priority="218" operator="containsText" text="4- Moderado">
      <formula>NOT(ISERROR(SEARCH("4- Moderado",N45)))</formula>
    </cfRule>
    <cfRule type="containsText" dxfId="2416" priority="219" operator="containsText" text="3- Bajo">
      <formula>NOT(ISERROR(SEARCH("3- Bajo",N45)))</formula>
    </cfRule>
    <cfRule type="containsText" dxfId="2415" priority="220" operator="containsText" text="4- Bajo">
      <formula>NOT(ISERROR(SEARCH("4- Bajo",N45)))</formula>
    </cfRule>
    <cfRule type="containsText" dxfId="2414" priority="221" operator="containsText" text="1- Bajo">
      <formula>NOT(ISERROR(SEARCH("1- Bajo",N45)))</formula>
    </cfRule>
  </conditionalFormatting>
  <conditionalFormatting sqref="H45:H49">
    <cfRule type="containsText" dxfId="2413" priority="203" operator="containsText" text="Muy Alta">
      <formula>NOT(ISERROR(SEARCH("Muy Alta",H45)))</formula>
    </cfRule>
    <cfRule type="containsText" dxfId="2412" priority="204" operator="containsText" text="Alta">
      <formula>NOT(ISERROR(SEARCH("Alta",H45)))</formula>
    </cfRule>
    <cfRule type="containsText" dxfId="2411" priority="205" operator="containsText" text="Muy Alta">
      <formula>NOT(ISERROR(SEARCH("Muy Alta",H45)))</formula>
    </cfRule>
    <cfRule type="containsText" dxfId="2410" priority="210" operator="containsText" text="Muy Baja">
      <formula>NOT(ISERROR(SEARCH("Muy Baja",H45)))</formula>
    </cfRule>
    <cfRule type="containsText" dxfId="2409" priority="211" operator="containsText" text="Baja">
      <formula>NOT(ISERROR(SEARCH("Baja",H45)))</formula>
    </cfRule>
    <cfRule type="containsText" dxfId="2408" priority="212" operator="containsText" text="Media">
      <formula>NOT(ISERROR(SEARCH("Media",H45)))</formula>
    </cfRule>
    <cfRule type="containsText" dxfId="2407" priority="213" operator="containsText" text="Alta">
      <formula>NOT(ISERROR(SEARCH("Alta",H45)))</formula>
    </cfRule>
    <cfRule type="containsText" dxfId="2406" priority="215" operator="containsText" text="Muy Alta">
      <formula>NOT(ISERROR(SEARCH("Muy Alta",H45)))</formula>
    </cfRule>
  </conditionalFormatting>
  <conditionalFormatting sqref="I45:I49">
    <cfRule type="containsText" dxfId="2405" priority="206" operator="containsText" text="Catastrófico">
      <formula>NOT(ISERROR(SEARCH("Catastrófico",I45)))</formula>
    </cfRule>
    <cfRule type="containsText" dxfId="2404" priority="207" operator="containsText" text="Mayor">
      <formula>NOT(ISERROR(SEARCH("Mayor",I45)))</formula>
    </cfRule>
    <cfRule type="containsText" dxfId="2403" priority="208" operator="containsText" text="Menor">
      <formula>NOT(ISERROR(SEARCH("Menor",I45)))</formula>
    </cfRule>
    <cfRule type="containsText" dxfId="2402" priority="209" operator="containsText" text="Leve">
      <formula>NOT(ISERROR(SEARCH("Leve",I45)))</formula>
    </cfRule>
    <cfRule type="containsText" dxfId="2401" priority="214" operator="containsText" text="Moderado">
      <formula>NOT(ISERROR(SEARCH("Moderado",I45)))</formula>
    </cfRule>
  </conditionalFormatting>
  <conditionalFormatting sqref="K45:K49">
    <cfRule type="containsText" dxfId="2400" priority="201" operator="containsText" text="Media">
      <formula>NOT(ISERROR(SEARCH("Media",K45)))</formula>
    </cfRule>
  </conditionalFormatting>
  <conditionalFormatting sqref="L45:L49">
    <cfRule type="containsText" dxfId="2399" priority="200" operator="containsText" text="Moderado">
      <formula>NOT(ISERROR(SEARCH("Moderado",L45)))</formula>
    </cfRule>
  </conditionalFormatting>
  <conditionalFormatting sqref="J45:J49">
    <cfRule type="containsText" dxfId="2398" priority="199" operator="containsText" text="Moderado">
      <formula>NOT(ISERROR(SEARCH("Moderado",J45)))</formula>
    </cfRule>
  </conditionalFormatting>
  <conditionalFormatting sqref="J45:J49">
    <cfRule type="containsText" dxfId="2397" priority="197" operator="containsText" text="Bajo">
      <formula>NOT(ISERROR(SEARCH("Bajo",J45)))</formula>
    </cfRule>
    <cfRule type="containsText" dxfId="2396" priority="198" operator="containsText" text="Extremo">
      <formula>NOT(ISERROR(SEARCH("Extremo",J45)))</formula>
    </cfRule>
  </conditionalFormatting>
  <conditionalFormatting sqref="K45:K49">
    <cfRule type="containsText" dxfId="2395" priority="195" operator="containsText" text="Baja">
      <formula>NOT(ISERROR(SEARCH("Baja",K45)))</formula>
    </cfRule>
    <cfRule type="containsText" dxfId="2394" priority="196" operator="containsText" text="Muy Baja">
      <formula>NOT(ISERROR(SEARCH("Muy Baja",K45)))</formula>
    </cfRule>
  </conditionalFormatting>
  <conditionalFormatting sqref="K45:K49">
    <cfRule type="containsText" dxfId="2393" priority="193" operator="containsText" text="Muy Alta">
      <formula>NOT(ISERROR(SEARCH("Muy Alta",K45)))</formula>
    </cfRule>
    <cfRule type="containsText" dxfId="2392" priority="194" operator="containsText" text="Alta">
      <formula>NOT(ISERROR(SEARCH("Alta",K45)))</formula>
    </cfRule>
  </conditionalFormatting>
  <conditionalFormatting sqref="L45:L49">
    <cfRule type="containsText" dxfId="2391" priority="189" operator="containsText" text="Catastrófico">
      <formula>NOT(ISERROR(SEARCH("Catastrófico",L45)))</formula>
    </cfRule>
    <cfRule type="containsText" dxfId="2390" priority="190" operator="containsText" text="Mayor">
      <formula>NOT(ISERROR(SEARCH("Mayor",L45)))</formula>
    </cfRule>
    <cfRule type="containsText" dxfId="2389" priority="191" operator="containsText" text="Menor">
      <formula>NOT(ISERROR(SEARCH("Menor",L45)))</formula>
    </cfRule>
    <cfRule type="containsText" dxfId="2388" priority="192" operator="containsText" text="Leve">
      <formula>NOT(ISERROR(SEARCH("Leve",L45)))</formula>
    </cfRule>
  </conditionalFormatting>
  <conditionalFormatting sqref="K50:L50">
    <cfRule type="containsText" dxfId="2387" priority="183" operator="containsText" text="3- Moderado">
      <formula>NOT(ISERROR(SEARCH("3- Moderado",K50)))</formula>
    </cfRule>
    <cfRule type="containsText" dxfId="2386" priority="184" operator="containsText" text="6- Moderado">
      <formula>NOT(ISERROR(SEARCH("6- Moderado",K50)))</formula>
    </cfRule>
    <cfRule type="containsText" dxfId="2385" priority="185" operator="containsText" text="4- Moderado">
      <formula>NOT(ISERROR(SEARCH("4- Moderado",K50)))</formula>
    </cfRule>
    <cfRule type="containsText" dxfId="2384" priority="186" operator="containsText" text="3- Bajo">
      <formula>NOT(ISERROR(SEARCH("3- Bajo",K50)))</formula>
    </cfRule>
    <cfRule type="containsText" dxfId="2383" priority="187" operator="containsText" text="4- Bajo">
      <formula>NOT(ISERROR(SEARCH("4- Bajo",K50)))</formula>
    </cfRule>
    <cfRule type="containsText" dxfId="2382" priority="188" operator="containsText" text="1- Bajo">
      <formula>NOT(ISERROR(SEARCH("1- Bajo",K50)))</formula>
    </cfRule>
  </conditionalFormatting>
  <conditionalFormatting sqref="H50:I50">
    <cfRule type="containsText" dxfId="2381" priority="177" operator="containsText" text="3- Moderado">
      <formula>NOT(ISERROR(SEARCH("3- Moderado",H50)))</formula>
    </cfRule>
    <cfRule type="containsText" dxfId="2380" priority="178" operator="containsText" text="6- Moderado">
      <formula>NOT(ISERROR(SEARCH("6- Moderado",H50)))</formula>
    </cfRule>
    <cfRule type="containsText" dxfId="2379" priority="179" operator="containsText" text="4- Moderado">
      <formula>NOT(ISERROR(SEARCH("4- Moderado",H50)))</formula>
    </cfRule>
    <cfRule type="containsText" dxfId="2378" priority="180" operator="containsText" text="3- Bajo">
      <formula>NOT(ISERROR(SEARCH("3- Bajo",H50)))</formula>
    </cfRule>
    <cfRule type="containsText" dxfId="2377" priority="181" operator="containsText" text="4- Bajo">
      <formula>NOT(ISERROR(SEARCH("4- Bajo",H50)))</formula>
    </cfRule>
    <cfRule type="containsText" dxfId="2376" priority="182" operator="containsText" text="1- Bajo">
      <formula>NOT(ISERROR(SEARCH("1- Bajo",H50)))</formula>
    </cfRule>
  </conditionalFormatting>
  <conditionalFormatting sqref="A50 C50:E50">
    <cfRule type="containsText" dxfId="2375" priority="171" operator="containsText" text="3- Moderado">
      <formula>NOT(ISERROR(SEARCH("3- Moderado",A50)))</formula>
    </cfRule>
    <cfRule type="containsText" dxfId="2374" priority="172" operator="containsText" text="6- Moderado">
      <formula>NOT(ISERROR(SEARCH("6- Moderado",A50)))</formula>
    </cfRule>
    <cfRule type="containsText" dxfId="2373" priority="173" operator="containsText" text="4- Moderado">
      <formula>NOT(ISERROR(SEARCH("4- Moderado",A50)))</formula>
    </cfRule>
    <cfRule type="containsText" dxfId="2372" priority="174" operator="containsText" text="3- Bajo">
      <formula>NOT(ISERROR(SEARCH("3- Bajo",A50)))</formula>
    </cfRule>
    <cfRule type="containsText" dxfId="2371" priority="175" operator="containsText" text="4- Bajo">
      <formula>NOT(ISERROR(SEARCH("4- Bajo",A50)))</formula>
    </cfRule>
    <cfRule type="containsText" dxfId="2370" priority="176" operator="containsText" text="1- Bajo">
      <formula>NOT(ISERROR(SEARCH("1- Bajo",A50)))</formula>
    </cfRule>
  </conditionalFormatting>
  <conditionalFormatting sqref="F50:G50">
    <cfRule type="containsText" dxfId="2369" priority="165" operator="containsText" text="3- Moderado">
      <formula>NOT(ISERROR(SEARCH("3- Moderado",F50)))</formula>
    </cfRule>
    <cfRule type="containsText" dxfId="2368" priority="166" operator="containsText" text="6- Moderado">
      <formula>NOT(ISERROR(SEARCH("6- Moderado",F50)))</formula>
    </cfRule>
    <cfRule type="containsText" dxfId="2367" priority="167" operator="containsText" text="4- Moderado">
      <formula>NOT(ISERROR(SEARCH("4- Moderado",F50)))</formula>
    </cfRule>
    <cfRule type="containsText" dxfId="2366" priority="168" operator="containsText" text="3- Bajo">
      <formula>NOT(ISERROR(SEARCH("3- Bajo",F50)))</formula>
    </cfRule>
    <cfRule type="containsText" dxfId="2365" priority="169" operator="containsText" text="4- Bajo">
      <formula>NOT(ISERROR(SEARCH("4- Bajo",F50)))</formula>
    </cfRule>
    <cfRule type="containsText" dxfId="2364" priority="170" operator="containsText" text="1- Bajo">
      <formula>NOT(ISERROR(SEARCH("1- Bajo",F50)))</formula>
    </cfRule>
  </conditionalFormatting>
  <conditionalFormatting sqref="J50:J54">
    <cfRule type="containsText" dxfId="2363" priority="160" operator="containsText" text="Bajo">
      <formula>NOT(ISERROR(SEARCH("Bajo",J50)))</formula>
    </cfRule>
    <cfRule type="containsText" dxfId="2362" priority="161" operator="containsText" text="Moderado">
      <formula>NOT(ISERROR(SEARCH("Moderado",J50)))</formula>
    </cfRule>
    <cfRule type="containsText" dxfId="2361" priority="162" operator="containsText" text="Alto">
      <formula>NOT(ISERROR(SEARCH("Alto",J50)))</formula>
    </cfRule>
    <cfRule type="containsText" dxfId="236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2359" priority="135" operator="containsText" text="Moderado">
      <formula>NOT(ISERROR(SEARCH("Moderado",M50)))</formula>
    </cfRule>
    <cfRule type="containsText" dxfId="2358" priority="155" operator="containsText" text="Bajo">
      <formula>NOT(ISERROR(SEARCH("Bajo",M50)))</formula>
    </cfRule>
    <cfRule type="containsText" dxfId="2357" priority="156" operator="containsText" text="Moderado">
      <formula>NOT(ISERROR(SEARCH("Moderado",M50)))</formula>
    </cfRule>
    <cfRule type="containsText" dxfId="2356" priority="157" operator="containsText" text="Alto">
      <formula>NOT(ISERROR(SEARCH("Alto",M50)))</formula>
    </cfRule>
    <cfRule type="containsText" dxfId="235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2354" priority="149" operator="containsText" text="3- Moderado">
      <formula>NOT(ISERROR(SEARCH("3- Moderado",N50)))</formula>
    </cfRule>
    <cfRule type="containsText" dxfId="2353" priority="150" operator="containsText" text="6- Moderado">
      <formula>NOT(ISERROR(SEARCH("6- Moderado",N50)))</formula>
    </cfRule>
    <cfRule type="containsText" dxfId="2352" priority="151" operator="containsText" text="4- Moderado">
      <formula>NOT(ISERROR(SEARCH("4- Moderado",N50)))</formula>
    </cfRule>
    <cfRule type="containsText" dxfId="2351" priority="152" operator="containsText" text="3- Bajo">
      <formula>NOT(ISERROR(SEARCH("3- Bajo",N50)))</formula>
    </cfRule>
    <cfRule type="containsText" dxfId="2350" priority="153" operator="containsText" text="4- Bajo">
      <formula>NOT(ISERROR(SEARCH("4- Bajo",N50)))</formula>
    </cfRule>
    <cfRule type="containsText" dxfId="2349" priority="154" operator="containsText" text="1- Bajo">
      <formula>NOT(ISERROR(SEARCH("1- Bajo",N50)))</formula>
    </cfRule>
  </conditionalFormatting>
  <conditionalFormatting sqref="H50:H54">
    <cfRule type="containsText" dxfId="2348" priority="136" operator="containsText" text="Muy Alta">
      <formula>NOT(ISERROR(SEARCH("Muy Alta",H50)))</formula>
    </cfRule>
    <cfRule type="containsText" dxfId="2347" priority="137" operator="containsText" text="Alta">
      <formula>NOT(ISERROR(SEARCH("Alta",H50)))</formula>
    </cfRule>
    <cfRule type="containsText" dxfId="2346" priority="138" operator="containsText" text="Muy Alta">
      <formula>NOT(ISERROR(SEARCH("Muy Alta",H50)))</formula>
    </cfRule>
    <cfRule type="containsText" dxfId="2345" priority="143" operator="containsText" text="Muy Baja">
      <formula>NOT(ISERROR(SEARCH("Muy Baja",H50)))</formula>
    </cfRule>
    <cfRule type="containsText" dxfId="2344" priority="144" operator="containsText" text="Baja">
      <formula>NOT(ISERROR(SEARCH("Baja",H50)))</formula>
    </cfRule>
    <cfRule type="containsText" dxfId="2343" priority="145" operator="containsText" text="Media">
      <formula>NOT(ISERROR(SEARCH("Media",H50)))</formula>
    </cfRule>
    <cfRule type="containsText" dxfId="2342" priority="146" operator="containsText" text="Alta">
      <formula>NOT(ISERROR(SEARCH("Alta",H50)))</formula>
    </cfRule>
    <cfRule type="containsText" dxfId="2341" priority="148" operator="containsText" text="Muy Alta">
      <formula>NOT(ISERROR(SEARCH("Muy Alta",H50)))</formula>
    </cfRule>
  </conditionalFormatting>
  <conditionalFormatting sqref="I50:I54">
    <cfRule type="containsText" dxfId="2340" priority="139" operator="containsText" text="Catastrófico">
      <formula>NOT(ISERROR(SEARCH("Catastrófico",I50)))</formula>
    </cfRule>
    <cfRule type="containsText" dxfId="2339" priority="140" operator="containsText" text="Mayor">
      <formula>NOT(ISERROR(SEARCH("Mayor",I50)))</formula>
    </cfRule>
    <cfRule type="containsText" dxfId="2338" priority="141" operator="containsText" text="Menor">
      <formula>NOT(ISERROR(SEARCH("Menor",I50)))</formula>
    </cfRule>
    <cfRule type="containsText" dxfId="2337" priority="142" operator="containsText" text="Leve">
      <formula>NOT(ISERROR(SEARCH("Leve",I50)))</formula>
    </cfRule>
    <cfRule type="containsText" dxfId="2336" priority="147" operator="containsText" text="Moderado">
      <formula>NOT(ISERROR(SEARCH("Moderado",I50)))</formula>
    </cfRule>
  </conditionalFormatting>
  <conditionalFormatting sqref="K50:K54">
    <cfRule type="containsText" dxfId="2335" priority="134" operator="containsText" text="Media">
      <formula>NOT(ISERROR(SEARCH("Media",K50)))</formula>
    </cfRule>
  </conditionalFormatting>
  <conditionalFormatting sqref="L50:L54">
    <cfRule type="containsText" dxfId="2334" priority="133" operator="containsText" text="Moderado">
      <formula>NOT(ISERROR(SEARCH("Moderado",L50)))</formula>
    </cfRule>
  </conditionalFormatting>
  <conditionalFormatting sqref="J50:J54">
    <cfRule type="containsText" dxfId="2333" priority="132" operator="containsText" text="Moderado">
      <formula>NOT(ISERROR(SEARCH("Moderado",J50)))</formula>
    </cfRule>
  </conditionalFormatting>
  <conditionalFormatting sqref="J50:J54">
    <cfRule type="containsText" dxfId="2332" priority="130" operator="containsText" text="Bajo">
      <formula>NOT(ISERROR(SEARCH("Bajo",J50)))</formula>
    </cfRule>
    <cfRule type="containsText" dxfId="2331" priority="131" operator="containsText" text="Extremo">
      <formula>NOT(ISERROR(SEARCH("Extremo",J50)))</formula>
    </cfRule>
  </conditionalFormatting>
  <conditionalFormatting sqref="K50:K54">
    <cfRule type="containsText" dxfId="2330" priority="128" operator="containsText" text="Baja">
      <formula>NOT(ISERROR(SEARCH("Baja",K50)))</formula>
    </cfRule>
    <cfRule type="containsText" dxfId="2329" priority="129" operator="containsText" text="Muy Baja">
      <formula>NOT(ISERROR(SEARCH("Muy Baja",K50)))</formula>
    </cfRule>
  </conditionalFormatting>
  <conditionalFormatting sqref="K50:K54">
    <cfRule type="containsText" dxfId="2328" priority="126" operator="containsText" text="Muy Alta">
      <formula>NOT(ISERROR(SEARCH("Muy Alta",K50)))</formula>
    </cfRule>
    <cfRule type="containsText" dxfId="2327" priority="127" operator="containsText" text="Alta">
      <formula>NOT(ISERROR(SEARCH("Alta",K50)))</formula>
    </cfRule>
  </conditionalFormatting>
  <conditionalFormatting sqref="L50:L54">
    <cfRule type="containsText" dxfId="2326" priority="122" operator="containsText" text="Catastrófico">
      <formula>NOT(ISERROR(SEARCH("Catastrófico",L50)))</formula>
    </cfRule>
    <cfRule type="containsText" dxfId="2325" priority="123" operator="containsText" text="Mayor">
      <formula>NOT(ISERROR(SEARCH("Mayor",L50)))</formula>
    </cfRule>
    <cfRule type="containsText" dxfId="2324" priority="124" operator="containsText" text="Menor">
      <formula>NOT(ISERROR(SEARCH("Menor",L50)))</formula>
    </cfRule>
    <cfRule type="containsText" dxfId="2323" priority="125" operator="containsText" text="Leve">
      <formula>NOT(ISERROR(SEARCH("Leve",L50)))</formula>
    </cfRule>
  </conditionalFormatting>
  <conditionalFormatting sqref="K55:L55">
    <cfRule type="containsText" dxfId="2322" priority="116" operator="containsText" text="3- Moderado">
      <formula>NOT(ISERROR(SEARCH("3- Moderado",K55)))</formula>
    </cfRule>
    <cfRule type="containsText" dxfId="2321" priority="117" operator="containsText" text="6- Moderado">
      <formula>NOT(ISERROR(SEARCH("6- Moderado",K55)))</formula>
    </cfRule>
    <cfRule type="containsText" dxfId="2320" priority="118" operator="containsText" text="4- Moderado">
      <formula>NOT(ISERROR(SEARCH("4- Moderado",K55)))</formula>
    </cfRule>
    <cfRule type="containsText" dxfId="2319" priority="119" operator="containsText" text="3- Bajo">
      <formula>NOT(ISERROR(SEARCH("3- Bajo",K55)))</formula>
    </cfRule>
    <cfRule type="containsText" dxfId="2318" priority="120" operator="containsText" text="4- Bajo">
      <formula>NOT(ISERROR(SEARCH("4- Bajo",K55)))</formula>
    </cfRule>
    <cfRule type="containsText" dxfId="2317" priority="121" operator="containsText" text="1- Bajo">
      <formula>NOT(ISERROR(SEARCH("1- Bajo",K55)))</formula>
    </cfRule>
  </conditionalFormatting>
  <conditionalFormatting sqref="H55:I55">
    <cfRule type="containsText" dxfId="2316" priority="110" operator="containsText" text="3- Moderado">
      <formula>NOT(ISERROR(SEARCH("3- Moderado",H55)))</formula>
    </cfRule>
    <cfRule type="containsText" dxfId="2315" priority="111" operator="containsText" text="6- Moderado">
      <formula>NOT(ISERROR(SEARCH("6- Moderado",H55)))</formula>
    </cfRule>
    <cfRule type="containsText" dxfId="2314" priority="112" operator="containsText" text="4- Moderado">
      <formula>NOT(ISERROR(SEARCH("4- Moderado",H55)))</formula>
    </cfRule>
    <cfRule type="containsText" dxfId="2313" priority="113" operator="containsText" text="3- Bajo">
      <formula>NOT(ISERROR(SEARCH("3- Bajo",H55)))</formula>
    </cfRule>
    <cfRule type="containsText" dxfId="2312" priority="114" operator="containsText" text="4- Bajo">
      <formula>NOT(ISERROR(SEARCH("4- Bajo",H55)))</formula>
    </cfRule>
    <cfRule type="containsText" dxfId="2311" priority="115" operator="containsText" text="1- Bajo">
      <formula>NOT(ISERROR(SEARCH("1- Bajo",H55)))</formula>
    </cfRule>
  </conditionalFormatting>
  <conditionalFormatting sqref="A55 C55:E55">
    <cfRule type="containsText" dxfId="2310" priority="104" operator="containsText" text="3- Moderado">
      <formula>NOT(ISERROR(SEARCH("3- Moderado",A55)))</formula>
    </cfRule>
    <cfRule type="containsText" dxfId="2309" priority="105" operator="containsText" text="6- Moderado">
      <formula>NOT(ISERROR(SEARCH("6- Moderado",A55)))</formula>
    </cfRule>
    <cfRule type="containsText" dxfId="2308" priority="106" operator="containsText" text="4- Moderado">
      <formula>NOT(ISERROR(SEARCH("4- Moderado",A55)))</formula>
    </cfRule>
    <cfRule type="containsText" dxfId="2307" priority="107" operator="containsText" text="3- Bajo">
      <formula>NOT(ISERROR(SEARCH("3- Bajo",A55)))</formula>
    </cfRule>
    <cfRule type="containsText" dxfId="2306" priority="108" operator="containsText" text="4- Bajo">
      <formula>NOT(ISERROR(SEARCH("4- Bajo",A55)))</formula>
    </cfRule>
    <cfRule type="containsText" dxfId="2305" priority="109" operator="containsText" text="1- Bajo">
      <formula>NOT(ISERROR(SEARCH("1- Bajo",A55)))</formula>
    </cfRule>
  </conditionalFormatting>
  <conditionalFormatting sqref="F55:G55">
    <cfRule type="containsText" dxfId="2304" priority="98" operator="containsText" text="3- Moderado">
      <formula>NOT(ISERROR(SEARCH("3- Moderado",F55)))</formula>
    </cfRule>
    <cfRule type="containsText" dxfId="2303" priority="99" operator="containsText" text="6- Moderado">
      <formula>NOT(ISERROR(SEARCH("6- Moderado",F55)))</formula>
    </cfRule>
    <cfRule type="containsText" dxfId="2302" priority="100" operator="containsText" text="4- Moderado">
      <formula>NOT(ISERROR(SEARCH("4- Moderado",F55)))</formula>
    </cfRule>
    <cfRule type="containsText" dxfId="2301" priority="101" operator="containsText" text="3- Bajo">
      <formula>NOT(ISERROR(SEARCH("3- Bajo",F55)))</formula>
    </cfRule>
    <cfRule type="containsText" dxfId="2300" priority="102" operator="containsText" text="4- Bajo">
      <formula>NOT(ISERROR(SEARCH("4- Bajo",F55)))</formula>
    </cfRule>
    <cfRule type="containsText" dxfId="2299" priority="103" operator="containsText" text="1- Bajo">
      <formula>NOT(ISERROR(SEARCH("1- Bajo",F55)))</formula>
    </cfRule>
  </conditionalFormatting>
  <conditionalFormatting sqref="J55:J59">
    <cfRule type="containsText" dxfId="2298" priority="93" operator="containsText" text="Bajo">
      <formula>NOT(ISERROR(SEARCH("Bajo",J55)))</formula>
    </cfRule>
    <cfRule type="containsText" dxfId="2297" priority="94" operator="containsText" text="Moderado">
      <formula>NOT(ISERROR(SEARCH("Moderado",J55)))</formula>
    </cfRule>
    <cfRule type="containsText" dxfId="2296" priority="95" operator="containsText" text="Alto">
      <formula>NOT(ISERROR(SEARCH("Alto",J55)))</formula>
    </cfRule>
    <cfRule type="containsText" dxfId="229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2294" priority="68" operator="containsText" text="Moderado">
      <formula>NOT(ISERROR(SEARCH("Moderado",M55)))</formula>
    </cfRule>
    <cfRule type="containsText" dxfId="2293" priority="88" operator="containsText" text="Bajo">
      <formula>NOT(ISERROR(SEARCH("Bajo",M55)))</formula>
    </cfRule>
    <cfRule type="containsText" dxfId="2292" priority="89" operator="containsText" text="Moderado">
      <formula>NOT(ISERROR(SEARCH("Moderado",M55)))</formula>
    </cfRule>
    <cfRule type="containsText" dxfId="2291" priority="90" operator="containsText" text="Alto">
      <formula>NOT(ISERROR(SEARCH("Alto",M55)))</formula>
    </cfRule>
    <cfRule type="containsText" dxfId="229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2289" priority="82" operator="containsText" text="3- Moderado">
      <formula>NOT(ISERROR(SEARCH("3- Moderado",N55)))</formula>
    </cfRule>
    <cfRule type="containsText" dxfId="2288" priority="83" operator="containsText" text="6- Moderado">
      <formula>NOT(ISERROR(SEARCH("6- Moderado",N55)))</formula>
    </cfRule>
    <cfRule type="containsText" dxfId="2287" priority="84" operator="containsText" text="4- Moderado">
      <formula>NOT(ISERROR(SEARCH("4- Moderado",N55)))</formula>
    </cfRule>
    <cfRule type="containsText" dxfId="2286" priority="85" operator="containsText" text="3- Bajo">
      <formula>NOT(ISERROR(SEARCH("3- Bajo",N55)))</formula>
    </cfRule>
    <cfRule type="containsText" dxfId="2285" priority="86" operator="containsText" text="4- Bajo">
      <formula>NOT(ISERROR(SEARCH("4- Bajo",N55)))</formula>
    </cfRule>
    <cfRule type="containsText" dxfId="2284" priority="87" operator="containsText" text="1- Bajo">
      <formula>NOT(ISERROR(SEARCH("1- Bajo",N55)))</formula>
    </cfRule>
  </conditionalFormatting>
  <conditionalFormatting sqref="H55:H59">
    <cfRule type="containsText" dxfId="2283" priority="69" operator="containsText" text="Muy Alta">
      <formula>NOT(ISERROR(SEARCH("Muy Alta",H55)))</formula>
    </cfRule>
    <cfRule type="containsText" dxfId="2282" priority="70" operator="containsText" text="Alta">
      <formula>NOT(ISERROR(SEARCH("Alta",H55)))</formula>
    </cfRule>
    <cfRule type="containsText" dxfId="2281" priority="71" operator="containsText" text="Muy Alta">
      <formula>NOT(ISERROR(SEARCH("Muy Alta",H55)))</formula>
    </cfRule>
    <cfRule type="containsText" dxfId="2280" priority="76" operator="containsText" text="Muy Baja">
      <formula>NOT(ISERROR(SEARCH("Muy Baja",H55)))</formula>
    </cfRule>
    <cfRule type="containsText" dxfId="2279" priority="77" operator="containsText" text="Baja">
      <formula>NOT(ISERROR(SEARCH("Baja",H55)))</formula>
    </cfRule>
    <cfRule type="containsText" dxfId="2278" priority="78" operator="containsText" text="Media">
      <formula>NOT(ISERROR(SEARCH("Media",H55)))</formula>
    </cfRule>
    <cfRule type="containsText" dxfId="2277" priority="79" operator="containsText" text="Alta">
      <formula>NOT(ISERROR(SEARCH("Alta",H55)))</formula>
    </cfRule>
    <cfRule type="containsText" dxfId="2276" priority="81" operator="containsText" text="Muy Alta">
      <formula>NOT(ISERROR(SEARCH("Muy Alta",H55)))</formula>
    </cfRule>
  </conditionalFormatting>
  <conditionalFormatting sqref="I55:I59">
    <cfRule type="containsText" dxfId="2275" priority="72" operator="containsText" text="Catastrófico">
      <formula>NOT(ISERROR(SEARCH("Catastrófico",I55)))</formula>
    </cfRule>
    <cfRule type="containsText" dxfId="2274" priority="73" operator="containsText" text="Mayor">
      <formula>NOT(ISERROR(SEARCH("Mayor",I55)))</formula>
    </cfRule>
    <cfRule type="containsText" dxfId="2273" priority="74" operator="containsText" text="Menor">
      <formula>NOT(ISERROR(SEARCH("Menor",I55)))</formula>
    </cfRule>
    <cfRule type="containsText" dxfId="2272" priority="75" operator="containsText" text="Leve">
      <formula>NOT(ISERROR(SEARCH("Leve",I55)))</formula>
    </cfRule>
    <cfRule type="containsText" dxfId="2271" priority="80" operator="containsText" text="Moderado">
      <formula>NOT(ISERROR(SEARCH("Moderado",I55)))</formula>
    </cfRule>
  </conditionalFormatting>
  <conditionalFormatting sqref="K55:K59">
    <cfRule type="containsText" dxfId="2270" priority="67" operator="containsText" text="Media">
      <formula>NOT(ISERROR(SEARCH("Media",K55)))</formula>
    </cfRule>
  </conditionalFormatting>
  <conditionalFormatting sqref="L55:L59">
    <cfRule type="containsText" dxfId="2269" priority="66" operator="containsText" text="Moderado">
      <formula>NOT(ISERROR(SEARCH("Moderado",L55)))</formula>
    </cfRule>
  </conditionalFormatting>
  <conditionalFormatting sqref="J55:J59">
    <cfRule type="containsText" dxfId="2268" priority="65" operator="containsText" text="Moderado">
      <formula>NOT(ISERROR(SEARCH("Moderado",J55)))</formula>
    </cfRule>
  </conditionalFormatting>
  <conditionalFormatting sqref="J55:J59">
    <cfRule type="containsText" dxfId="2267" priority="63" operator="containsText" text="Bajo">
      <formula>NOT(ISERROR(SEARCH("Bajo",J55)))</formula>
    </cfRule>
    <cfRule type="containsText" dxfId="2266" priority="64" operator="containsText" text="Extremo">
      <formula>NOT(ISERROR(SEARCH("Extremo",J55)))</formula>
    </cfRule>
  </conditionalFormatting>
  <conditionalFormatting sqref="K55:K59">
    <cfRule type="containsText" dxfId="2265" priority="61" operator="containsText" text="Baja">
      <formula>NOT(ISERROR(SEARCH("Baja",K55)))</formula>
    </cfRule>
    <cfRule type="containsText" dxfId="2264" priority="62" operator="containsText" text="Muy Baja">
      <formula>NOT(ISERROR(SEARCH("Muy Baja",K55)))</formula>
    </cfRule>
  </conditionalFormatting>
  <conditionalFormatting sqref="K55:K59">
    <cfRule type="containsText" dxfId="2263" priority="59" operator="containsText" text="Muy Alta">
      <formula>NOT(ISERROR(SEARCH("Muy Alta",K55)))</formula>
    </cfRule>
    <cfRule type="containsText" dxfId="2262" priority="60" operator="containsText" text="Alta">
      <formula>NOT(ISERROR(SEARCH("Alta",K55)))</formula>
    </cfRule>
  </conditionalFormatting>
  <conditionalFormatting sqref="L55:L59">
    <cfRule type="containsText" dxfId="2261" priority="55" operator="containsText" text="Catastrófico">
      <formula>NOT(ISERROR(SEARCH("Catastrófico",L55)))</formula>
    </cfRule>
    <cfRule type="containsText" dxfId="2260" priority="56" operator="containsText" text="Mayor">
      <formula>NOT(ISERROR(SEARCH("Mayor",L55)))</formula>
    </cfRule>
    <cfRule type="containsText" dxfId="2259" priority="57" operator="containsText" text="Menor">
      <formula>NOT(ISERROR(SEARCH("Menor",L55)))</formula>
    </cfRule>
    <cfRule type="containsText" dxfId="2258"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00000000-0002-0000-0400-000000000000}"/>
    <dataValidation allowBlank="1" showInputMessage="1" showErrorMessage="1" prompt="Seleccionar si el responsable es el responsable de las acciones es el nivel central" sqref="P7:P8" xr:uid="{00000000-0002-0000-0400-000001000000}"/>
    <dataValidation allowBlank="1" showInputMessage="1" showErrorMessage="1" prompt="Describir las actividades que se van a desarrollar para el proyecto" sqref="O7" xr:uid="{00000000-0002-0000-0400-000002000000}"/>
    <dataValidation allowBlank="1" showInputMessage="1" showErrorMessage="1" prompt="El grado de afectación puede ser " sqref="I8" xr:uid="{00000000-0002-0000-0400-000003000000}"/>
    <dataValidation allowBlank="1" showInputMessage="1" showErrorMessage="1" prompt="Que tan factible es que materialize el riesgo?" sqref="H8" xr:uid="{00000000-0002-0000-04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400-000005000000}"/>
    <dataValidation allowBlank="1" showInputMessage="1" showErrorMessage="1" prompt="Seleccionar el tipo de riesgo teniendo en cuenta que  factor organizaconal afecta. Ver explicacion en hoja " sqref="E8" xr:uid="{00000000-0002-0000-0400-000006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KL59"/>
  <sheetViews>
    <sheetView tabSelected="1" zoomScale="70" zoomScaleNormal="70" workbookViewId="0">
      <pane xSplit="1" ySplit="9" topLeftCell="F15" activePane="bottomRight" state="frozen"/>
      <selection pane="topRight" activeCell="B1" sqref="B1"/>
      <selection pane="bottomLeft" activeCell="A10" sqref="A10"/>
      <selection pane="bottomRight" activeCell="P29" sqref="P29"/>
    </sheetView>
  </sheetViews>
  <sheetFormatPr baseColWidth="10" defaultRowHeight="15" x14ac:dyDescent="0.25"/>
  <cols>
    <col min="1" max="1" width="14.140625" customWidth="1"/>
    <col min="2" max="2" width="28.28515625" customWidth="1"/>
    <col min="3" max="3" width="25.7109375" customWidth="1"/>
    <col min="4" max="4" width="51.42578125" customWidth="1"/>
    <col min="5" max="5" width="25.140625" customWidth="1"/>
    <col min="6" max="6" width="34.140625" customWidth="1"/>
    <col min="7" max="7" width="23.28515625" customWidth="1"/>
    <col min="8" max="8" width="12.140625" customWidth="1"/>
    <col min="9" max="9" width="13.28515625" customWidth="1"/>
    <col min="11" max="11" width="24.28515625" customWidth="1"/>
    <col min="12" max="12" width="14.85546875" customWidth="1"/>
    <col min="16" max="16" width="61.140625" customWidth="1"/>
    <col min="17" max="17" width="13.140625" customWidth="1"/>
    <col min="21" max="21" width="14.5703125" customWidth="1"/>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3" max="33" width="13.42578125" customWidth="1"/>
    <col min="34" max="34" width="21.140625" customWidth="1"/>
    <col min="35" max="35" width="11.42578125" customWidth="1"/>
    <col min="36" max="36" width="15" customWidth="1"/>
    <col min="37" max="37" width="16.140625" customWidth="1"/>
    <col min="38" max="38" width="17.85546875" bestFit="1" customWidth="1"/>
    <col min="39" max="39" width="12" bestFit="1" customWidth="1"/>
    <col min="41" max="298" width="11.42578125" style="62"/>
    <col min="299" max="16384" width="11.42578125" style="79"/>
  </cols>
  <sheetData>
    <row r="1" spans="1:298" s="76" customFormat="1" ht="16.5" customHeight="1" x14ac:dyDescent="0.3">
      <c r="A1" s="433"/>
      <c r="B1" s="434"/>
      <c r="C1" s="434"/>
      <c r="D1" s="473" t="s">
        <v>68</v>
      </c>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c r="AF1" s="473"/>
      <c r="AG1" s="473"/>
      <c r="AH1" s="473"/>
      <c r="AI1" s="473"/>
      <c r="AJ1" s="473"/>
      <c r="AK1" s="473"/>
      <c r="AL1" s="417" t="s">
        <v>67</v>
      </c>
      <c r="AM1" s="417"/>
      <c r="AN1" s="417"/>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c r="IR1" s="75"/>
      <c r="IS1" s="75"/>
      <c r="IT1" s="75"/>
      <c r="IU1" s="75"/>
      <c r="IV1" s="75"/>
      <c r="IW1" s="75"/>
      <c r="IX1" s="75"/>
      <c r="IY1" s="75"/>
      <c r="IZ1" s="75"/>
      <c r="JA1" s="75"/>
      <c r="JB1" s="75"/>
      <c r="JC1" s="75"/>
      <c r="JD1" s="75"/>
      <c r="JE1" s="75"/>
      <c r="JF1" s="75"/>
      <c r="JG1" s="75"/>
      <c r="JH1" s="75"/>
      <c r="JI1" s="75"/>
      <c r="JJ1" s="75"/>
      <c r="JK1" s="75"/>
      <c r="JL1" s="75"/>
      <c r="JM1" s="75"/>
      <c r="JN1" s="75"/>
      <c r="JO1" s="75"/>
      <c r="JP1" s="75"/>
      <c r="JQ1" s="75"/>
      <c r="JR1" s="75"/>
      <c r="JS1" s="75"/>
      <c r="JT1" s="75"/>
      <c r="JU1" s="75"/>
      <c r="JV1" s="75"/>
      <c r="JW1" s="75"/>
      <c r="JX1" s="75"/>
      <c r="JY1" s="75"/>
      <c r="JZ1" s="75"/>
      <c r="KA1" s="75"/>
      <c r="KB1" s="75"/>
      <c r="KC1" s="75"/>
      <c r="KD1" s="75"/>
      <c r="KE1" s="75"/>
      <c r="KF1" s="75"/>
      <c r="KG1" s="75"/>
      <c r="KH1" s="75"/>
      <c r="KI1" s="75"/>
      <c r="KJ1" s="75"/>
      <c r="KK1" s="75"/>
      <c r="KL1" s="75"/>
    </row>
    <row r="2" spans="1:298" s="76" customFormat="1" ht="39.75" customHeight="1" x14ac:dyDescent="0.3">
      <c r="A2" s="435"/>
      <c r="B2" s="436"/>
      <c r="C2" s="436"/>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17"/>
      <c r="AM2" s="417"/>
      <c r="AN2" s="417"/>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c r="DJ2" s="75"/>
      <c r="DK2" s="75"/>
      <c r="DL2" s="75"/>
      <c r="DM2" s="75"/>
      <c r="DN2" s="75"/>
      <c r="DO2" s="75"/>
      <c r="DP2" s="75"/>
      <c r="DQ2" s="75"/>
      <c r="DR2" s="75"/>
      <c r="DS2" s="75"/>
      <c r="DT2" s="75"/>
      <c r="DU2" s="75"/>
      <c r="DV2" s="75"/>
      <c r="DW2" s="75"/>
      <c r="DX2" s="75"/>
      <c r="DY2" s="75"/>
      <c r="DZ2" s="75"/>
      <c r="EA2" s="75"/>
      <c r="EB2" s="75"/>
      <c r="EC2" s="75"/>
      <c r="ED2" s="75"/>
      <c r="EE2" s="75"/>
      <c r="EF2" s="75"/>
      <c r="EG2" s="75"/>
      <c r="EH2" s="75"/>
      <c r="EI2" s="75"/>
      <c r="EJ2" s="75"/>
      <c r="EK2" s="75"/>
      <c r="EL2" s="75"/>
      <c r="EM2" s="75"/>
      <c r="EN2" s="75"/>
      <c r="EO2" s="75"/>
      <c r="EP2" s="75"/>
      <c r="EQ2" s="75"/>
      <c r="ER2" s="75"/>
      <c r="ES2" s="75"/>
      <c r="ET2" s="75"/>
      <c r="EU2" s="75"/>
      <c r="EV2" s="75"/>
      <c r="EW2" s="75"/>
      <c r="EX2" s="75"/>
      <c r="EY2" s="75"/>
      <c r="EZ2" s="75"/>
      <c r="FA2" s="75"/>
      <c r="FB2" s="75"/>
      <c r="FC2" s="75"/>
      <c r="FD2" s="75"/>
      <c r="FE2" s="75"/>
      <c r="FF2" s="75"/>
      <c r="FG2" s="75"/>
      <c r="FH2" s="75"/>
      <c r="FI2" s="75"/>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c r="IE2" s="75"/>
      <c r="IF2" s="75"/>
      <c r="IG2" s="75"/>
      <c r="IH2" s="75"/>
      <c r="II2" s="75"/>
      <c r="IJ2" s="75"/>
      <c r="IK2" s="75"/>
      <c r="IL2" s="75"/>
      <c r="IM2" s="75"/>
      <c r="IN2" s="75"/>
      <c r="IO2" s="75"/>
      <c r="IP2" s="75"/>
      <c r="IQ2" s="75"/>
      <c r="IR2" s="75"/>
      <c r="IS2" s="75"/>
      <c r="IT2" s="75"/>
      <c r="IU2" s="75"/>
      <c r="IV2" s="75"/>
      <c r="IW2" s="75"/>
      <c r="IX2" s="75"/>
      <c r="IY2" s="75"/>
      <c r="IZ2" s="75"/>
      <c r="JA2" s="75"/>
      <c r="JB2" s="75"/>
      <c r="JC2" s="75"/>
      <c r="JD2" s="75"/>
      <c r="JE2" s="75"/>
      <c r="JF2" s="75"/>
      <c r="JG2" s="75"/>
      <c r="JH2" s="75"/>
      <c r="JI2" s="75"/>
      <c r="JJ2" s="75"/>
      <c r="JK2" s="75"/>
      <c r="JL2" s="75"/>
      <c r="JM2" s="75"/>
      <c r="JN2" s="75"/>
      <c r="JO2" s="75"/>
      <c r="JP2" s="75"/>
      <c r="JQ2" s="75"/>
      <c r="JR2" s="75"/>
      <c r="JS2" s="75"/>
      <c r="JT2" s="75"/>
      <c r="JU2" s="75"/>
      <c r="JV2" s="75"/>
      <c r="JW2" s="75"/>
      <c r="JX2" s="75"/>
      <c r="JY2" s="75"/>
      <c r="JZ2" s="75"/>
      <c r="KA2" s="75"/>
      <c r="KB2" s="75"/>
      <c r="KC2" s="75"/>
      <c r="KD2" s="75"/>
      <c r="KE2" s="75"/>
      <c r="KF2" s="75"/>
      <c r="KG2" s="75"/>
      <c r="KH2" s="75"/>
      <c r="KI2" s="75"/>
      <c r="KJ2" s="75"/>
      <c r="KK2" s="75"/>
      <c r="KL2" s="75"/>
    </row>
    <row r="3" spans="1:298" s="76" customFormat="1" ht="16.5" x14ac:dyDescent="0.3">
      <c r="A3" s="2"/>
      <c r="B3" s="2"/>
      <c r="C3" s="3"/>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17"/>
      <c r="AM3" s="417"/>
      <c r="AN3" s="417"/>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c r="EP3" s="75"/>
      <c r="EQ3" s="75"/>
      <c r="ER3" s="75"/>
      <c r="ES3" s="75"/>
      <c r="ET3" s="75"/>
      <c r="EU3" s="75"/>
      <c r="EV3" s="75"/>
      <c r="EW3" s="75"/>
      <c r="EX3" s="75"/>
      <c r="EY3" s="75"/>
      <c r="EZ3" s="75"/>
      <c r="FA3" s="75"/>
      <c r="FB3" s="75"/>
      <c r="FC3" s="75"/>
      <c r="FD3" s="75"/>
      <c r="FE3" s="75"/>
      <c r="FF3" s="75"/>
      <c r="FG3" s="75"/>
      <c r="FH3" s="75"/>
      <c r="FI3" s="75"/>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75"/>
      <c r="II3" s="75"/>
      <c r="IJ3" s="75"/>
      <c r="IK3" s="75"/>
      <c r="IL3" s="75"/>
      <c r="IM3" s="75"/>
      <c r="IN3" s="75"/>
      <c r="IO3" s="75"/>
      <c r="IP3" s="75"/>
      <c r="IQ3" s="75"/>
      <c r="IR3" s="75"/>
      <c r="IS3" s="75"/>
      <c r="IT3" s="75"/>
      <c r="IU3" s="75"/>
      <c r="IV3" s="75"/>
      <c r="IW3" s="75"/>
      <c r="IX3" s="75"/>
      <c r="IY3" s="75"/>
      <c r="IZ3" s="75"/>
      <c r="JA3" s="75"/>
      <c r="JB3" s="75"/>
      <c r="JC3" s="75"/>
      <c r="JD3" s="75"/>
      <c r="JE3" s="75"/>
      <c r="JF3" s="75"/>
      <c r="JG3" s="75"/>
      <c r="JH3" s="75"/>
      <c r="JI3" s="75"/>
      <c r="JJ3" s="75"/>
      <c r="JK3" s="75"/>
      <c r="JL3" s="75"/>
      <c r="JM3" s="75"/>
      <c r="JN3" s="75"/>
      <c r="JO3" s="75"/>
      <c r="JP3" s="75"/>
      <c r="JQ3" s="75"/>
      <c r="JR3" s="75"/>
      <c r="JS3" s="75"/>
      <c r="JT3" s="75"/>
      <c r="JU3" s="75"/>
      <c r="JV3" s="75"/>
      <c r="JW3" s="75"/>
      <c r="JX3" s="75"/>
      <c r="JY3" s="75"/>
      <c r="JZ3" s="75"/>
      <c r="KA3" s="75"/>
      <c r="KB3" s="75"/>
      <c r="KC3" s="75"/>
      <c r="KD3" s="75"/>
      <c r="KE3" s="75"/>
      <c r="KF3" s="75"/>
      <c r="KG3" s="75"/>
      <c r="KH3" s="75"/>
      <c r="KI3" s="75"/>
      <c r="KJ3" s="75"/>
      <c r="KK3" s="75"/>
      <c r="KL3" s="75"/>
    </row>
    <row r="4" spans="1:298" s="76" customFormat="1" ht="21" customHeight="1" x14ac:dyDescent="0.3">
      <c r="A4" s="418" t="s">
        <v>0</v>
      </c>
      <c r="B4" s="419"/>
      <c r="C4" s="420"/>
      <c r="D4" s="421" t="s">
        <v>427</v>
      </c>
      <c r="E4" s="422"/>
      <c r="F4" s="422"/>
      <c r="G4" s="422"/>
      <c r="H4" s="422"/>
      <c r="I4" s="422"/>
      <c r="J4" s="422"/>
      <c r="K4" s="422"/>
      <c r="L4" s="422"/>
      <c r="M4" s="422"/>
      <c r="N4" s="423"/>
      <c r="O4" s="424"/>
      <c r="P4" s="424"/>
      <c r="Q4" s="424"/>
      <c r="R4" s="1"/>
      <c r="S4" s="1"/>
      <c r="T4" s="1"/>
      <c r="U4" s="1"/>
      <c r="V4" s="1"/>
      <c r="W4" s="1"/>
      <c r="X4" s="1"/>
      <c r="Y4" s="1"/>
      <c r="Z4" s="1"/>
      <c r="AA4" s="1"/>
      <c r="AB4" s="1"/>
      <c r="AC4" s="1"/>
      <c r="AD4" s="1"/>
      <c r="AE4" s="1"/>
      <c r="AF4" s="1"/>
      <c r="AG4" s="1"/>
      <c r="AH4" s="1"/>
      <c r="AI4" s="1"/>
      <c r="AJ4" s="1"/>
      <c r="AK4" s="1"/>
      <c r="AL4" s="1"/>
      <c r="AM4" s="1"/>
      <c r="AN4" s="1"/>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c r="IR4" s="75"/>
      <c r="IS4" s="75"/>
      <c r="IT4" s="75"/>
      <c r="IU4" s="75"/>
      <c r="IV4" s="75"/>
      <c r="IW4" s="75"/>
      <c r="IX4" s="75"/>
      <c r="IY4" s="75"/>
      <c r="IZ4" s="75"/>
      <c r="JA4" s="75"/>
      <c r="JB4" s="75"/>
      <c r="JC4" s="75"/>
      <c r="JD4" s="75"/>
      <c r="JE4" s="75"/>
      <c r="JF4" s="75"/>
      <c r="JG4" s="75"/>
      <c r="JH4" s="75"/>
      <c r="JI4" s="75"/>
      <c r="JJ4" s="75"/>
      <c r="JK4" s="75"/>
      <c r="JL4" s="75"/>
      <c r="JM4" s="75"/>
      <c r="JN4" s="75"/>
      <c r="JO4" s="75"/>
      <c r="JP4" s="75"/>
      <c r="JQ4" s="75"/>
      <c r="JR4" s="75"/>
      <c r="JS4" s="75"/>
      <c r="JT4" s="75"/>
      <c r="JU4" s="75"/>
      <c r="JV4" s="75"/>
      <c r="JW4" s="75"/>
      <c r="JX4" s="75"/>
      <c r="JY4" s="75"/>
      <c r="JZ4" s="75"/>
      <c r="KA4" s="75"/>
      <c r="KB4" s="75"/>
      <c r="KC4" s="75"/>
      <c r="KD4" s="75"/>
      <c r="KE4" s="75"/>
      <c r="KF4" s="75"/>
      <c r="KG4" s="75"/>
      <c r="KH4" s="75"/>
      <c r="KI4" s="75"/>
      <c r="KJ4" s="75"/>
      <c r="KK4" s="75"/>
      <c r="KL4" s="75"/>
    </row>
    <row r="5" spans="1:298" s="76" customFormat="1" ht="44.25" customHeight="1" x14ac:dyDescent="0.3">
      <c r="A5" s="418" t="s">
        <v>1</v>
      </c>
      <c r="B5" s="419"/>
      <c r="C5" s="420"/>
      <c r="D5" s="425" t="s">
        <v>433</v>
      </c>
      <c r="E5" s="426"/>
      <c r="F5" s="426"/>
      <c r="G5" s="426"/>
      <c r="H5" s="426"/>
      <c r="I5" s="426"/>
      <c r="J5" s="426"/>
      <c r="K5" s="426"/>
      <c r="L5" s="426"/>
      <c r="M5" s="426"/>
      <c r="N5" s="427"/>
      <c r="O5" s="1"/>
      <c r="P5" s="1"/>
      <c r="Q5" s="1"/>
      <c r="R5" s="1"/>
      <c r="S5" s="1"/>
      <c r="T5" s="1"/>
      <c r="U5" s="1"/>
      <c r="V5" s="1"/>
      <c r="W5" s="1"/>
      <c r="X5" s="1"/>
      <c r="Y5" s="1"/>
      <c r="Z5" s="1"/>
      <c r="AA5" s="1"/>
      <c r="AB5" s="1"/>
      <c r="AC5" s="1"/>
      <c r="AD5" s="1"/>
      <c r="AE5" s="1"/>
      <c r="AF5" s="1"/>
      <c r="AG5" s="1"/>
      <c r="AH5" s="1"/>
      <c r="AI5" s="1"/>
      <c r="AJ5" s="1"/>
      <c r="AK5" s="1"/>
      <c r="AL5" s="1"/>
      <c r="AM5" s="1"/>
      <c r="AN5" s="1"/>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c r="IR5" s="75"/>
      <c r="IS5" s="75"/>
      <c r="IT5" s="75"/>
      <c r="IU5" s="75"/>
      <c r="IV5" s="75"/>
      <c r="IW5" s="75"/>
      <c r="IX5" s="75"/>
      <c r="IY5" s="75"/>
      <c r="IZ5" s="75"/>
      <c r="JA5" s="75"/>
      <c r="JB5" s="75"/>
      <c r="JC5" s="75"/>
      <c r="JD5" s="75"/>
      <c r="JE5" s="75"/>
      <c r="JF5" s="75"/>
      <c r="JG5" s="75"/>
      <c r="JH5" s="75"/>
      <c r="JI5" s="75"/>
      <c r="JJ5" s="75"/>
      <c r="JK5" s="75"/>
      <c r="JL5" s="75"/>
      <c r="JM5" s="75"/>
      <c r="JN5" s="75"/>
      <c r="JO5" s="75"/>
      <c r="JP5" s="75"/>
      <c r="JQ5" s="75"/>
      <c r="JR5" s="75"/>
      <c r="JS5" s="75"/>
      <c r="JT5" s="75"/>
      <c r="JU5" s="75"/>
      <c r="JV5" s="75"/>
      <c r="JW5" s="75"/>
      <c r="JX5" s="75"/>
      <c r="JY5" s="75"/>
      <c r="JZ5" s="75"/>
      <c r="KA5" s="75"/>
      <c r="KB5" s="75"/>
      <c r="KC5" s="75"/>
      <c r="KD5" s="75"/>
      <c r="KE5" s="75"/>
      <c r="KF5" s="75"/>
      <c r="KG5" s="75"/>
      <c r="KH5" s="75"/>
      <c r="KI5" s="75"/>
      <c r="KJ5" s="75"/>
      <c r="KK5" s="75"/>
      <c r="KL5" s="75"/>
    </row>
    <row r="6" spans="1:298" s="76" customFormat="1" ht="27" customHeight="1" x14ac:dyDescent="0.3">
      <c r="A6" s="418" t="s">
        <v>2</v>
      </c>
      <c r="B6" s="419"/>
      <c r="C6" s="420"/>
      <c r="D6" s="425" t="s">
        <v>389</v>
      </c>
      <c r="E6" s="426"/>
      <c r="F6" s="426"/>
      <c r="G6" s="426"/>
      <c r="H6" s="426"/>
      <c r="I6" s="426"/>
      <c r="J6" s="426"/>
      <c r="K6" s="426"/>
      <c r="L6" s="426"/>
      <c r="M6" s="426"/>
      <c r="N6" s="427"/>
      <c r="O6" s="1"/>
      <c r="P6" s="1"/>
      <c r="Q6" s="1"/>
      <c r="R6" s="1"/>
      <c r="S6" s="1"/>
      <c r="T6" s="1"/>
      <c r="U6" s="1"/>
      <c r="V6" s="1"/>
      <c r="W6" s="1"/>
      <c r="X6" s="1"/>
      <c r="Y6" s="1"/>
      <c r="Z6" s="1"/>
      <c r="AA6" s="1"/>
      <c r="AB6" s="1"/>
      <c r="AC6" s="1"/>
      <c r="AD6" s="1"/>
      <c r="AE6" s="1"/>
      <c r="AF6" s="1"/>
      <c r="AG6" s="1"/>
      <c r="AH6" s="1"/>
      <c r="AI6" s="1"/>
      <c r="AJ6" s="1"/>
      <c r="AK6" s="1"/>
      <c r="AL6" s="1"/>
      <c r="AM6" s="1"/>
      <c r="AN6" s="1"/>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c r="IV6" s="75"/>
      <c r="IW6" s="75"/>
      <c r="IX6" s="75"/>
      <c r="IY6" s="75"/>
      <c r="IZ6" s="75"/>
      <c r="JA6" s="75"/>
      <c r="JB6" s="75"/>
      <c r="JC6" s="75"/>
      <c r="JD6" s="75"/>
      <c r="JE6" s="75"/>
      <c r="JF6" s="75"/>
      <c r="JG6" s="75"/>
      <c r="JH6" s="75"/>
      <c r="JI6" s="75"/>
      <c r="JJ6" s="75"/>
      <c r="JK6" s="75"/>
      <c r="JL6" s="75"/>
      <c r="JM6" s="75"/>
      <c r="JN6" s="75"/>
      <c r="JO6" s="75"/>
      <c r="JP6" s="75"/>
      <c r="JQ6" s="75"/>
      <c r="JR6" s="75"/>
      <c r="JS6" s="75"/>
      <c r="JT6" s="75"/>
      <c r="JU6" s="75"/>
      <c r="JV6" s="75"/>
      <c r="JW6" s="75"/>
      <c r="JX6" s="75"/>
      <c r="JY6" s="75"/>
      <c r="JZ6" s="75"/>
      <c r="KA6" s="75"/>
      <c r="KB6" s="75"/>
      <c r="KC6" s="75"/>
      <c r="KD6" s="75"/>
      <c r="KE6" s="75"/>
      <c r="KF6" s="75"/>
      <c r="KG6" s="75"/>
      <c r="KH6" s="75"/>
      <c r="KI6" s="75"/>
      <c r="KJ6" s="75"/>
      <c r="KK6" s="75"/>
      <c r="KL6" s="75"/>
    </row>
    <row r="7" spans="1:298" s="76" customFormat="1" ht="16.5" x14ac:dyDescent="0.3">
      <c r="A7" s="470" t="s">
        <v>3</v>
      </c>
      <c r="B7" s="471"/>
      <c r="C7" s="471"/>
      <c r="D7" s="471"/>
      <c r="E7" s="471"/>
      <c r="F7" s="471"/>
      <c r="G7" s="471"/>
      <c r="H7" s="472"/>
      <c r="I7" s="470" t="s">
        <v>4</v>
      </c>
      <c r="J7" s="471"/>
      <c r="K7" s="471"/>
      <c r="L7" s="471"/>
      <c r="M7" s="471"/>
      <c r="N7" s="472"/>
      <c r="O7" s="470" t="s">
        <v>5</v>
      </c>
      <c r="P7" s="471"/>
      <c r="Q7" s="471"/>
      <c r="R7" s="471"/>
      <c r="S7" s="471"/>
      <c r="T7" s="471"/>
      <c r="U7" s="471"/>
      <c r="V7" s="471"/>
      <c r="W7" s="472"/>
      <c r="X7" s="470" t="s">
        <v>6</v>
      </c>
      <c r="Y7" s="471"/>
      <c r="Z7" s="471"/>
      <c r="AA7" s="471"/>
      <c r="AB7" s="471"/>
      <c r="AC7" s="471"/>
      <c r="AD7" s="471"/>
      <c r="AE7" s="471"/>
      <c r="AF7" s="471"/>
      <c r="AG7" s="471"/>
      <c r="AH7" s="472"/>
      <c r="AI7" s="470" t="s">
        <v>7</v>
      </c>
      <c r="AJ7" s="471"/>
      <c r="AK7" s="471"/>
      <c r="AL7" s="471"/>
      <c r="AM7" s="471"/>
      <c r="AN7" s="4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c r="HM7" s="75"/>
      <c r="HN7" s="75"/>
      <c r="HO7" s="75"/>
      <c r="HP7" s="75"/>
      <c r="HQ7" s="75"/>
      <c r="HR7" s="75"/>
      <c r="HS7" s="75"/>
      <c r="HT7" s="75"/>
      <c r="HU7" s="75"/>
      <c r="HV7" s="75"/>
      <c r="HW7" s="75"/>
      <c r="HX7" s="75"/>
      <c r="HY7" s="75"/>
      <c r="HZ7" s="75"/>
      <c r="IA7" s="75"/>
      <c r="IB7" s="75"/>
      <c r="IC7" s="75"/>
      <c r="ID7" s="75"/>
      <c r="IE7" s="75"/>
      <c r="IF7" s="75"/>
      <c r="IG7" s="75"/>
      <c r="IH7" s="75"/>
      <c r="II7" s="75"/>
      <c r="IJ7" s="75"/>
      <c r="IK7" s="75"/>
      <c r="IL7" s="75"/>
      <c r="IM7" s="75"/>
      <c r="IN7" s="75"/>
      <c r="IO7" s="75"/>
      <c r="IP7" s="75"/>
      <c r="IQ7" s="75"/>
      <c r="IR7" s="75"/>
      <c r="IS7" s="75"/>
      <c r="IT7" s="75"/>
      <c r="IU7" s="75"/>
      <c r="IV7" s="75"/>
      <c r="IW7" s="75"/>
      <c r="IX7" s="75"/>
      <c r="IY7" s="75"/>
      <c r="IZ7" s="75"/>
      <c r="JA7" s="75"/>
      <c r="JB7" s="75"/>
      <c r="JC7" s="75"/>
      <c r="JD7" s="75"/>
      <c r="JE7" s="75"/>
      <c r="JF7" s="75"/>
      <c r="JG7" s="75"/>
      <c r="JH7" s="75"/>
      <c r="JI7" s="75"/>
      <c r="JJ7" s="75"/>
      <c r="JK7" s="75"/>
      <c r="JL7" s="75"/>
      <c r="JM7" s="75"/>
      <c r="JN7" s="75"/>
      <c r="JO7" s="75"/>
      <c r="JP7" s="75"/>
      <c r="JQ7" s="75"/>
      <c r="JR7" s="75"/>
      <c r="JS7" s="75"/>
      <c r="JT7" s="75"/>
      <c r="JU7" s="75"/>
      <c r="JV7" s="75"/>
      <c r="JW7" s="75"/>
      <c r="JX7" s="75"/>
      <c r="JY7" s="75"/>
      <c r="JZ7" s="75"/>
      <c r="KA7" s="75"/>
      <c r="KB7" s="75"/>
      <c r="KC7" s="75"/>
      <c r="KD7" s="75"/>
      <c r="KE7" s="75"/>
      <c r="KF7" s="75"/>
      <c r="KG7" s="75"/>
      <c r="KH7" s="75"/>
      <c r="KI7" s="75"/>
      <c r="KJ7" s="75"/>
      <c r="KK7" s="75"/>
      <c r="KL7" s="75"/>
    </row>
    <row r="8" spans="1:298" s="76" customFormat="1" ht="16.5" customHeight="1" x14ac:dyDescent="0.3">
      <c r="A8" s="466" t="s">
        <v>37</v>
      </c>
      <c r="B8" s="448" t="s">
        <v>400</v>
      </c>
      <c r="C8" s="468" t="s">
        <v>8</v>
      </c>
      <c r="D8" s="463" t="s">
        <v>382</v>
      </c>
      <c r="E8" s="463" t="s">
        <v>10</v>
      </c>
      <c r="F8" s="469" t="s">
        <v>11</v>
      </c>
      <c r="G8" s="457" t="s">
        <v>12</v>
      </c>
      <c r="H8" s="463" t="s">
        <v>13</v>
      </c>
      <c r="I8" s="464" t="s">
        <v>14</v>
      </c>
      <c r="J8" s="465" t="s">
        <v>15</v>
      </c>
      <c r="K8" s="457" t="s">
        <v>16</v>
      </c>
      <c r="L8" s="457" t="s">
        <v>17</v>
      </c>
      <c r="M8" s="465" t="s">
        <v>15</v>
      </c>
      <c r="N8" s="463" t="s">
        <v>18</v>
      </c>
      <c r="O8" s="461" t="s">
        <v>19</v>
      </c>
      <c r="P8" s="456" t="s">
        <v>20</v>
      </c>
      <c r="Q8" s="457" t="s">
        <v>21</v>
      </c>
      <c r="R8" s="456" t="s">
        <v>22</v>
      </c>
      <c r="S8" s="456"/>
      <c r="T8" s="456"/>
      <c r="U8" s="456"/>
      <c r="V8" s="456"/>
      <c r="W8" s="456"/>
      <c r="X8" s="460" t="s">
        <v>288</v>
      </c>
      <c r="Y8" s="461" t="s">
        <v>249</v>
      </c>
      <c r="Z8" s="461" t="s">
        <v>15</v>
      </c>
      <c r="AA8" s="72"/>
      <c r="AB8" s="72"/>
      <c r="AC8" s="461" t="s">
        <v>23</v>
      </c>
      <c r="AD8" s="461" t="s">
        <v>15</v>
      </c>
      <c r="AE8" s="72"/>
      <c r="AF8" s="72"/>
      <c r="AG8" s="460" t="s">
        <v>24</v>
      </c>
      <c r="AH8" s="461" t="s">
        <v>25</v>
      </c>
      <c r="AI8" s="456" t="s">
        <v>7</v>
      </c>
      <c r="AJ8" s="456" t="s">
        <v>26</v>
      </c>
      <c r="AK8" s="456" t="s">
        <v>27</v>
      </c>
      <c r="AL8" s="456" t="s">
        <v>28</v>
      </c>
      <c r="AM8" s="458" t="s">
        <v>29</v>
      </c>
      <c r="AN8" s="458" t="s">
        <v>30</v>
      </c>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c r="ES8" s="75"/>
      <c r="ET8" s="75"/>
      <c r="EU8" s="75"/>
      <c r="EV8" s="75"/>
      <c r="EW8" s="75"/>
      <c r="EX8" s="75"/>
      <c r="EY8" s="75"/>
      <c r="EZ8" s="75"/>
      <c r="FA8" s="75"/>
      <c r="FB8" s="75"/>
      <c r="FC8" s="75"/>
      <c r="FD8" s="75"/>
      <c r="FE8" s="75"/>
      <c r="FF8" s="75"/>
      <c r="FG8" s="75"/>
      <c r="FH8" s="75"/>
      <c r="FI8" s="75"/>
      <c r="FJ8" s="75"/>
      <c r="FK8" s="75"/>
      <c r="FL8" s="75"/>
      <c r="FM8" s="75"/>
      <c r="FN8" s="75"/>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5"/>
      <c r="IT8" s="75"/>
      <c r="IU8" s="75"/>
      <c r="IV8" s="75"/>
      <c r="IW8" s="75"/>
      <c r="IX8" s="75"/>
      <c r="IY8" s="75"/>
      <c r="IZ8" s="75"/>
      <c r="JA8" s="75"/>
      <c r="JB8" s="75"/>
      <c r="JC8" s="75"/>
      <c r="JD8" s="75"/>
      <c r="JE8" s="75"/>
      <c r="JF8" s="75"/>
      <c r="JG8" s="75"/>
      <c r="JH8" s="75"/>
      <c r="JI8" s="75"/>
      <c r="JJ8" s="75"/>
      <c r="JK8" s="75"/>
      <c r="JL8" s="75"/>
      <c r="JM8" s="75"/>
      <c r="JN8" s="75"/>
      <c r="JO8" s="75"/>
      <c r="JP8" s="75"/>
      <c r="JQ8" s="75"/>
      <c r="JR8" s="75"/>
      <c r="JS8" s="75"/>
      <c r="JT8" s="75"/>
      <c r="JU8" s="75"/>
      <c r="JV8" s="75"/>
      <c r="JW8" s="75"/>
      <c r="JX8" s="75"/>
      <c r="JY8" s="75"/>
      <c r="JZ8" s="75"/>
      <c r="KA8" s="75"/>
      <c r="KB8" s="75"/>
      <c r="KC8" s="75"/>
      <c r="KD8" s="75"/>
      <c r="KE8" s="75"/>
      <c r="KF8" s="75"/>
      <c r="KG8" s="75"/>
      <c r="KH8" s="75"/>
      <c r="KI8" s="75"/>
      <c r="KJ8" s="75"/>
      <c r="KK8" s="75"/>
      <c r="KL8" s="75"/>
    </row>
    <row r="9" spans="1:298" s="78" customFormat="1" ht="26.25" customHeight="1" x14ac:dyDescent="0.25">
      <c r="A9" s="467"/>
      <c r="B9" s="449"/>
      <c r="C9" s="448"/>
      <c r="D9" s="457"/>
      <c r="E9" s="457"/>
      <c r="F9" s="448"/>
      <c r="G9" s="464"/>
      <c r="H9" s="457"/>
      <c r="I9" s="464"/>
      <c r="J9" s="465"/>
      <c r="K9" s="464"/>
      <c r="L9" s="464"/>
      <c r="M9" s="465"/>
      <c r="N9" s="457"/>
      <c r="O9" s="462"/>
      <c r="P9" s="457"/>
      <c r="Q9" s="464"/>
      <c r="R9" s="67" t="s">
        <v>31</v>
      </c>
      <c r="S9" s="67" t="s">
        <v>32</v>
      </c>
      <c r="T9" s="67" t="s">
        <v>33</v>
      </c>
      <c r="U9" s="67" t="s">
        <v>34</v>
      </c>
      <c r="V9" s="67" t="s">
        <v>35</v>
      </c>
      <c r="W9" s="67" t="s">
        <v>36</v>
      </c>
      <c r="X9" s="461"/>
      <c r="Y9" s="462"/>
      <c r="Z9" s="462"/>
      <c r="AA9" s="233" t="s">
        <v>277</v>
      </c>
      <c r="AB9" s="233" t="s">
        <v>15</v>
      </c>
      <c r="AC9" s="462"/>
      <c r="AD9" s="462"/>
      <c r="AE9" s="73" t="s">
        <v>23</v>
      </c>
      <c r="AF9" s="73" t="s">
        <v>15</v>
      </c>
      <c r="AG9" s="461"/>
      <c r="AH9" s="462"/>
      <c r="AI9" s="457"/>
      <c r="AJ9" s="457"/>
      <c r="AK9" s="457"/>
      <c r="AL9" s="457"/>
      <c r="AM9" s="459"/>
      <c r="AN9" s="459"/>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c r="IR9" s="77"/>
      <c r="IS9" s="77"/>
      <c r="IT9" s="77"/>
      <c r="IU9" s="77"/>
      <c r="IV9" s="77"/>
      <c r="IW9" s="77"/>
      <c r="IX9" s="77"/>
      <c r="IY9" s="77"/>
      <c r="IZ9" s="77"/>
      <c r="JA9" s="77"/>
      <c r="JB9" s="77"/>
      <c r="JC9" s="77"/>
      <c r="JD9" s="77"/>
      <c r="JE9" s="77"/>
      <c r="JF9" s="77"/>
      <c r="JG9" s="77"/>
      <c r="JH9" s="77"/>
      <c r="JI9" s="77"/>
      <c r="JJ9" s="77"/>
      <c r="JK9" s="77"/>
      <c r="JL9" s="77"/>
      <c r="JM9" s="77"/>
      <c r="JN9" s="77"/>
      <c r="JO9" s="77"/>
      <c r="JP9" s="77"/>
      <c r="JQ9" s="77"/>
      <c r="JR9" s="77"/>
      <c r="JS9" s="77"/>
      <c r="JT9" s="77"/>
      <c r="JU9" s="77"/>
      <c r="JV9" s="77"/>
      <c r="JW9" s="77"/>
      <c r="JX9" s="77"/>
      <c r="JY9" s="77"/>
      <c r="JZ9" s="77"/>
      <c r="KA9" s="77"/>
      <c r="KB9" s="77"/>
      <c r="KC9" s="77"/>
      <c r="KD9" s="77"/>
      <c r="KE9" s="77"/>
      <c r="KF9" s="77"/>
      <c r="KG9" s="77"/>
      <c r="KH9" s="77"/>
      <c r="KI9" s="77"/>
      <c r="KJ9" s="77"/>
      <c r="KK9" s="77"/>
      <c r="KL9" s="77"/>
    </row>
    <row r="10" spans="1:298" ht="24.75" customHeight="1" x14ac:dyDescent="0.25">
      <c r="A10" s="446">
        <v>1</v>
      </c>
      <c r="B10" s="446" t="s">
        <v>444</v>
      </c>
      <c r="C10" s="446" t="s">
        <v>321</v>
      </c>
      <c r="D10" s="452" t="s">
        <v>445</v>
      </c>
      <c r="E10" s="446" t="s">
        <v>446</v>
      </c>
      <c r="F10" s="446" t="s">
        <v>447</v>
      </c>
      <c r="G10" s="446" t="s">
        <v>44</v>
      </c>
      <c r="H10" s="446">
        <v>5000</v>
      </c>
      <c r="I10" s="453" t="str">
        <f>IF(H10&lt;=2,'Tabla probabilidad'!$B$5,IF(H10&lt;=24,'Tabla probabilidad'!$B$6,IF(H10&lt;=500,'Tabla probabilidad'!$B$7,IF(H10&lt;=5000,'Tabla probabilidad'!$B$8,IF(H10&gt;5000,'Tabla probabilidad'!$B$9)))))</f>
        <v>Alta</v>
      </c>
      <c r="J10" s="450">
        <f>IF(H10&lt;=2,'Tabla probabilidad'!$D$5,IF(H10&lt;=24,'Tabla probabilidad'!$D$6,IF(H10&lt;=500,'Tabla probabilidad'!$D$7,IF(H10&lt;=5000,'Tabla probabilidad'!$D$8,IF(H10&gt;5000,'Tabla probabilidad'!$D$9)))))</f>
        <v>0.8</v>
      </c>
      <c r="K10" s="446" t="s">
        <v>318</v>
      </c>
      <c r="L10" s="446"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446"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446" t="str">
        <f>VLOOKUP((I10&amp;L10),Hoja1!$B$4:$C$28,2,0)</f>
        <v xml:space="preserve">Alto </v>
      </c>
      <c r="O10" s="231">
        <v>1</v>
      </c>
      <c r="P10" s="235" t="s">
        <v>448</v>
      </c>
      <c r="Q10" s="231" t="str">
        <f t="shared" ref="Q10:Q34" si="0">IF(R10="Preventivo","Probabilidad",IF(R10="Detectivo","Probabilidad", IF(R10="Correctivo","Impacto")))</f>
        <v>Probabilidad</v>
      </c>
      <c r="R10" s="231" t="s">
        <v>53</v>
      </c>
      <c r="S10" s="231" t="s">
        <v>57</v>
      </c>
      <c r="T10" s="232">
        <f>VLOOKUP(R10&amp;S10,Hoja1!$Q$4:$R$9,2,0)</f>
        <v>0.35</v>
      </c>
      <c r="U10" s="231" t="s">
        <v>59</v>
      </c>
      <c r="V10" s="231" t="s">
        <v>63</v>
      </c>
      <c r="W10" s="231" t="s">
        <v>65</v>
      </c>
      <c r="X10" s="232">
        <f>IF(Q10="Probabilidad",($J$10*T10),IF(Q10="Impacto"," "))</f>
        <v>0.27999999999999997</v>
      </c>
      <c r="Y10" s="232" t="str">
        <f>IF(Z10&lt;=20%,'Tabla probabilidad'!$B$5,IF(Z10&lt;=40%,'Tabla probabilidad'!$B$6,IF(Z10&lt;=60%,'Tabla probabilidad'!$B$7,IF(Z10&lt;=80%,'Tabla probabilidad'!$B$8,IF(Z10&lt;=100%,'Tabla probabilidad'!$B$9)))))</f>
        <v>Media</v>
      </c>
      <c r="Z10" s="232">
        <f>IF(R10="Preventivo",(J10-(J10*T10)),IF(R10="Detectivo",(J10-(J10*T10)),IF(R10="Correctivo",(J10))))</f>
        <v>0.52</v>
      </c>
      <c r="AA10" s="450" t="str">
        <f>IF(AB10&lt;=20%,'Tabla probabilidad'!$B$5,IF(AB10&lt;=40%,'Tabla probabilidad'!$B$6,IF(AB10&lt;=60%,'Tabla probabilidad'!$B$7,IF(AB10&lt;=80%,'Tabla probabilidad'!$B$8,IF(AB10&lt;=100%,'Tabla probabilidad'!$B$9)))))</f>
        <v>Media</v>
      </c>
      <c r="AB10" s="450">
        <f>AVERAGE(Z10:Z14)</f>
        <v>0.52</v>
      </c>
      <c r="AC10" s="232" t="str">
        <f t="shared" ref="AC10:AC34" si="1">IF(AD10&lt;=20%,"Leve",IF(AD10&lt;=40%,"Menor",IF(AD10&lt;=60%,"Moderado",IF(AD10&lt;=80%,"Mayor",IF(AD10&lt;=100%,"Catastrófico")))))</f>
        <v>Moderado</v>
      </c>
      <c r="AD10" s="232">
        <f>IF(Q10="Probabilidad",(($M$10-0)),IF(Q10="Impacto",($M$10-($M$10*T10))))</f>
        <v>0.6</v>
      </c>
      <c r="AE10" s="450" t="str">
        <f>IF(AF10&lt;=20%,"Leve",IF(AF10&lt;=40%,"Menor",IF(AF10&lt;=60%,"Moderado",IF(AF10&lt;=80%,"Mayor",IF(AF10&lt;=100%,"Catastrófico")))))</f>
        <v>Moderado</v>
      </c>
      <c r="AF10" s="450">
        <f>AVERAGE(AD10:AD14)</f>
        <v>0.56400000000000006</v>
      </c>
      <c r="AG10" s="446" t="str">
        <f>VLOOKUP(AA10&amp;AE10,Hoja1!$B$4:$C$28,2,0)</f>
        <v>Moderado</v>
      </c>
      <c r="AH10" s="446" t="s">
        <v>291</v>
      </c>
      <c r="AI10" s="446"/>
      <c r="AJ10" s="446"/>
      <c r="AK10" s="446"/>
      <c r="AL10" s="446"/>
      <c r="AM10" s="446"/>
      <c r="AN10" s="446"/>
    </row>
    <row r="11" spans="1:298" ht="43.5" customHeight="1" x14ac:dyDescent="0.25">
      <c r="A11" s="446"/>
      <c r="B11" s="446"/>
      <c r="C11" s="446"/>
      <c r="D11" s="452"/>
      <c r="E11" s="446"/>
      <c r="F11" s="446"/>
      <c r="G11" s="446"/>
      <c r="H11" s="446"/>
      <c r="I11" s="453"/>
      <c r="J11" s="450"/>
      <c r="K11" s="446"/>
      <c r="L11" s="454"/>
      <c r="M11" s="454"/>
      <c r="N11" s="446"/>
      <c r="O11" s="238">
        <v>2</v>
      </c>
      <c r="P11" s="239" t="s">
        <v>523</v>
      </c>
      <c r="Q11" s="231" t="str">
        <f t="shared" si="0"/>
        <v>Impacto</v>
      </c>
      <c r="R11" s="231" t="s">
        <v>54</v>
      </c>
      <c r="S11" s="231" t="s">
        <v>57</v>
      </c>
      <c r="T11" s="232">
        <f>VLOOKUP(R11&amp;S11,Hoja1!$Q$4:$R$9,2,0)</f>
        <v>0.3</v>
      </c>
      <c r="U11" s="231" t="s">
        <v>59</v>
      </c>
      <c r="V11" s="231" t="s">
        <v>62</v>
      </c>
      <c r="W11" s="231" t="s">
        <v>65</v>
      </c>
      <c r="X11" s="232" t="str">
        <f>IF(Q11="Probabilidad",($J$10*T11),IF(Q11="Impacto"," "))</f>
        <v xml:space="preserve"> </v>
      </c>
      <c r="Y11" s="232" t="str">
        <f>IF(Z11&lt;=20%,'Tabla probabilidad'!$B$5,IF(Z11&lt;=40%,'Tabla probabilidad'!$B$6,IF(Z11&lt;=60%,'Tabla probabilidad'!$B$7,IF(Z11&lt;=80%,'Tabla probabilidad'!$B$8,IF(Z11&lt;=100%,'Tabla probabilidad'!$B$9)))))</f>
        <v>Alta</v>
      </c>
      <c r="Z11" s="232">
        <f>IF(R11="Preventivo",(J10-(J10*T11)),IF(R11="Detectivo",(J10-(J10*T11)),IF(R11="Correctivo",(J10))))</f>
        <v>0.8</v>
      </c>
      <c r="AA11" s="450"/>
      <c r="AB11" s="450"/>
      <c r="AC11" s="232" t="str">
        <f t="shared" si="1"/>
        <v>Moderado</v>
      </c>
      <c r="AD11" s="232">
        <f>IF(Q11="Probabilidad",(($M$10-0)),IF(Q11="Impacto",($M$10-($M$10*T11))))</f>
        <v>0.42</v>
      </c>
      <c r="AE11" s="450"/>
      <c r="AF11" s="450"/>
      <c r="AG11" s="446"/>
      <c r="AH11" s="446"/>
      <c r="AI11" s="446"/>
      <c r="AJ11" s="446"/>
      <c r="AK11" s="446"/>
      <c r="AL11" s="446"/>
      <c r="AM11" s="446"/>
      <c r="AN11" s="446"/>
    </row>
    <row r="12" spans="1:298" ht="55.5" customHeight="1" x14ac:dyDescent="0.25">
      <c r="A12" s="446"/>
      <c r="B12" s="446"/>
      <c r="C12" s="446"/>
      <c r="D12" s="452"/>
      <c r="E12" s="446"/>
      <c r="F12" s="446"/>
      <c r="G12" s="446"/>
      <c r="H12" s="446"/>
      <c r="I12" s="453"/>
      <c r="J12" s="450"/>
      <c r="K12" s="446"/>
      <c r="L12" s="454"/>
      <c r="M12" s="454"/>
      <c r="N12" s="446"/>
      <c r="O12" s="231">
        <v>3</v>
      </c>
      <c r="P12" s="235" t="s">
        <v>517</v>
      </c>
      <c r="Q12" s="231" t="str">
        <f t="shared" si="0"/>
        <v>Probabilidad</v>
      </c>
      <c r="R12" s="231" t="s">
        <v>52</v>
      </c>
      <c r="S12" s="231" t="s">
        <v>57</v>
      </c>
      <c r="T12" s="232">
        <f>VLOOKUP(R12&amp;S12,Hoja1!$Q$4:$R$9,2,0)</f>
        <v>0.45</v>
      </c>
      <c r="U12" s="231" t="s">
        <v>59</v>
      </c>
      <c r="V12" s="231" t="s">
        <v>62</v>
      </c>
      <c r="W12" s="231" t="s">
        <v>65</v>
      </c>
      <c r="X12" s="232">
        <f>IF(Q12="Probabilidad",($J$10*T12),IF(Q12="Impacto"," "))</f>
        <v>0.36000000000000004</v>
      </c>
      <c r="Y12" s="232" t="str">
        <f>IF(Z12&lt;=20%,'Tabla probabilidad'!$B$5,IF(Z12&lt;=40%,'Tabla probabilidad'!$B$6,IF(Z12&lt;=60%,'Tabla probabilidad'!$B$7,IF(Z12&lt;=80%,'Tabla probabilidad'!$B$8,IF(Z12&lt;=100%,'Tabla probabilidad'!$B$9)))))</f>
        <v>Media</v>
      </c>
      <c r="Z12" s="232">
        <f>IF(R12="Preventivo",(J10-(J10*T12)),IF(R12="Detectivo",(J10-(J10*T12)),IF(R12="Correctivo",(J10))))</f>
        <v>0.44</v>
      </c>
      <c r="AA12" s="450"/>
      <c r="AB12" s="450"/>
      <c r="AC12" s="232" t="str">
        <f t="shared" si="1"/>
        <v>Moderado</v>
      </c>
      <c r="AD12" s="232">
        <f>IF(Q12="Probabilidad",(($M$10-0)),IF(Q12="Impacto",($M$10-($M$10*T12))))</f>
        <v>0.6</v>
      </c>
      <c r="AE12" s="450"/>
      <c r="AF12" s="450"/>
      <c r="AG12" s="446"/>
      <c r="AH12" s="446"/>
      <c r="AI12" s="446"/>
      <c r="AJ12" s="446"/>
      <c r="AK12" s="446"/>
      <c r="AL12" s="446"/>
      <c r="AM12" s="446"/>
      <c r="AN12" s="446"/>
    </row>
    <row r="13" spans="1:298" ht="29.25" customHeight="1" x14ac:dyDescent="0.25">
      <c r="A13" s="446"/>
      <c r="B13" s="446"/>
      <c r="C13" s="446"/>
      <c r="D13" s="452"/>
      <c r="E13" s="446"/>
      <c r="F13" s="446"/>
      <c r="G13" s="446"/>
      <c r="H13" s="446"/>
      <c r="I13" s="453"/>
      <c r="J13" s="450"/>
      <c r="K13" s="446"/>
      <c r="L13" s="454"/>
      <c r="M13" s="454"/>
      <c r="N13" s="446"/>
      <c r="O13" s="231">
        <v>4</v>
      </c>
      <c r="P13" s="236" t="s">
        <v>519</v>
      </c>
      <c r="Q13" s="231" t="str">
        <f t="shared" si="0"/>
        <v>Probabilidad</v>
      </c>
      <c r="R13" s="231" t="s">
        <v>52</v>
      </c>
      <c r="S13" s="231" t="s">
        <v>57</v>
      </c>
      <c r="T13" s="232">
        <f>VLOOKUP(R13&amp;S13,Hoja1!$Q$4:$R$9,2,0)</f>
        <v>0.45</v>
      </c>
      <c r="U13" s="231" t="s">
        <v>59</v>
      </c>
      <c r="V13" s="231" t="s">
        <v>63</v>
      </c>
      <c r="W13" s="231" t="s">
        <v>65</v>
      </c>
      <c r="X13" s="232">
        <f>IF(Q13="Probabilidad",($J$10*T13),IF(Q13="Impacto"," "))</f>
        <v>0.36000000000000004</v>
      </c>
      <c r="Y13" s="232" t="str">
        <f>IF(Z13&lt;=20%,'Tabla probabilidad'!$B$5,IF(Z13&lt;=40%,'Tabla probabilidad'!$B$6,IF(Z13&lt;=60%,'Tabla probabilidad'!$B$7,IF(Z13&lt;=80%,'Tabla probabilidad'!$B$8,IF(Z13&lt;=100%,'Tabla probabilidad'!$B$9)))))</f>
        <v>Media</v>
      </c>
      <c r="Z13" s="232">
        <f>IF(R13="Preventivo",(J10-(J10*T13)),IF(R13="Detectivo",(J10-(J10*T13)),IF(R13="Correctivo",(J10))))</f>
        <v>0.44</v>
      </c>
      <c r="AA13" s="450"/>
      <c r="AB13" s="450"/>
      <c r="AC13" s="232" t="str">
        <f t="shared" si="1"/>
        <v>Moderado</v>
      </c>
      <c r="AD13" s="232">
        <f>IF(Q13="Probabilidad",(($M$10-0)),IF(Q13="Impacto",($M$10-($M$10*T13))))</f>
        <v>0.6</v>
      </c>
      <c r="AE13" s="450"/>
      <c r="AF13" s="450"/>
      <c r="AG13" s="446"/>
      <c r="AH13" s="446"/>
      <c r="AI13" s="446"/>
      <c r="AJ13" s="446"/>
      <c r="AK13" s="446"/>
      <c r="AL13" s="446"/>
      <c r="AM13" s="446"/>
      <c r="AN13" s="446"/>
    </row>
    <row r="14" spans="1:298" ht="30.75" customHeight="1" x14ac:dyDescent="0.25">
      <c r="A14" s="446"/>
      <c r="B14" s="446"/>
      <c r="C14" s="446"/>
      <c r="D14" s="452"/>
      <c r="E14" s="446"/>
      <c r="F14" s="446"/>
      <c r="G14" s="446"/>
      <c r="H14" s="446"/>
      <c r="I14" s="453"/>
      <c r="J14" s="450"/>
      <c r="K14" s="446"/>
      <c r="L14" s="454"/>
      <c r="M14" s="454"/>
      <c r="N14" s="446"/>
      <c r="O14" s="231">
        <v>5</v>
      </c>
      <c r="P14" s="236" t="s">
        <v>518</v>
      </c>
      <c r="Q14" s="231" t="str">
        <f t="shared" si="0"/>
        <v>Probabilidad</v>
      </c>
      <c r="R14" s="231" t="s">
        <v>52</v>
      </c>
      <c r="S14" s="231" t="s">
        <v>56</v>
      </c>
      <c r="T14" s="232">
        <f>VLOOKUP(R14&amp;S14,Hoja1!$Q$4:$R$9,2,0)</f>
        <v>0.5</v>
      </c>
      <c r="U14" s="231" t="s">
        <v>59</v>
      </c>
      <c r="V14" s="231" t="s">
        <v>62</v>
      </c>
      <c r="W14" s="231" t="s">
        <v>65</v>
      </c>
      <c r="X14" s="232">
        <f>IF(Q14="Probabilidad",($J$10*T14),IF(Q14="Impacto"," "))</f>
        <v>0.4</v>
      </c>
      <c r="Y14" s="232" t="str">
        <f>IF(Z14&lt;=20%,'Tabla probabilidad'!$B$5,IF(Z14&lt;=40%,'Tabla probabilidad'!$B$6,IF(Z14&lt;=60%,'Tabla probabilidad'!$B$7,IF(Z14&lt;=80%,'Tabla probabilidad'!$B$8,IF(Z14&lt;=100%,'Tabla probabilidad'!$B$9)))))</f>
        <v>Baja</v>
      </c>
      <c r="Z14" s="232">
        <f>IF(R14="Preventivo",(J10-(J10*T14)),IF(R14="Detectivo",(J10-(J10*T14)),IF(R14="Correctivo",(J10))))</f>
        <v>0.4</v>
      </c>
      <c r="AA14" s="450"/>
      <c r="AB14" s="450"/>
      <c r="AC14" s="232" t="str">
        <f t="shared" si="1"/>
        <v>Moderado</v>
      </c>
      <c r="AD14" s="232">
        <f>IF(Q14="Probabilidad",(($M$10-0)),IF(Q14="Impacto",($M$10-($M$10*T14))))</f>
        <v>0.6</v>
      </c>
      <c r="AE14" s="450"/>
      <c r="AF14" s="450"/>
      <c r="AG14" s="446"/>
      <c r="AH14" s="446"/>
      <c r="AI14" s="446"/>
      <c r="AJ14" s="446"/>
      <c r="AK14" s="446"/>
      <c r="AL14" s="446"/>
      <c r="AM14" s="446"/>
      <c r="AN14" s="446"/>
    </row>
    <row r="15" spans="1:298" ht="22.5" customHeight="1" x14ac:dyDescent="0.25">
      <c r="A15" s="446">
        <v>2</v>
      </c>
      <c r="B15" s="446" t="s">
        <v>449</v>
      </c>
      <c r="C15" s="446" t="s">
        <v>308</v>
      </c>
      <c r="D15" s="476" t="s">
        <v>453</v>
      </c>
      <c r="E15" s="446" t="s">
        <v>454</v>
      </c>
      <c r="F15" s="446" t="s">
        <v>455</v>
      </c>
      <c r="G15" s="446" t="s">
        <v>41</v>
      </c>
      <c r="H15" s="446">
        <v>120</v>
      </c>
      <c r="I15" s="453" t="str">
        <f>IF(H15&lt;=2,'Tabla probabilidad'!$B$5,IF(H15&lt;=24,'Tabla probabilidad'!$B$6,IF(H15&lt;=500,'Tabla probabilidad'!$B$7,IF(H15&lt;=5000,'Tabla probabilidad'!$B$8,IF(H15&gt;5000,'Tabla probabilidad'!$B$9)))))</f>
        <v>Media</v>
      </c>
      <c r="J15" s="450">
        <f>IF(H15&lt;=2,'Tabla probabilidad'!$D$5,IF(H15&lt;=24,'Tabla probabilidad'!$D$6,IF(H15&lt;=500,'Tabla probabilidad'!$D$7,IF(H15&lt;=5000,'Tabla probabilidad'!$D$8,IF(H15&gt;5000,'Tabla probabilidad'!$D$9)))))</f>
        <v>0.6</v>
      </c>
      <c r="K15" s="446" t="s">
        <v>299</v>
      </c>
      <c r="L15" s="446"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446"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446" t="str">
        <f>VLOOKUP((I15&amp;L15),Hoja1!$B$4:$C$28,2,0)</f>
        <v xml:space="preserve">Alto </v>
      </c>
      <c r="O15" s="231">
        <v>1</v>
      </c>
      <c r="P15" s="235" t="s">
        <v>506</v>
      </c>
      <c r="Q15" s="231" t="str">
        <f t="shared" si="0"/>
        <v>Probabilidad</v>
      </c>
      <c r="R15" s="231" t="s">
        <v>52</v>
      </c>
      <c r="S15" s="231" t="s">
        <v>57</v>
      </c>
      <c r="T15" s="232">
        <f>VLOOKUP(R15&amp;S15,Hoja1!$Q$4:$R$9,2,0)</f>
        <v>0.45</v>
      </c>
      <c r="U15" s="231" t="s">
        <v>59</v>
      </c>
      <c r="V15" s="231" t="s">
        <v>62</v>
      </c>
      <c r="W15" s="231" t="s">
        <v>65</v>
      </c>
      <c r="X15" s="232">
        <f>IF(Q15="Probabilidad",($J$15*T15),IF(Q15="Impacto"," "))</f>
        <v>0.27</v>
      </c>
      <c r="Y15" s="232" t="str">
        <f>IF(Z15&lt;=20%,'Tabla probabilidad'!$B$5,IF(Z15&lt;=40%,'Tabla probabilidad'!$B$6,IF(Z15&lt;=60%,'Tabla probabilidad'!$B$7,IF(Z15&lt;=80%,'Tabla probabilidad'!$B$8,IF(Z15&lt;=100%,'Tabla probabilidad'!$B$9)))))</f>
        <v>Baja</v>
      </c>
      <c r="Z15" s="232">
        <f>IF(R15="Preventivo",(J15-(J15*T15)),IF(R15="Detectivo",(J15-(J15*T15)),IF(R15="Correctivo",(J15))))</f>
        <v>0.32999999999999996</v>
      </c>
      <c r="AA15" s="450" t="str">
        <f>IF(AB15&lt;=20%,'Tabla probabilidad'!$B$5,IF(AB15&lt;=40%,'Tabla probabilidad'!$B$6,IF(AB15&lt;=60%,'Tabla probabilidad'!$B$7,IF(AB15&lt;=80%,'Tabla probabilidad'!$B$8,IF(AB15&lt;=100%,'Tabla probabilidad'!$B$9)))))</f>
        <v>Baja</v>
      </c>
      <c r="AB15" s="450">
        <f>AVERAGE(Z15:Z19)</f>
        <v>0.32999999999999996</v>
      </c>
      <c r="AC15" s="232" t="str">
        <f t="shared" si="1"/>
        <v>Mayor</v>
      </c>
      <c r="AD15" s="232">
        <f>IF(Q15="Probabilidad",(($M$15-0)),IF(Q15="Impacto",($M$15-($M$15*T15))))</f>
        <v>0.8</v>
      </c>
      <c r="AE15" s="450" t="str">
        <f>IF(AF15&lt;=20%,"Leve",IF(AF15&lt;=40%,"Menor",IF(AF15&lt;=60%,"Moderado",IF(AF15&lt;=80%,"Mayor",IF(AF15&lt;=100%,"Catastrófico")))))</f>
        <v>Mayor</v>
      </c>
      <c r="AF15" s="450">
        <f>AVERAGE(AD15:AD19)</f>
        <v>0.8</v>
      </c>
      <c r="AG15" s="446" t="str">
        <f>VLOOKUP(AA15&amp;AE15,Hoja1!$B$4:$C$28,2,0)</f>
        <v xml:space="preserve">Alto </v>
      </c>
      <c r="AH15" s="446" t="s">
        <v>291</v>
      </c>
      <c r="AI15" s="446"/>
      <c r="AJ15" s="446"/>
      <c r="AK15" s="446"/>
      <c r="AL15" s="446"/>
      <c r="AM15" s="446"/>
      <c r="AN15" s="446"/>
    </row>
    <row r="16" spans="1:298" ht="22.5" customHeight="1" x14ac:dyDescent="0.25">
      <c r="A16" s="446"/>
      <c r="B16" s="446"/>
      <c r="C16" s="446"/>
      <c r="D16" s="476"/>
      <c r="E16" s="446"/>
      <c r="F16" s="446"/>
      <c r="G16" s="446"/>
      <c r="H16" s="446"/>
      <c r="I16" s="453"/>
      <c r="J16" s="450"/>
      <c r="K16" s="446"/>
      <c r="L16" s="454"/>
      <c r="M16" s="454"/>
      <c r="N16" s="446"/>
      <c r="O16" s="231">
        <v>2</v>
      </c>
      <c r="P16" s="235" t="s">
        <v>507</v>
      </c>
      <c r="Q16" s="231" t="str">
        <f t="shared" si="0"/>
        <v>Probabilidad</v>
      </c>
      <c r="R16" s="231" t="s">
        <v>52</v>
      </c>
      <c r="S16" s="231" t="s">
        <v>57</v>
      </c>
      <c r="T16" s="232">
        <f>VLOOKUP(R16&amp;S16,Hoja1!$Q$4:$R$9,2,0)</f>
        <v>0.45</v>
      </c>
      <c r="U16" s="231" t="s">
        <v>59</v>
      </c>
      <c r="V16" s="231" t="s">
        <v>62</v>
      </c>
      <c r="W16" s="231" t="s">
        <v>65</v>
      </c>
      <c r="X16" s="232">
        <f>IF(Q16="Probabilidad",($J$15*T16),IF(Q16="Impacto"," "))</f>
        <v>0.27</v>
      </c>
      <c r="Y16" s="232" t="str">
        <f>IF(Z16&lt;=20%,'Tabla probabilidad'!$B$5,IF(Z16&lt;=40%,'Tabla probabilidad'!$B$6,IF(Z16&lt;=60%,'Tabla probabilidad'!$B$7,IF(Z16&lt;=80%,'Tabla probabilidad'!$B$8,IF(Z16&lt;=100%,'Tabla probabilidad'!$B$9)))))</f>
        <v>Baja</v>
      </c>
      <c r="Z16" s="232">
        <f>IF(R16="Preventivo",(J15-(J15*T16)),IF(R16="Detectivo",(J15-(J15*T16)),IF(R16="Correctivo",(J15))))</f>
        <v>0.32999999999999996</v>
      </c>
      <c r="AA16" s="450"/>
      <c r="AB16" s="450"/>
      <c r="AC16" s="232" t="str">
        <f t="shared" si="1"/>
        <v>Mayor</v>
      </c>
      <c r="AD16" s="232">
        <f>IF(Q16="Probabilidad",(($M$15-0)),IF(Q16="Impacto",($M$15-($M$15*T16))))</f>
        <v>0.8</v>
      </c>
      <c r="AE16" s="450"/>
      <c r="AF16" s="450"/>
      <c r="AG16" s="446"/>
      <c r="AH16" s="446"/>
      <c r="AI16" s="446"/>
      <c r="AJ16" s="446"/>
      <c r="AK16" s="446"/>
      <c r="AL16" s="446"/>
      <c r="AM16" s="446"/>
      <c r="AN16" s="446"/>
    </row>
    <row r="17" spans="1:40" ht="22.5" customHeight="1" x14ac:dyDescent="0.25">
      <c r="A17" s="446"/>
      <c r="B17" s="446"/>
      <c r="C17" s="446"/>
      <c r="D17" s="476"/>
      <c r="E17" s="446"/>
      <c r="F17" s="446"/>
      <c r="G17" s="446"/>
      <c r="H17" s="446"/>
      <c r="I17" s="453"/>
      <c r="J17" s="450"/>
      <c r="K17" s="446"/>
      <c r="L17" s="454"/>
      <c r="M17" s="454"/>
      <c r="N17" s="446"/>
      <c r="O17" s="231">
        <v>3</v>
      </c>
      <c r="P17" s="235" t="s">
        <v>508</v>
      </c>
      <c r="Q17" s="231" t="str">
        <f t="shared" si="0"/>
        <v>Probabilidad</v>
      </c>
      <c r="R17" s="231" t="s">
        <v>52</v>
      </c>
      <c r="S17" s="231" t="s">
        <v>57</v>
      </c>
      <c r="T17" s="232">
        <f>VLOOKUP(R17&amp;S17,Hoja1!$Q$4:$R$9,2,0)</f>
        <v>0.45</v>
      </c>
      <c r="U17" s="231" t="s">
        <v>59</v>
      </c>
      <c r="V17" s="231" t="s">
        <v>62</v>
      </c>
      <c r="W17" s="231" t="s">
        <v>65</v>
      </c>
      <c r="X17" s="232">
        <f>IF(Q17="Probabilidad",($J$15*T17),IF(Q17="Impacto"," "))</f>
        <v>0.27</v>
      </c>
      <c r="Y17" s="232" t="str">
        <f>IF(Z17&lt;=20%,'Tabla probabilidad'!$B$5,IF(Z17&lt;=40%,'Tabla probabilidad'!$B$6,IF(Z17&lt;=60%,'Tabla probabilidad'!$B$7,IF(Z17&lt;=80%,'Tabla probabilidad'!$B$8,IF(Z17&lt;=100%,'Tabla probabilidad'!$B$9)))))</f>
        <v>Baja</v>
      </c>
      <c r="Z17" s="232">
        <f>IF(R17="Preventivo",(J15-(J15*T17)),IF(R17="Detectivo",(J15-(J15*T17)),IF(R17="Correctivo",(J15))))</f>
        <v>0.32999999999999996</v>
      </c>
      <c r="AA17" s="450"/>
      <c r="AB17" s="450"/>
      <c r="AC17" s="232" t="str">
        <f t="shared" si="1"/>
        <v>Mayor</v>
      </c>
      <c r="AD17" s="232">
        <f>IF(Q17="Probabilidad",(($M$15-0)),IF(Q17="Impacto",($M$15-($M$15*T17))))</f>
        <v>0.8</v>
      </c>
      <c r="AE17" s="450"/>
      <c r="AF17" s="450"/>
      <c r="AG17" s="446"/>
      <c r="AH17" s="446"/>
      <c r="AI17" s="446"/>
      <c r="AJ17" s="446"/>
      <c r="AK17" s="446"/>
      <c r="AL17" s="446"/>
      <c r="AM17" s="446"/>
      <c r="AN17" s="446"/>
    </row>
    <row r="18" spans="1:40" ht="22.5" customHeight="1" x14ac:dyDescent="0.25">
      <c r="A18" s="446"/>
      <c r="B18" s="446"/>
      <c r="C18" s="446"/>
      <c r="D18" s="476"/>
      <c r="E18" s="446"/>
      <c r="F18" s="446"/>
      <c r="G18" s="446"/>
      <c r="H18" s="446"/>
      <c r="I18" s="453"/>
      <c r="J18" s="450"/>
      <c r="K18" s="446"/>
      <c r="L18" s="454"/>
      <c r="M18" s="454"/>
      <c r="N18" s="446"/>
      <c r="O18" s="231">
        <v>4</v>
      </c>
      <c r="P18" s="235" t="s">
        <v>509</v>
      </c>
      <c r="Q18" s="231" t="str">
        <f t="shared" si="0"/>
        <v>Probabilidad</v>
      </c>
      <c r="R18" s="231" t="s">
        <v>52</v>
      </c>
      <c r="S18" s="231" t="s">
        <v>57</v>
      </c>
      <c r="T18" s="232">
        <f>VLOOKUP(R18&amp;S18,Hoja1!$Q$4:$R$9,2,0)</f>
        <v>0.45</v>
      </c>
      <c r="U18" s="231" t="s">
        <v>59</v>
      </c>
      <c r="V18" s="231" t="s">
        <v>62</v>
      </c>
      <c r="W18" s="231" t="s">
        <v>65</v>
      </c>
      <c r="X18" s="232">
        <f>IF(Q18="Probabilidad",($J$15*T18),IF(Q18="Impacto"," "))</f>
        <v>0.27</v>
      </c>
      <c r="Y18" s="232" t="str">
        <f>IF(Z18&lt;=20%,'Tabla probabilidad'!$B$5,IF(Z18&lt;=40%,'Tabla probabilidad'!$B$6,IF(Z18&lt;=60%,'Tabla probabilidad'!$B$7,IF(Z18&lt;=80%,'Tabla probabilidad'!$B$8,IF(Z18&lt;=100%,'Tabla probabilidad'!$B$9)))))</f>
        <v>Baja</v>
      </c>
      <c r="Z18" s="232">
        <f>IF(R18="Preventivo",(J15-(J15*T18)),IF(R18="Detectivo",(J15-(J15*T18)),IF(R18="Correctivo",(J15))))</f>
        <v>0.32999999999999996</v>
      </c>
      <c r="AA18" s="450"/>
      <c r="AB18" s="450"/>
      <c r="AC18" s="232" t="str">
        <f t="shared" si="1"/>
        <v>Mayor</v>
      </c>
      <c r="AD18" s="232">
        <f>IF(Q18="Probabilidad",(($M$15-0)),IF(Q18="Impacto",($M$15-($M$15*T18))))</f>
        <v>0.8</v>
      </c>
      <c r="AE18" s="450"/>
      <c r="AF18" s="450"/>
      <c r="AG18" s="446"/>
      <c r="AH18" s="446"/>
      <c r="AI18" s="446"/>
      <c r="AJ18" s="446"/>
      <c r="AK18" s="446"/>
      <c r="AL18" s="446"/>
      <c r="AM18" s="446"/>
      <c r="AN18" s="446"/>
    </row>
    <row r="19" spans="1:40" ht="22.5" customHeight="1" x14ac:dyDescent="0.25">
      <c r="A19" s="446"/>
      <c r="B19" s="446"/>
      <c r="C19" s="446"/>
      <c r="D19" s="476"/>
      <c r="E19" s="446"/>
      <c r="F19" s="446"/>
      <c r="G19" s="446"/>
      <c r="H19" s="446"/>
      <c r="I19" s="453"/>
      <c r="J19" s="450"/>
      <c r="K19" s="446"/>
      <c r="L19" s="454"/>
      <c r="M19" s="454"/>
      <c r="N19" s="446"/>
      <c r="O19" s="231">
        <v>5</v>
      </c>
      <c r="P19" s="81" t="s">
        <v>510</v>
      </c>
      <c r="Q19" s="231" t="str">
        <f t="shared" si="0"/>
        <v>Probabilidad</v>
      </c>
      <c r="R19" s="231" t="s">
        <v>52</v>
      </c>
      <c r="S19" s="231" t="s">
        <v>57</v>
      </c>
      <c r="T19" s="232">
        <f>VLOOKUP(R19&amp;S19,Hoja1!$Q$4:$R$9,2,0)</f>
        <v>0.45</v>
      </c>
      <c r="U19" s="231" t="s">
        <v>59</v>
      </c>
      <c r="V19" s="231" t="s">
        <v>62</v>
      </c>
      <c r="W19" s="231" t="s">
        <v>65</v>
      </c>
      <c r="X19" s="232">
        <f>IF(Q19="Probabilidad",($J$15*T19),IF(Q19="Impacto"," "))</f>
        <v>0.27</v>
      </c>
      <c r="Y19" s="232" t="str">
        <f>IF(Z19&lt;=20%,'Tabla probabilidad'!$B$5,IF(Z19&lt;=40%,'Tabla probabilidad'!$B$6,IF(Z19&lt;=60%,'Tabla probabilidad'!$B$7,IF(Z19&lt;=80%,'Tabla probabilidad'!$B$8,IF(Z19&lt;=100%,'Tabla probabilidad'!$B$9)))))</f>
        <v>Baja</v>
      </c>
      <c r="Z19" s="232">
        <f>IF(R19="Preventivo",(J15-(J15*T19)),IF(R19="Detectivo",(J15-(J15*T19)),IF(R19="Correctivo",(J15))))</f>
        <v>0.32999999999999996</v>
      </c>
      <c r="AA19" s="450"/>
      <c r="AB19" s="450"/>
      <c r="AC19" s="232" t="str">
        <f t="shared" si="1"/>
        <v>Mayor</v>
      </c>
      <c r="AD19" s="232">
        <f>IF(Q19="Probabilidad",(($M$15-0)),IF(Q19="Impacto",($M$15-($M$15*T19))))</f>
        <v>0.8</v>
      </c>
      <c r="AE19" s="450"/>
      <c r="AF19" s="450"/>
      <c r="AG19" s="446"/>
      <c r="AH19" s="446"/>
      <c r="AI19" s="446"/>
      <c r="AJ19" s="446"/>
      <c r="AK19" s="446"/>
      <c r="AL19" s="446"/>
      <c r="AM19" s="446"/>
      <c r="AN19" s="446"/>
    </row>
    <row r="20" spans="1:40" ht="33" customHeight="1" x14ac:dyDescent="0.25">
      <c r="A20" s="446">
        <v>3</v>
      </c>
      <c r="B20" s="446" t="s">
        <v>450</v>
      </c>
      <c r="C20" s="446" t="s">
        <v>308</v>
      </c>
      <c r="D20" s="452" t="s">
        <v>474</v>
      </c>
      <c r="E20" s="446" t="s">
        <v>476</v>
      </c>
      <c r="F20" s="446" t="s">
        <v>475</v>
      </c>
      <c r="G20" s="446" t="s">
        <v>41</v>
      </c>
      <c r="H20" s="446">
        <v>200</v>
      </c>
      <c r="I20" s="453" t="str">
        <f>IF(H20&lt;=2,'Tabla probabilidad'!$B$5,IF(H20&lt;=24,'Tabla probabilidad'!$B$6,IF(H20&lt;=500,'Tabla probabilidad'!$B$7,IF(H20&lt;=5000,'Tabla probabilidad'!$B$8,IF(H20&gt;5000,'Tabla probabilidad'!$B$9)))))</f>
        <v>Media</v>
      </c>
      <c r="J20" s="450">
        <f>IF(H20&lt;=2,'Tabla probabilidad'!$D$5,IF(H20&lt;=24,'Tabla probabilidad'!$D$6,IF(H20&lt;=500,'Tabla probabilidad'!$D$7,IF(H20&lt;=5000,'Tabla probabilidad'!$D$8,IF(H20&gt;5000,'Tabla probabilidad'!$D$9)))))</f>
        <v>0.6</v>
      </c>
      <c r="K20" s="446" t="s">
        <v>298</v>
      </c>
      <c r="L20" s="446"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446"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446" t="str">
        <f>VLOOKUP((I20&amp;L20),Hoja1!$B$4:$C$28,2,0)</f>
        <v>Moderado</v>
      </c>
      <c r="O20" s="231">
        <v>1</v>
      </c>
      <c r="P20" s="235" t="s">
        <v>511</v>
      </c>
      <c r="Q20" s="231" t="str">
        <f t="shared" si="0"/>
        <v>Probabilidad</v>
      </c>
      <c r="R20" s="231" t="s">
        <v>52</v>
      </c>
      <c r="S20" s="231" t="s">
        <v>57</v>
      </c>
      <c r="T20" s="232">
        <f>VLOOKUP(R20&amp;S20,Hoja1!$Q$4:$R$9,2,0)</f>
        <v>0.45</v>
      </c>
      <c r="U20" s="231" t="s">
        <v>59</v>
      </c>
      <c r="V20" s="231" t="s">
        <v>62</v>
      </c>
      <c r="W20" s="231" t="s">
        <v>65</v>
      </c>
      <c r="X20" s="232">
        <f>IF(Q20="Probabilidad",($J$20*T20),IF(Q20="Impacto"," "))</f>
        <v>0.27</v>
      </c>
      <c r="Y20" s="232" t="str">
        <f>IF(Z20&lt;=20%,'Tabla probabilidad'!$B$5,IF(Z20&lt;=40%,'Tabla probabilidad'!$B$6,IF(Z20&lt;=60%,'Tabla probabilidad'!$B$7,IF(Z20&lt;=80%,'Tabla probabilidad'!$B$8,IF(Z20&lt;=100%,'Tabla probabilidad'!$B$9)))))</f>
        <v>Baja</v>
      </c>
      <c r="Z20" s="232">
        <f>IF(R20="Preventivo",(J20-(J20*T20)),IF(R20="Detectivo",(J20-(J20*T20)),IF(R20="Correctivo",(J20))))</f>
        <v>0.32999999999999996</v>
      </c>
      <c r="AA20" s="450" t="str">
        <f>IF(AB20&lt;=20%,'Tabla probabilidad'!$B$5,IF(AB20&lt;=40%,'Tabla probabilidad'!$B$6,IF(AB20&lt;=60%,'Tabla probabilidad'!$B$7,IF(AB20&lt;=80%,'Tabla probabilidad'!$B$8,IF(AB20&lt;=100%,'Tabla probabilidad'!$B$9)))))</f>
        <v>Baja</v>
      </c>
      <c r="AB20" s="450">
        <f>AVERAGE(Z20:Z24)</f>
        <v>0.32999999999999996</v>
      </c>
      <c r="AC20" s="232" t="str">
        <f t="shared" si="1"/>
        <v>Moderado</v>
      </c>
      <c r="AD20" s="232">
        <f>IF(Q20="Probabilidad",(($M$20-0)),IF(Q20="Impacto",($M$20-($M$20*T20))))</f>
        <v>0.6</v>
      </c>
      <c r="AE20" s="450" t="str">
        <f>IF(AF20&lt;=20%,"Leve",IF(AF20&lt;=40%,"Menor",IF(AF20&lt;=60%,"Moderado",IF(AF20&lt;=80%,"Mayor",IF(AF20&lt;=100%,"Catastrófico")))))</f>
        <v>Moderado</v>
      </c>
      <c r="AF20" s="450">
        <f>AVERAGE(AD20:AD24)</f>
        <v>0.6</v>
      </c>
      <c r="AG20" s="446" t="str">
        <f>VLOOKUP(AA20&amp;AE20,Hoja1!$B$4:$C$28,2,0)</f>
        <v>Moderado</v>
      </c>
      <c r="AH20" s="446" t="s">
        <v>293</v>
      </c>
      <c r="AI20" s="446"/>
      <c r="AJ20" s="446"/>
      <c r="AK20" s="446"/>
      <c r="AL20" s="446"/>
      <c r="AM20" s="446"/>
      <c r="AN20" s="446"/>
    </row>
    <row r="21" spans="1:40" ht="33" customHeight="1" x14ac:dyDescent="0.25">
      <c r="A21" s="446"/>
      <c r="B21" s="446"/>
      <c r="C21" s="446"/>
      <c r="D21" s="452"/>
      <c r="E21" s="446"/>
      <c r="F21" s="446"/>
      <c r="G21" s="446"/>
      <c r="H21" s="446"/>
      <c r="I21" s="453"/>
      <c r="J21" s="450"/>
      <c r="K21" s="446"/>
      <c r="L21" s="454"/>
      <c r="M21" s="454"/>
      <c r="N21" s="446"/>
      <c r="O21" s="231">
        <v>2</v>
      </c>
      <c r="P21" s="235" t="s">
        <v>512</v>
      </c>
      <c r="Q21" s="231" t="str">
        <f t="shared" si="0"/>
        <v>Probabilidad</v>
      </c>
      <c r="R21" s="231" t="s">
        <v>52</v>
      </c>
      <c r="S21" s="231" t="s">
        <v>57</v>
      </c>
      <c r="T21" s="232">
        <f>VLOOKUP(R21&amp;S21,Hoja1!$Q$4:$R$9,2,0)</f>
        <v>0.45</v>
      </c>
      <c r="U21" s="231" t="s">
        <v>59</v>
      </c>
      <c r="V21" s="231" t="s">
        <v>62</v>
      </c>
      <c r="W21" s="231" t="s">
        <v>65</v>
      </c>
      <c r="X21" s="232">
        <f>IF(Q21="Probabilidad",($J$20*T21),IF(Q21="Impacto"," "))</f>
        <v>0.27</v>
      </c>
      <c r="Y21" s="232" t="str">
        <f>IF(Z21&lt;=20%,'Tabla probabilidad'!$B$5,IF(Z21&lt;=40%,'Tabla probabilidad'!$B$6,IF(Z21&lt;=60%,'Tabla probabilidad'!$B$7,IF(Z21&lt;=80%,'Tabla probabilidad'!$B$8,IF(Z21&lt;=100%,'Tabla probabilidad'!$B$9)))))</f>
        <v>Baja</v>
      </c>
      <c r="Z21" s="232">
        <f>IF(R21="Preventivo",(J20-(J20*T21)),IF(R21="Detectivo",(J20-(J20*T21)),IF(R21="Correctivo",(J20))))</f>
        <v>0.32999999999999996</v>
      </c>
      <c r="AA21" s="450"/>
      <c r="AB21" s="450"/>
      <c r="AC21" s="232" t="str">
        <f t="shared" si="1"/>
        <v>Moderado</v>
      </c>
      <c r="AD21" s="232">
        <f>IF(Q21="Probabilidad",(($M$20-0)),IF(Q21="Impacto",($M$20-($M$20*T21))))</f>
        <v>0.6</v>
      </c>
      <c r="AE21" s="450"/>
      <c r="AF21" s="450"/>
      <c r="AG21" s="446"/>
      <c r="AH21" s="446"/>
      <c r="AI21" s="446"/>
      <c r="AJ21" s="446"/>
      <c r="AK21" s="446"/>
      <c r="AL21" s="446"/>
      <c r="AM21" s="446"/>
      <c r="AN21" s="446"/>
    </row>
    <row r="22" spans="1:40" ht="33" customHeight="1" x14ac:dyDescent="0.25">
      <c r="A22" s="446"/>
      <c r="B22" s="446"/>
      <c r="C22" s="446"/>
      <c r="D22" s="452"/>
      <c r="E22" s="446"/>
      <c r="F22" s="446"/>
      <c r="G22" s="446"/>
      <c r="H22" s="446"/>
      <c r="I22" s="453"/>
      <c r="J22" s="450"/>
      <c r="K22" s="446"/>
      <c r="L22" s="454"/>
      <c r="M22" s="454"/>
      <c r="N22" s="446"/>
      <c r="O22" s="231">
        <v>3</v>
      </c>
      <c r="P22" s="235" t="s">
        <v>513</v>
      </c>
      <c r="Q22" s="231" t="str">
        <f t="shared" si="0"/>
        <v>Probabilidad</v>
      </c>
      <c r="R22" s="231" t="s">
        <v>52</v>
      </c>
      <c r="S22" s="231" t="s">
        <v>57</v>
      </c>
      <c r="T22" s="232">
        <f>VLOOKUP(R22&amp;S22,Hoja1!$Q$4:$R$9,2,0)</f>
        <v>0.45</v>
      </c>
      <c r="U22" s="231" t="s">
        <v>59</v>
      </c>
      <c r="V22" s="231" t="s">
        <v>62</v>
      </c>
      <c r="W22" s="231" t="s">
        <v>65</v>
      </c>
      <c r="X22" s="232">
        <f>IF(Q22="Probabilidad",($J$20*T22),IF(Q22="Impacto"," "))</f>
        <v>0.27</v>
      </c>
      <c r="Y22" s="232" t="str">
        <f>IF(Z22&lt;=20%,'Tabla probabilidad'!$B$5,IF(Z22&lt;=40%,'Tabla probabilidad'!$B$6,IF(Z22&lt;=60%,'Tabla probabilidad'!$B$7,IF(Z22&lt;=80%,'Tabla probabilidad'!$B$8,IF(Z22&lt;=100%,'Tabla probabilidad'!$B$9)))))</f>
        <v>Baja</v>
      </c>
      <c r="Z22" s="232">
        <f>IF(R22="Preventivo",(J20-(J20*T22)),IF(R22="Detectivo",(J20-(J20*T22)),IF(R22="Correctivo",(J20))))</f>
        <v>0.32999999999999996</v>
      </c>
      <c r="AA22" s="450"/>
      <c r="AB22" s="450"/>
      <c r="AC22" s="232" t="str">
        <f t="shared" si="1"/>
        <v>Moderado</v>
      </c>
      <c r="AD22" s="232">
        <f>IF(Q22="Probabilidad",(($M$20-0)),IF(Q22="Impacto",($M$20-($M$20*T22))))</f>
        <v>0.6</v>
      </c>
      <c r="AE22" s="450"/>
      <c r="AF22" s="450"/>
      <c r="AG22" s="446"/>
      <c r="AH22" s="446"/>
      <c r="AI22" s="446"/>
      <c r="AJ22" s="446"/>
      <c r="AK22" s="446"/>
      <c r="AL22" s="446"/>
      <c r="AM22" s="446"/>
      <c r="AN22" s="446"/>
    </row>
    <row r="23" spans="1:40" ht="33" hidden="1" customHeight="1" x14ac:dyDescent="0.25">
      <c r="A23" s="446"/>
      <c r="B23" s="446"/>
      <c r="C23" s="446"/>
      <c r="D23" s="452"/>
      <c r="E23" s="446"/>
      <c r="F23" s="446"/>
      <c r="G23" s="446"/>
      <c r="H23" s="446"/>
      <c r="I23" s="453"/>
      <c r="J23" s="450"/>
      <c r="K23" s="446"/>
      <c r="L23" s="454"/>
      <c r="M23" s="454"/>
      <c r="N23" s="446"/>
      <c r="O23" s="231">
        <v>4</v>
      </c>
      <c r="P23" s="85"/>
      <c r="Q23" s="231" t="str">
        <f t="shared" si="0"/>
        <v>Probabilidad</v>
      </c>
      <c r="R23" s="231" t="s">
        <v>52</v>
      </c>
      <c r="S23" s="231" t="s">
        <v>57</v>
      </c>
      <c r="T23" s="232">
        <f>VLOOKUP(R23&amp;S23,Hoja1!$Q$4:$R$9,2,0)</f>
        <v>0.45</v>
      </c>
      <c r="U23" s="231" t="s">
        <v>59</v>
      </c>
      <c r="V23" s="231" t="s">
        <v>62</v>
      </c>
      <c r="W23" s="231" t="s">
        <v>65</v>
      </c>
      <c r="X23" s="232">
        <f>IF(Q23="Probabilidad",($J$20*T23),IF(Q23="Impacto"," "))</f>
        <v>0.27</v>
      </c>
      <c r="Y23" s="232" t="str">
        <f>IF(Z23&lt;=20%,'Tabla probabilidad'!$B$5,IF(Z23&lt;=40%,'Tabla probabilidad'!$B$6,IF(Z23&lt;=60%,'Tabla probabilidad'!$B$7,IF(Z23&lt;=80%,'Tabla probabilidad'!$B$8,IF(Z23&lt;=100%,'Tabla probabilidad'!$B$9)))))</f>
        <v>Baja</v>
      </c>
      <c r="Z23" s="232">
        <f>IF(R23="Preventivo",(J20-(J20*T23)),IF(R23="Detectivo",(J20-(J20*T23)),IF(R23="Correctivo",(J20))))</f>
        <v>0.32999999999999996</v>
      </c>
      <c r="AA23" s="450"/>
      <c r="AB23" s="450"/>
      <c r="AC23" s="232" t="str">
        <f t="shared" si="1"/>
        <v>Moderado</v>
      </c>
      <c r="AD23" s="232">
        <f>IF(Q23="Probabilidad",(($M$20-0)),IF(Q23="Impacto",($M$20-($M$20*T23))))</f>
        <v>0.6</v>
      </c>
      <c r="AE23" s="450"/>
      <c r="AF23" s="450"/>
      <c r="AG23" s="446"/>
      <c r="AH23" s="446"/>
      <c r="AI23" s="446"/>
      <c r="AJ23" s="446"/>
      <c r="AK23" s="446"/>
      <c r="AL23" s="446"/>
      <c r="AM23" s="446"/>
      <c r="AN23" s="446"/>
    </row>
    <row r="24" spans="1:40" ht="33" hidden="1" customHeight="1" x14ac:dyDescent="0.25">
      <c r="A24" s="446"/>
      <c r="B24" s="446"/>
      <c r="C24" s="446"/>
      <c r="D24" s="452"/>
      <c r="E24" s="446"/>
      <c r="F24" s="446"/>
      <c r="G24" s="446"/>
      <c r="H24" s="446"/>
      <c r="I24" s="453"/>
      <c r="J24" s="450"/>
      <c r="K24" s="446"/>
      <c r="L24" s="454"/>
      <c r="M24" s="454"/>
      <c r="N24" s="446"/>
      <c r="O24" s="231">
        <v>5</v>
      </c>
      <c r="P24" s="155"/>
      <c r="Q24" s="231" t="str">
        <f t="shared" si="0"/>
        <v>Probabilidad</v>
      </c>
      <c r="R24" s="231" t="s">
        <v>52</v>
      </c>
      <c r="S24" s="231" t="s">
        <v>57</v>
      </c>
      <c r="T24" s="232">
        <f>VLOOKUP(R24&amp;S24,Hoja1!$Q$4:$R$9,2,0)</f>
        <v>0.45</v>
      </c>
      <c r="U24" s="231" t="s">
        <v>59</v>
      </c>
      <c r="V24" s="231" t="s">
        <v>62</v>
      </c>
      <c r="W24" s="231" t="s">
        <v>65</v>
      </c>
      <c r="X24" s="232">
        <f>IF(Q24="Probabilidad",($J$20*T24),IF(Q24="Impacto"," "))</f>
        <v>0.27</v>
      </c>
      <c r="Y24" s="232" t="str">
        <f>IF(Z24&lt;=20%,'Tabla probabilidad'!$B$5,IF(Z24&lt;=40%,'Tabla probabilidad'!$B$6,IF(Z24&lt;=60%,'Tabla probabilidad'!$B$7,IF(Z24&lt;=80%,'Tabla probabilidad'!$B$8,IF(Z24&lt;=100%,'Tabla probabilidad'!$B$9)))))</f>
        <v>Baja</v>
      </c>
      <c r="Z24" s="232">
        <f>IF(R24="Preventivo",(J20-(J20*T24)),IF(R24="Detectivo",(J20-(J20*T24)),IF(R24="Correctivo",(J20))))</f>
        <v>0.32999999999999996</v>
      </c>
      <c r="AA24" s="450"/>
      <c r="AB24" s="450"/>
      <c r="AC24" s="232" t="str">
        <f t="shared" si="1"/>
        <v>Moderado</v>
      </c>
      <c r="AD24" s="232">
        <f>IF(Q24="Probabilidad",(($M$20-0)),IF(Q24="Impacto",($M$20-($M$20*T24))))</f>
        <v>0.6</v>
      </c>
      <c r="AE24" s="450"/>
      <c r="AF24" s="450"/>
      <c r="AG24" s="446"/>
      <c r="AH24" s="446"/>
      <c r="AI24" s="446"/>
      <c r="AJ24" s="446"/>
      <c r="AK24" s="446"/>
      <c r="AL24" s="446"/>
      <c r="AM24" s="446"/>
      <c r="AN24" s="446"/>
    </row>
    <row r="25" spans="1:40" ht="29.25" customHeight="1" x14ac:dyDescent="0.25">
      <c r="A25" s="446">
        <v>4</v>
      </c>
      <c r="B25" s="447" t="s">
        <v>401</v>
      </c>
      <c r="C25" s="447" t="s">
        <v>410</v>
      </c>
      <c r="D25" s="455" t="s">
        <v>332</v>
      </c>
      <c r="E25" s="447" t="s">
        <v>398</v>
      </c>
      <c r="F25" s="447" t="s">
        <v>524</v>
      </c>
      <c r="G25" s="446" t="s">
        <v>43</v>
      </c>
      <c r="H25" s="446">
        <v>10000</v>
      </c>
      <c r="I25" s="453" t="str">
        <f>IF(H25&lt;=2,'Tabla probabilidad'!$B$5,IF(H25&lt;=24,'Tabla probabilidad'!$B$6,IF(H25&lt;=500,'Tabla probabilidad'!$B$7,IF(H25&lt;=5000,'Tabla probabilidad'!$B$8,IF(H25&gt;5000,'Tabla probabilidad'!$B$9)))))</f>
        <v>Muy Alta</v>
      </c>
      <c r="J25" s="450">
        <f>IF(H25&lt;=2,'Tabla probabilidad'!$D$5,IF(H25&lt;=24,'Tabla probabilidad'!$D$6,IF(H25&lt;=500,'Tabla probabilidad'!$D$7,IF(H25&lt;=5000,'Tabla probabilidad'!$D$8,IF(H25&gt;5000,'Tabla probabilidad'!$D$9)))))</f>
        <v>1</v>
      </c>
      <c r="K25" s="446" t="s">
        <v>311</v>
      </c>
      <c r="L25" s="446"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Mayor</v>
      </c>
      <c r="M25" s="446"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80%</v>
      </c>
      <c r="N25" s="446" t="str">
        <f>VLOOKUP((I25&amp;L25),Hoja1!$B$4:$C$28,2,0)</f>
        <v xml:space="preserve">Alto </v>
      </c>
      <c r="O25" s="231">
        <v>1</v>
      </c>
      <c r="P25" s="85" t="s">
        <v>514</v>
      </c>
      <c r="Q25" s="231" t="str">
        <f t="shared" si="0"/>
        <v>Probabilidad</v>
      </c>
      <c r="R25" s="231" t="s">
        <v>52</v>
      </c>
      <c r="S25" s="231" t="s">
        <v>57</v>
      </c>
      <c r="T25" s="232">
        <f>VLOOKUP(R25&amp;S25,Hoja1!$Q$4:$R$9,2,0)</f>
        <v>0.45</v>
      </c>
      <c r="U25" s="231" t="s">
        <v>59</v>
      </c>
      <c r="V25" s="231" t="s">
        <v>62</v>
      </c>
      <c r="W25" s="231" t="s">
        <v>65</v>
      </c>
      <c r="X25" s="232">
        <f>IF(Q25="Probabilidad",($J$25*T25),IF(Q25="Impacto"," "))</f>
        <v>0.45</v>
      </c>
      <c r="Y25" s="232" t="str">
        <f>IF(Z25&lt;=20%,'Tabla probabilidad'!$B$5,IF(Z25&lt;=40%,'Tabla probabilidad'!$B$6,IF(Z25&lt;=60%,'Tabla probabilidad'!$B$7,IF(Z25&lt;=80%,'Tabla probabilidad'!$B$8,IF(Z25&lt;=100%,'Tabla probabilidad'!$B$9)))))</f>
        <v>Media</v>
      </c>
      <c r="Z25" s="232">
        <f>IF(R25="Preventivo",(J25-(J25*T25)),IF(R25="Detectivo",(J25-(J25*T25)),IF(R25="Correctivo",(J25))))</f>
        <v>0.55000000000000004</v>
      </c>
      <c r="AA25" s="450" t="str">
        <f>IF(AB25&lt;=20%,'Tabla probabilidad'!$B$5,IF(AB25&lt;=40%,'Tabla probabilidad'!$B$6,IF(AB25&lt;=60%,'Tabla probabilidad'!$B$7,IF(AB25&lt;=80%,'Tabla probabilidad'!$B$8,IF(AB25&lt;=100%,'Tabla probabilidad'!$B$9)))))</f>
        <v>Media</v>
      </c>
      <c r="AB25" s="450">
        <f>AVERAGE(Z25:Z29)</f>
        <v>0.59000000000000008</v>
      </c>
      <c r="AC25" s="232" t="str">
        <f t="shared" si="1"/>
        <v>Mayor</v>
      </c>
      <c r="AD25" s="232">
        <f>IF(Q25="Probabilidad",(($M$25-0)),IF(Q25="Impacto",($M$25-($M$25*T25))))</f>
        <v>0.8</v>
      </c>
      <c r="AE25" s="450" t="str">
        <f>IF(AF25&lt;=20%,"Leve",IF(AF25&lt;=40%,"Menor",IF(AF25&lt;=60%,"Moderado",IF(AF25&lt;=80%,"Mayor",IF(AF25&lt;=100%,"Catastrófico")))))</f>
        <v>Mayor</v>
      </c>
      <c r="AF25" s="450">
        <f>AVERAGE(AD25:AD29)</f>
        <v>0.8</v>
      </c>
      <c r="AG25" s="446" t="str">
        <f>VLOOKUP(AA25&amp;AE25,Hoja1!$B$4:$C$28,2,0)</f>
        <v xml:space="preserve">Alto </v>
      </c>
      <c r="AH25" s="446" t="s">
        <v>291</v>
      </c>
      <c r="AI25" s="446"/>
      <c r="AJ25" s="446"/>
      <c r="AK25" s="446"/>
      <c r="AL25" s="446"/>
      <c r="AM25" s="446"/>
      <c r="AN25" s="446"/>
    </row>
    <row r="26" spans="1:40" ht="29.25" customHeight="1" x14ac:dyDescent="0.25">
      <c r="A26" s="446"/>
      <c r="B26" s="447"/>
      <c r="C26" s="447"/>
      <c r="D26" s="455"/>
      <c r="E26" s="447"/>
      <c r="F26" s="447"/>
      <c r="G26" s="446"/>
      <c r="H26" s="446"/>
      <c r="I26" s="453"/>
      <c r="J26" s="450"/>
      <c r="K26" s="446"/>
      <c r="L26" s="454"/>
      <c r="M26" s="454"/>
      <c r="N26" s="446"/>
      <c r="O26" s="231">
        <v>2</v>
      </c>
      <c r="P26" s="85" t="s">
        <v>515</v>
      </c>
      <c r="Q26" s="231" t="str">
        <f t="shared" si="0"/>
        <v>Probabilidad</v>
      </c>
      <c r="R26" s="231" t="s">
        <v>52</v>
      </c>
      <c r="S26" s="231" t="s">
        <v>57</v>
      </c>
      <c r="T26" s="232">
        <f>VLOOKUP(R26&amp;S26,Hoja1!$Q$4:$R$9,2,0)</f>
        <v>0.45</v>
      </c>
      <c r="U26" s="231" t="s">
        <v>59</v>
      </c>
      <c r="V26" s="231" t="s">
        <v>62</v>
      </c>
      <c r="W26" s="231" t="s">
        <v>65</v>
      </c>
      <c r="X26" s="232">
        <f>IF(Q26="Probabilidad",($J$25*T26),IF(Q26="Impacto"," "))</f>
        <v>0.45</v>
      </c>
      <c r="Y26" s="232" t="str">
        <f>IF(Z26&lt;=20%,'Tabla probabilidad'!$B$5,IF(Z26&lt;=40%,'Tabla probabilidad'!$B$6,IF(Z26&lt;=60%,'Tabla probabilidad'!$B$7,IF(Z26&lt;=80%,'Tabla probabilidad'!$B$8,IF(Z26&lt;=100%,'Tabla probabilidad'!$B$9)))))</f>
        <v>Media</v>
      </c>
      <c r="Z26" s="232">
        <f>IF(R26="Preventivo",(J25-(J25*T26)),IF(R26="Detectivo",(J25-(J25*T26)),IF(R26="Correctivo",(J25))))</f>
        <v>0.55000000000000004</v>
      </c>
      <c r="AA26" s="450"/>
      <c r="AB26" s="450"/>
      <c r="AC26" s="232" t="str">
        <f t="shared" si="1"/>
        <v>Mayor</v>
      </c>
      <c r="AD26" s="232">
        <f>IF(Q26="Probabilidad",(($M$25-0)),IF(Q26="Impacto",($M$25-($M$25*T26))))</f>
        <v>0.8</v>
      </c>
      <c r="AE26" s="450"/>
      <c r="AF26" s="450"/>
      <c r="AG26" s="446"/>
      <c r="AH26" s="446"/>
      <c r="AI26" s="446"/>
      <c r="AJ26" s="446"/>
      <c r="AK26" s="446"/>
      <c r="AL26" s="446"/>
      <c r="AM26" s="446"/>
      <c r="AN26" s="446"/>
    </row>
    <row r="27" spans="1:40" ht="29.25" customHeight="1" x14ac:dyDescent="0.25">
      <c r="A27" s="446"/>
      <c r="B27" s="447"/>
      <c r="C27" s="447"/>
      <c r="D27" s="455"/>
      <c r="E27" s="447"/>
      <c r="F27" s="447"/>
      <c r="G27" s="446"/>
      <c r="H27" s="446"/>
      <c r="I27" s="453"/>
      <c r="J27" s="450"/>
      <c r="K27" s="446"/>
      <c r="L27" s="454"/>
      <c r="M27" s="454"/>
      <c r="N27" s="446"/>
      <c r="O27" s="231">
        <v>3</v>
      </c>
      <c r="P27" s="85" t="s">
        <v>516</v>
      </c>
      <c r="Q27" s="231" t="str">
        <f t="shared" si="0"/>
        <v>Probabilidad</v>
      </c>
      <c r="R27" s="231" t="s">
        <v>52</v>
      </c>
      <c r="S27" s="231" t="s">
        <v>57</v>
      </c>
      <c r="T27" s="232">
        <f>VLOOKUP(R27&amp;S27,Hoja1!$Q$4:$R$9,2,0)</f>
        <v>0.45</v>
      </c>
      <c r="U27" s="231" t="s">
        <v>59</v>
      </c>
      <c r="V27" s="231" t="s">
        <v>62</v>
      </c>
      <c r="W27" s="231" t="s">
        <v>65</v>
      </c>
      <c r="X27" s="232">
        <f>IF(Q27="Probabilidad",($J$25*T27),IF(Q27="Impacto"," "))</f>
        <v>0.45</v>
      </c>
      <c r="Y27" s="232" t="str">
        <f>IF(Z27&lt;=20%,'Tabla probabilidad'!$B$5,IF(Z27&lt;=40%,'Tabla probabilidad'!$B$6,IF(Z27&lt;=60%,'Tabla probabilidad'!$B$7,IF(Z27&lt;=80%,'Tabla probabilidad'!$B$8,IF(Z27&lt;=100%,'Tabla probabilidad'!$B$9)))))</f>
        <v>Media</v>
      </c>
      <c r="Z27" s="232">
        <f>IF(R27="Preventivo",(J25-(J25*T27)),IF(R27="Detectivo",(J25-(J25*T27)),IF(R27="Correctivo",(J25))))</f>
        <v>0.55000000000000004</v>
      </c>
      <c r="AA27" s="450"/>
      <c r="AB27" s="450"/>
      <c r="AC27" s="232" t="str">
        <f t="shared" si="1"/>
        <v>Mayor</v>
      </c>
      <c r="AD27" s="232">
        <f>IF(Q27="Probabilidad",(($M$25-0)),IF(Q27="Impacto",($M$25-($M$25*T27))))</f>
        <v>0.8</v>
      </c>
      <c r="AE27" s="450"/>
      <c r="AF27" s="450"/>
      <c r="AG27" s="446"/>
      <c r="AH27" s="446"/>
      <c r="AI27" s="446"/>
      <c r="AJ27" s="446"/>
      <c r="AK27" s="446"/>
      <c r="AL27" s="446"/>
      <c r="AM27" s="446"/>
      <c r="AN27" s="446"/>
    </row>
    <row r="28" spans="1:40" ht="29.25" customHeight="1" x14ac:dyDescent="0.25">
      <c r="A28" s="446"/>
      <c r="B28" s="447"/>
      <c r="C28" s="447"/>
      <c r="D28" s="455"/>
      <c r="E28" s="447"/>
      <c r="F28" s="447"/>
      <c r="G28" s="446"/>
      <c r="H28" s="446"/>
      <c r="I28" s="453"/>
      <c r="J28" s="450"/>
      <c r="K28" s="446"/>
      <c r="L28" s="454"/>
      <c r="M28" s="454"/>
      <c r="N28" s="446"/>
      <c r="O28" s="231">
        <v>4</v>
      </c>
      <c r="P28" s="234" t="s">
        <v>521</v>
      </c>
      <c r="Q28" s="231" t="str">
        <f t="shared" si="0"/>
        <v>Probabilidad</v>
      </c>
      <c r="R28" s="231" t="s">
        <v>53</v>
      </c>
      <c r="S28" s="231" t="s">
        <v>57</v>
      </c>
      <c r="T28" s="232">
        <f>VLOOKUP(R28&amp;S28,Hoja1!$Q$4:$R$9,2,0)</f>
        <v>0.35</v>
      </c>
      <c r="U28" s="231" t="s">
        <v>59</v>
      </c>
      <c r="V28" s="231" t="s">
        <v>62</v>
      </c>
      <c r="W28" s="231" t="s">
        <v>65</v>
      </c>
      <c r="X28" s="232">
        <f>IF(Q28="Probabilidad",($J$25*T28),IF(Q28="Impacto"," "))</f>
        <v>0.35</v>
      </c>
      <c r="Y28" s="232" t="str">
        <f>IF(Z28&lt;=20%,'Tabla probabilidad'!$B$5,IF(Z28&lt;=40%,'Tabla probabilidad'!$B$6,IF(Z28&lt;=60%,'Tabla probabilidad'!$B$7,IF(Z28&lt;=80%,'Tabla probabilidad'!$B$8,IF(Z28&lt;=100%,'Tabla probabilidad'!$B$9)))))</f>
        <v>Alta</v>
      </c>
      <c r="Z28" s="232">
        <f>IF(R28="Preventivo",(J25-(J25*T28)),IF(R28="Detectivo",(J25-(J25*T28)),IF(R28="Correctivo",(J25))))</f>
        <v>0.65</v>
      </c>
      <c r="AA28" s="450"/>
      <c r="AB28" s="450"/>
      <c r="AC28" s="232" t="str">
        <f t="shared" si="1"/>
        <v>Mayor</v>
      </c>
      <c r="AD28" s="232">
        <f>IF(Q28="Probabilidad",(($M$25-0)),IF(Q28="Impacto",($M$25-($M$25*T28))))</f>
        <v>0.8</v>
      </c>
      <c r="AE28" s="450"/>
      <c r="AF28" s="450"/>
      <c r="AG28" s="446"/>
      <c r="AH28" s="446"/>
      <c r="AI28" s="446"/>
      <c r="AJ28" s="446"/>
      <c r="AK28" s="446"/>
      <c r="AL28" s="446"/>
      <c r="AM28" s="446"/>
      <c r="AN28" s="446"/>
    </row>
    <row r="29" spans="1:40" ht="29.25" customHeight="1" x14ac:dyDescent="0.25">
      <c r="A29" s="446"/>
      <c r="B29" s="447"/>
      <c r="C29" s="447"/>
      <c r="D29" s="455"/>
      <c r="E29" s="447"/>
      <c r="F29" s="447"/>
      <c r="G29" s="446"/>
      <c r="H29" s="446"/>
      <c r="I29" s="453"/>
      <c r="J29" s="450"/>
      <c r="K29" s="446"/>
      <c r="L29" s="454"/>
      <c r="M29" s="454"/>
      <c r="N29" s="446"/>
      <c r="O29" s="231">
        <v>5</v>
      </c>
      <c r="P29" s="237" t="s">
        <v>520</v>
      </c>
      <c r="Q29" s="231" t="str">
        <f t="shared" si="0"/>
        <v>Probabilidad</v>
      </c>
      <c r="R29" s="231" t="s">
        <v>53</v>
      </c>
      <c r="S29" s="231" t="s">
        <v>57</v>
      </c>
      <c r="T29" s="232">
        <f>VLOOKUP(R29&amp;S29,Hoja1!$Q$4:$R$9,2,0)</f>
        <v>0.35</v>
      </c>
      <c r="U29" s="231" t="s">
        <v>59</v>
      </c>
      <c r="V29" s="231" t="s">
        <v>62</v>
      </c>
      <c r="W29" s="231" t="s">
        <v>65</v>
      </c>
      <c r="X29" s="232">
        <f>IF(Q29="Probabilidad",($J$25*T29),IF(Q29="Impacto"," "))</f>
        <v>0.35</v>
      </c>
      <c r="Y29" s="232" t="str">
        <f>IF(Z29&lt;=20%,'Tabla probabilidad'!$B$5,IF(Z29&lt;=40%,'Tabla probabilidad'!$B$6,IF(Z29&lt;=60%,'Tabla probabilidad'!$B$7,IF(Z29&lt;=80%,'Tabla probabilidad'!$B$8,IF(Z29&lt;=100%,'Tabla probabilidad'!$B$9)))))</f>
        <v>Alta</v>
      </c>
      <c r="Z29" s="232">
        <f>IF(R29="Preventivo",(J25-(J25*T29)),IF(R29="Detectivo",(J25-(J25*T29)),IF(R29="Correctivo",(J25))))</f>
        <v>0.65</v>
      </c>
      <c r="AA29" s="450"/>
      <c r="AB29" s="450"/>
      <c r="AC29" s="232" t="str">
        <f t="shared" si="1"/>
        <v>Mayor</v>
      </c>
      <c r="AD29" s="232">
        <f>IF(Q29="Probabilidad",(($M$25-0)),IF(Q29="Impacto",($M$25-($M$25*T29))))</f>
        <v>0.8</v>
      </c>
      <c r="AE29" s="450"/>
      <c r="AF29" s="450"/>
      <c r="AG29" s="446"/>
      <c r="AH29" s="446"/>
      <c r="AI29" s="446"/>
      <c r="AJ29" s="446"/>
      <c r="AK29" s="446"/>
      <c r="AL29" s="446"/>
      <c r="AM29" s="446"/>
      <c r="AN29" s="446"/>
    </row>
    <row r="30" spans="1:40" ht="30" customHeight="1" x14ac:dyDescent="0.25">
      <c r="A30" s="446">
        <v>5</v>
      </c>
      <c r="B30" s="446" t="s">
        <v>402</v>
      </c>
      <c r="C30" s="446" t="s">
        <v>321</v>
      </c>
      <c r="D30" s="452" t="s">
        <v>470</v>
      </c>
      <c r="E30" s="446" t="s">
        <v>325</v>
      </c>
      <c r="F30" s="446" t="s">
        <v>322</v>
      </c>
      <c r="G30" s="446" t="s">
        <v>309</v>
      </c>
      <c r="H30" s="446">
        <v>10000</v>
      </c>
      <c r="I30" s="453" t="str">
        <f>IF(H30&lt;=2,'Tabla probabilidad'!$B$5,IF(H30&lt;=24,'Tabla probabilidad'!$B$6,IF(H30&lt;=500,'Tabla probabilidad'!$B$7,IF(H30&lt;=5000,'Tabla probabilidad'!$B$8,IF(H30&gt;5000,'Tabla probabilidad'!$B$9)))))</f>
        <v>Muy Alta</v>
      </c>
      <c r="J30" s="450">
        <f>IF(H30&lt;=2,'Tabla probabilidad'!$D$5,IF(H30&lt;=24,'Tabla probabilidad'!$D$6,IF(H30&lt;=500,'Tabla probabilidad'!$D$7,IF(H30&lt;=5000,'Tabla probabilidad'!$D$8,IF(H30&gt;5000,'Tabla probabilidad'!$D$9)))))</f>
        <v>1</v>
      </c>
      <c r="K30" s="446" t="s">
        <v>318</v>
      </c>
      <c r="L30" s="446"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446"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446" t="str">
        <f>VLOOKUP((I30&amp;L30),Hoja1!$B$4:$C$28,2,0)</f>
        <v xml:space="preserve">Alto </v>
      </c>
      <c r="O30" s="231">
        <v>1</v>
      </c>
      <c r="P30" s="235" t="s">
        <v>323</v>
      </c>
      <c r="Q30" s="231" t="str">
        <f t="shared" si="0"/>
        <v>Probabilidad</v>
      </c>
      <c r="R30" s="231" t="s">
        <v>52</v>
      </c>
      <c r="S30" s="231" t="s">
        <v>57</v>
      </c>
      <c r="T30" s="232">
        <f>VLOOKUP(R30&amp;S30,Hoja1!$Q$4:$R$9,2,0)</f>
        <v>0.45</v>
      </c>
      <c r="U30" s="231" t="s">
        <v>59</v>
      </c>
      <c r="V30" s="231" t="s">
        <v>62</v>
      </c>
      <c r="W30" s="231" t="s">
        <v>65</v>
      </c>
      <c r="X30" s="232">
        <f>IF(Q30="Probabilidad",($J$30*T30),IF(Q30="Impacto"," "))</f>
        <v>0.45</v>
      </c>
      <c r="Y30" s="232" t="str">
        <f>IF(Z30&lt;=20%,'Tabla probabilidad'!$B$5,IF(Z30&lt;=40%,'Tabla probabilidad'!$B$6,IF(Z30&lt;=60%,'Tabla probabilidad'!$B$7,IF(Z30&lt;=80%,'Tabla probabilidad'!$B$8,IF(Z30&lt;=100%,'Tabla probabilidad'!$B$9)))))</f>
        <v>Media</v>
      </c>
      <c r="Z30" s="232">
        <f>IF(R30="Preventivo",(J30-(J30*T30)),IF(R30="Detectivo",(J30-(J30*T30)),IF(R30="Correctivo",(J30))))</f>
        <v>0.55000000000000004</v>
      </c>
      <c r="AA30" s="450" t="str">
        <f>IF(AB30&lt;=20%,'Tabla probabilidad'!$B$5,IF(AB30&lt;=40%,'Tabla probabilidad'!$B$6,IF(AB30&lt;=60%,'Tabla probabilidad'!$B$7,IF(AB30&lt;=80%,'Tabla probabilidad'!$B$8,IF(AB30&lt;=100%,'Tabla probabilidad'!$B$9)))))</f>
        <v>Media</v>
      </c>
      <c r="AB30" s="450">
        <f>AVERAGE(Z30:Z34)</f>
        <v>0.55000000000000004</v>
      </c>
      <c r="AC30" s="232" t="str">
        <f t="shared" si="1"/>
        <v>Moderado</v>
      </c>
      <c r="AD30" s="232">
        <f>IF(Q30="Probabilidad",(($M$30-0)),IF(Q30="Impacto",($M$30-($M$30*T30))))</f>
        <v>0.6</v>
      </c>
      <c r="AE30" s="450" t="str">
        <f>IF(AF30&lt;=20%,"Leve",IF(AF30&lt;=40%,"Menor",IF(AF30&lt;=60%,"Moderado",IF(AF30&lt;=80%,"Mayor",IF(AF30&lt;=100%,"Catastrófico")))))</f>
        <v>Moderado</v>
      </c>
      <c r="AF30" s="450">
        <f>AVERAGE(AD30:AD34)</f>
        <v>0.6</v>
      </c>
      <c r="AG30" s="446" t="str">
        <f>VLOOKUP(AA30&amp;AE30,Hoja1!$B$4:$C$28,2,0)</f>
        <v>Moderado</v>
      </c>
      <c r="AH30" s="446" t="s">
        <v>293</v>
      </c>
      <c r="AI30" s="446"/>
      <c r="AJ30" s="446"/>
      <c r="AK30" s="446"/>
      <c r="AL30" s="446"/>
      <c r="AM30" s="446"/>
      <c r="AN30" s="446"/>
    </row>
    <row r="31" spans="1:40" ht="39" customHeight="1" x14ac:dyDescent="0.25">
      <c r="A31" s="446"/>
      <c r="B31" s="446"/>
      <c r="C31" s="446"/>
      <c r="D31" s="452"/>
      <c r="E31" s="446"/>
      <c r="F31" s="446"/>
      <c r="G31" s="446"/>
      <c r="H31" s="446"/>
      <c r="I31" s="453"/>
      <c r="J31" s="450"/>
      <c r="K31" s="446"/>
      <c r="L31" s="454"/>
      <c r="M31" s="454"/>
      <c r="N31" s="446"/>
      <c r="O31" s="231">
        <v>2</v>
      </c>
      <c r="P31" s="85" t="s">
        <v>463</v>
      </c>
      <c r="Q31" s="231" t="str">
        <f t="shared" si="0"/>
        <v>Probabilidad</v>
      </c>
      <c r="R31" s="231" t="s">
        <v>52</v>
      </c>
      <c r="S31" s="231" t="s">
        <v>57</v>
      </c>
      <c r="T31" s="232">
        <f>VLOOKUP(R31&amp;S31,Hoja1!$Q$4:$R$9,2,0)</f>
        <v>0.45</v>
      </c>
      <c r="U31" s="231" t="s">
        <v>59</v>
      </c>
      <c r="V31" s="231" t="s">
        <v>62</v>
      </c>
      <c r="W31" s="231" t="s">
        <v>65</v>
      </c>
      <c r="X31" s="232">
        <f>IF(Q31="Probabilidad",($J$30*T31),IF(Q31="Impacto"," "))</f>
        <v>0.45</v>
      </c>
      <c r="Y31" s="232" t="str">
        <f>IF(Z31&lt;=20%,'Tabla probabilidad'!$B$5,IF(Z31&lt;=40%,'Tabla probabilidad'!$B$6,IF(Z31&lt;=60%,'Tabla probabilidad'!$B$7,IF(Z31&lt;=80%,'Tabla probabilidad'!$B$8,IF(Z31&lt;=100%,'Tabla probabilidad'!$B$9)))))</f>
        <v>Media</v>
      </c>
      <c r="Z31" s="232">
        <f>IF(R31="Preventivo",(J30-(J30*T31)),IF(R31="Detectivo",(J30-(J30*T31)),IF(R31="Correctivo",(J30))))</f>
        <v>0.55000000000000004</v>
      </c>
      <c r="AA31" s="450"/>
      <c r="AB31" s="450"/>
      <c r="AC31" s="232" t="str">
        <f t="shared" si="1"/>
        <v>Moderado</v>
      </c>
      <c r="AD31" s="232">
        <f>IF(Q31="Probabilidad",(($M$30-0)),IF(Q31="Impacto",($M$30-($M$30*T31))))</f>
        <v>0.6</v>
      </c>
      <c r="AE31" s="450"/>
      <c r="AF31" s="450"/>
      <c r="AG31" s="446"/>
      <c r="AH31" s="446"/>
      <c r="AI31" s="446"/>
      <c r="AJ31" s="446"/>
      <c r="AK31" s="446"/>
      <c r="AL31" s="446"/>
      <c r="AM31" s="446"/>
      <c r="AN31" s="446"/>
    </row>
    <row r="32" spans="1:40" ht="21.75" customHeight="1" x14ac:dyDescent="0.25">
      <c r="A32" s="446"/>
      <c r="B32" s="446"/>
      <c r="C32" s="446"/>
      <c r="D32" s="452"/>
      <c r="E32" s="446"/>
      <c r="F32" s="446"/>
      <c r="G32" s="446"/>
      <c r="H32" s="446"/>
      <c r="I32" s="453"/>
      <c r="J32" s="450"/>
      <c r="K32" s="446"/>
      <c r="L32" s="454"/>
      <c r="M32" s="454"/>
      <c r="N32" s="446"/>
      <c r="O32" s="231">
        <v>3</v>
      </c>
      <c r="P32" s="235" t="s">
        <v>324</v>
      </c>
      <c r="Q32" s="231" t="str">
        <f t="shared" si="0"/>
        <v>Probabilidad</v>
      </c>
      <c r="R32" s="231" t="s">
        <v>52</v>
      </c>
      <c r="S32" s="231" t="s">
        <v>57</v>
      </c>
      <c r="T32" s="232">
        <f>VLOOKUP(R32&amp;S32,Hoja1!$Q$4:$R$9,2,0)</f>
        <v>0.45</v>
      </c>
      <c r="U32" s="231" t="s">
        <v>59</v>
      </c>
      <c r="V32" s="231" t="s">
        <v>62</v>
      </c>
      <c r="W32" s="231" t="s">
        <v>65</v>
      </c>
      <c r="X32" s="232">
        <f>IF(Q32="Probabilidad",($J$30*T32),IF(Q32="Impacto"," "))</f>
        <v>0.45</v>
      </c>
      <c r="Y32" s="232" t="str">
        <f>IF(Z32&lt;=20%,'Tabla probabilidad'!$B$5,IF(Z32&lt;=40%,'Tabla probabilidad'!$B$6,IF(Z32&lt;=60%,'Tabla probabilidad'!$B$7,IF(Z32&lt;=80%,'Tabla probabilidad'!$B$8,IF(Z32&lt;=100%,'Tabla probabilidad'!$B$9)))))</f>
        <v>Media</v>
      </c>
      <c r="Z32" s="232">
        <f>IF(R32="Preventivo",(J30-(J30*T32)),IF(R32="Detectivo",(J30-(J30*T32)),IF(R32="Correctivo",(J30))))</f>
        <v>0.55000000000000004</v>
      </c>
      <c r="AA32" s="450"/>
      <c r="AB32" s="450"/>
      <c r="AC32" s="232" t="str">
        <f t="shared" si="1"/>
        <v>Moderado</v>
      </c>
      <c r="AD32" s="232">
        <f>IF(Q32="Probabilidad",(($M$30-0)),IF(Q32="Impacto",($M$30-($M$30*T32))))</f>
        <v>0.6</v>
      </c>
      <c r="AE32" s="450"/>
      <c r="AF32" s="450"/>
      <c r="AG32" s="446"/>
      <c r="AH32" s="446"/>
      <c r="AI32" s="446"/>
      <c r="AJ32" s="446"/>
      <c r="AK32" s="446"/>
      <c r="AL32" s="446"/>
      <c r="AM32" s="446"/>
      <c r="AN32" s="446"/>
    </row>
    <row r="33" spans="1:40" ht="21.75" customHeight="1" x14ac:dyDescent="0.25">
      <c r="A33" s="446"/>
      <c r="B33" s="446"/>
      <c r="C33" s="446"/>
      <c r="D33" s="452"/>
      <c r="E33" s="446"/>
      <c r="F33" s="446"/>
      <c r="G33" s="446"/>
      <c r="H33" s="446"/>
      <c r="I33" s="453"/>
      <c r="J33" s="450"/>
      <c r="K33" s="446"/>
      <c r="L33" s="454"/>
      <c r="M33" s="454"/>
      <c r="N33" s="446"/>
      <c r="O33" s="231">
        <v>4</v>
      </c>
      <c r="P33" s="235" t="s">
        <v>464</v>
      </c>
      <c r="Q33" s="231" t="str">
        <f t="shared" si="0"/>
        <v>Probabilidad</v>
      </c>
      <c r="R33" s="231" t="s">
        <v>52</v>
      </c>
      <c r="S33" s="231" t="s">
        <v>57</v>
      </c>
      <c r="T33" s="232">
        <f>VLOOKUP(R33&amp;S33,Hoja1!$Q$4:$R$9,2,0)</f>
        <v>0.45</v>
      </c>
      <c r="U33" s="231" t="s">
        <v>59</v>
      </c>
      <c r="V33" s="231" t="s">
        <v>62</v>
      </c>
      <c r="W33" s="231" t="s">
        <v>65</v>
      </c>
      <c r="X33" s="232">
        <f>IF(Q33="Probabilidad",($J$30*T33),IF(Q33="Impacto"," "))</f>
        <v>0.45</v>
      </c>
      <c r="Y33" s="232" t="str">
        <f>IF(Z33&lt;=20%,'Tabla probabilidad'!$B$5,IF(Z33&lt;=40%,'Tabla probabilidad'!$B$6,IF(Z33&lt;=60%,'Tabla probabilidad'!$B$7,IF(Z33&lt;=80%,'Tabla probabilidad'!$B$8,IF(Z33&lt;=100%,'Tabla probabilidad'!$B$9)))))</f>
        <v>Media</v>
      </c>
      <c r="Z33" s="232">
        <f>IF(R33="Preventivo",(J30-(J30*T33)),IF(R33="Detectivo",(J30-(J30*T33)),IF(R33="Correctivo",(J30))))</f>
        <v>0.55000000000000004</v>
      </c>
      <c r="AA33" s="450"/>
      <c r="AB33" s="450"/>
      <c r="AC33" s="232" t="str">
        <f t="shared" si="1"/>
        <v>Moderado</v>
      </c>
      <c r="AD33" s="232">
        <f>IF(Q33="Probabilidad",(($M$30-0)),IF(Q33="Impacto",($M$30-($M$30*T33))))</f>
        <v>0.6</v>
      </c>
      <c r="AE33" s="450"/>
      <c r="AF33" s="450"/>
      <c r="AG33" s="446"/>
      <c r="AH33" s="446"/>
      <c r="AI33" s="446"/>
      <c r="AJ33" s="446"/>
      <c r="AK33" s="446"/>
      <c r="AL33" s="446"/>
      <c r="AM33" s="446"/>
      <c r="AN33" s="446"/>
    </row>
    <row r="34" spans="1:40" ht="30" customHeight="1" x14ac:dyDescent="0.25">
      <c r="A34" s="446"/>
      <c r="B34" s="446"/>
      <c r="C34" s="446"/>
      <c r="D34" s="452"/>
      <c r="E34" s="446"/>
      <c r="F34" s="446"/>
      <c r="G34" s="446"/>
      <c r="H34" s="446"/>
      <c r="I34" s="453"/>
      <c r="J34" s="450"/>
      <c r="K34" s="446"/>
      <c r="L34" s="454"/>
      <c r="M34" s="454"/>
      <c r="N34" s="446"/>
      <c r="O34" s="231">
        <v>5</v>
      </c>
      <c r="P34" s="240" t="s">
        <v>462</v>
      </c>
      <c r="Q34" s="231" t="str">
        <f t="shared" si="0"/>
        <v>Probabilidad</v>
      </c>
      <c r="R34" s="231" t="s">
        <v>52</v>
      </c>
      <c r="S34" s="231" t="s">
        <v>57</v>
      </c>
      <c r="T34" s="232">
        <f>VLOOKUP(R34&amp;S34,Hoja1!$Q$4:$R$9,2,0)</f>
        <v>0.45</v>
      </c>
      <c r="U34" s="231" t="s">
        <v>59</v>
      </c>
      <c r="V34" s="231" t="s">
        <v>62</v>
      </c>
      <c r="W34" s="231" t="s">
        <v>65</v>
      </c>
      <c r="X34" s="232">
        <f>IF(Q34="Probabilidad",($J$30*T34),IF(Q34="Impacto"," "))</f>
        <v>0.45</v>
      </c>
      <c r="Y34" s="232" t="str">
        <f>IF(Z34&lt;=20%,'Tabla probabilidad'!$B$5,IF(Z34&lt;=40%,'Tabla probabilidad'!$B$6,IF(Z34&lt;=60%,'Tabla probabilidad'!$B$7,IF(Z34&lt;=80%,'Tabla probabilidad'!$B$8,IF(Z34&lt;=100%,'Tabla probabilidad'!$B$9)))))</f>
        <v>Media</v>
      </c>
      <c r="Z34" s="232">
        <f>IF(R34="Preventivo",(J30-(J30*T34)),IF(R34="Detectivo",(J30-(J30*T34)),IF(R34="Correctivo",(J30))))</f>
        <v>0.55000000000000004</v>
      </c>
      <c r="AA34" s="450"/>
      <c r="AB34" s="450"/>
      <c r="AC34" s="232" t="str">
        <f t="shared" si="1"/>
        <v>Moderado</v>
      </c>
      <c r="AD34" s="232">
        <f>IF(Q34="Probabilidad",(($M$30-0)),IF(Q34="Impacto",($M$30-($M$30*T34))))</f>
        <v>0.6</v>
      </c>
      <c r="AE34" s="450"/>
      <c r="AF34" s="450"/>
      <c r="AG34" s="446"/>
      <c r="AH34" s="446"/>
      <c r="AI34" s="446"/>
      <c r="AJ34" s="446"/>
      <c r="AK34" s="446"/>
      <c r="AL34" s="446"/>
      <c r="AM34" s="446"/>
      <c r="AN34" s="446"/>
    </row>
    <row r="35" spans="1:40" ht="29.25" customHeight="1" x14ac:dyDescent="0.25">
      <c r="A35" s="446">
        <v>6</v>
      </c>
      <c r="B35" s="446" t="s">
        <v>406</v>
      </c>
      <c r="C35" s="446" t="s">
        <v>411</v>
      </c>
      <c r="D35" s="452" t="s">
        <v>477</v>
      </c>
      <c r="E35" s="446" t="s">
        <v>407</v>
      </c>
      <c r="F35" s="446" t="s">
        <v>408</v>
      </c>
      <c r="G35" s="446" t="s">
        <v>366</v>
      </c>
      <c r="H35" s="446">
        <v>120</v>
      </c>
      <c r="I35" s="453" t="str">
        <f>IF(H35&lt;=2,'Tabla probabilidad'!$B$5,IF(H35&lt;=24,'Tabla probabilidad'!$B$6,IF(H35&lt;=500,'Tabla probabilidad'!$B$7,IF(H35&lt;=5000,'Tabla probabilidad'!$B$8,IF(H35&gt;5000,'Tabla probabilidad'!$B$9)))))</f>
        <v>Media</v>
      </c>
      <c r="J35" s="450">
        <f>IF(H35&lt;=2,'Tabla probabilidad'!$D$5,IF(H35&lt;=24,'Tabla probabilidad'!$D$6,IF(H35&lt;=500,'Tabla probabilidad'!$D$7,IF(H35&lt;=5000,'Tabla probabilidad'!$D$8,IF(H35&gt;5000,'Tabla probabilidad'!$D$9)))))</f>
        <v>0.6</v>
      </c>
      <c r="K35" s="446" t="s">
        <v>330</v>
      </c>
      <c r="L35" s="446"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446"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446" t="str">
        <f>VLOOKUP((I35&amp;L35),Hoja1!$B$4:$C$28,2,0)</f>
        <v>Moderado</v>
      </c>
      <c r="O35" s="231">
        <v>1</v>
      </c>
      <c r="P35" s="80" t="s">
        <v>457</v>
      </c>
      <c r="Q35" s="231" t="str">
        <f>IF(R35="Preventivo","Probabilidad",IF(R35="Detectivo","Probabilidad", IF(R35="Correctivo","Impacto")))</f>
        <v>Probabilidad</v>
      </c>
      <c r="R35" s="231" t="s">
        <v>52</v>
      </c>
      <c r="S35" s="231" t="s">
        <v>57</v>
      </c>
      <c r="T35" s="232">
        <f>VLOOKUP(R35&amp;S35,Hoja1!$Q$4:$R$9,2,0)</f>
        <v>0.45</v>
      </c>
      <c r="U35" s="231" t="s">
        <v>59</v>
      </c>
      <c r="V35" s="231" t="s">
        <v>62</v>
      </c>
      <c r="W35" s="231" t="s">
        <v>65</v>
      </c>
      <c r="X35" s="232">
        <f>IF(Q35="Probabilidad",($J$35*T35),IF(Q35="Impacto"," "))</f>
        <v>0.27</v>
      </c>
      <c r="Y35" s="232" t="str">
        <f>IF(Z35&lt;=20%,'Tabla probabilidad'!$B$5,IF(Z35&lt;=40%,'Tabla probabilidad'!$B$6,IF(Z35&lt;=60%,'Tabla probabilidad'!$B$7,IF(Z35&lt;=80%,'Tabla probabilidad'!$B$8,IF(Z35&lt;=100%,'Tabla probabilidad'!$B$9)))))</f>
        <v>Baja</v>
      </c>
      <c r="Z35" s="232">
        <f>IF(R35="Preventivo",(J35-(J35*T35)),IF(R35="Detectivo",(J35-(J35*T35)),IF(R35="Correctivo",(J35))))</f>
        <v>0.32999999999999996</v>
      </c>
      <c r="AA35" s="450" t="str">
        <f>IF(AB35&lt;=20%,'Tabla probabilidad'!$B$5,IF(AB35&lt;=40%,'Tabla probabilidad'!$B$6,IF(AB35&lt;=60%,'Tabla probabilidad'!$B$7,IF(AB35&lt;=80%,'Tabla probabilidad'!$B$8,IF(AB35&lt;=100%,'Tabla probabilidad'!$B$9)))))</f>
        <v>Baja</v>
      </c>
      <c r="AB35" s="450">
        <f>AVERAGE(Z35:Z39)</f>
        <v>0.34199999999999997</v>
      </c>
      <c r="AC35" s="232" t="str">
        <f>IF(AD35&lt;=20%,"Leve",IF(AD35&lt;=40%,"Menor",IF(AD35&lt;=60%,"Moderado",IF(AD35&lt;=80%,"Mayor",IF(AD35&lt;=100%,"Catastrófico")))))</f>
        <v>Moderado</v>
      </c>
      <c r="AD35" s="232">
        <f>IF(Q35="Probabilidad",(($M$35-0)),IF(Q35="Impacto",($M$35-($M$35*T35))))</f>
        <v>0.6</v>
      </c>
      <c r="AE35" s="450" t="str">
        <f>IF(AF35&lt;=20%,"Leve",IF(AF35&lt;=40%,"Menor",IF(AF35&lt;=60%,"Moderado",IF(AF35&lt;=80%,"Mayor",IF(AF35&lt;=100%,"Catastrófico")))))</f>
        <v>Moderado</v>
      </c>
      <c r="AF35" s="450">
        <f>AVERAGE(AD35:AD39)</f>
        <v>0.6</v>
      </c>
      <c r="AG35" s="446" t="str">
        <f>VLOOKUP(AA35&amp;AE35,Hoja1!$B$4:$C$28,2,0)</f>
        <v>Moderado</v>
      </c>
      <c r="AH35" s="446" t="s">
        <v>293</v>
      </c>
      <c r="AI35" s="451"/>
      <c r="AJ35" s="451"/>
      <c r="AK35" s="451"/>
      <c r="AL35" s="451"/>
      <c r="AM35" s="451"/>
      <c r="AN35" s="446"/>
    </row>
    <row r="36" spans="1:40" ht="24" customHeight="1" x14ac:dyDescent="0.25">
      <c r="A36" s="446"/>
      <c r="B36" s="446"/>
      <c r="C36" s="446"/>
      <c r="D36" s="452"/>
      <c r="E36" s="446"/>
      <c r="F36" s="446"/>
      <c r="G36" s="446"/>
      <c r="H36" s="446"/>
      <c r="I36" s="453"/>
      <c r="J36" s="450"/>
      <c r="K36" s="446"/>
      <c r="L36" s="454"/>
      <c r="M36" s="454"/>
      <c r="N36" s="446"/>
      <c r="O36" s="231">
        <v>2</v>
      </c>
      <c r="P36" s="81" t="s">
        <v>458</v>
      </c>
      <c r="Q36" s="231" t="str">
        <f>IF(R36="Preventivo","Probabilidad",IF(R36="Detectivo","Probabilidad", IF(R36="Correctivo","Impacto")))</f>
        <v>Probabilidad</v>
      </c>
      <c r="R36" s="231" t="s">
        <v>52</v>
      </c>
      <c r="S36" s="231" t="s">
        <v>57</v>
      </c>
      <c r="T36" s="232">
        <f>VLOOKUP(R36&amp;S36,Hoja1!$Q$4:$R$9,2,0)</f>
        <v>0.45</v>
      </c>
      <c r="U36" s="231" t="s">
        <v>59</v>
      </c>
      <c r="V36" s="231" t="s">
        <v>62</v>
      </c>
      <c r="W36" s="231" t="s">
        <v>65</v>
      </c>
      <c r="X36" s="232">
        <f>IF(Q36="Probabilidad",($J$35*T36),IF(Q36="Impacto"," "))</f>
        <v>0.27</v>
      </c>
      <c r="Y36" s="232" t="str">
        <f>IF(Z36&lt;=20%,'Tabla probabilidad'!$B$5,IF(Z36&lt;=40%,'Tabla probabilidad'!$B$6,IF(Z36&lt;=60%,'Tabla probabilidad'!$B$7,IF(Z36&lt;=80%,'Tabla probabilidad'!$B$8,IF(Z36&lt;=100%,'Tabla probabilidad'!$B$9)))))</f>
        <v>Baja</v>
      </c>
      <c r="Z36" s="232">
        <f>IF(R36="Preventivo",(J35-(J35*T36)),IF(R36="Detectivo",(J35-(J35*T36)),IF(R36="Correctivo",(J35))))</f>
        <v>0.32999999999999996</v>
      </c>
      <c r="AA36" s="450"/>
      <c r="AB36" s="450"/>
      <c r="AC36" s="232" t="str">
        <f>IF(AD36&lt;=20%,"Leve",IF(AD36&lt;=40%,"Menor",IF(AD36&lt;=60%,"Moderado",IF(AD36&lt;=80%,"Mayor",IF(AD36&lt;=100%,"Catastrófico")))))</f>
        <v>Moderado</v>
      </c>
      <c r="AD36" s="232">
        <f>IF(Q36="Probabilidad",(($M$35-0)),IF(Q36="Impacto",($M$35-($M$35*T36))))</f>
        <v>0.6</v>
      </c>
      <c r="AE36" s="450"/>
      <c r="AF36" s="450"/>
      <c r="AG36" s="446"/>
      <c r="AH36" s="446"/>
      <c r="AI36" s="451"/>
      <c r="AJ36" s="451"/>
      <c r="AK36" s="451"/>
      <c r="AL36" s="451"/>
      <c r="AM36" s="451"/>
      <c r="AN36" s="446"/>
    </row>
    <row r="37" spans="1:40" ht="24" customHeight="1" x14ac:dyDescent="0.25">
      <c r="A37" s="446"/>
      <c r="B37" s="446"/>
      <c r="C37" s="446"/>
      <c r="D37" s="452"/>
      <c r="E37" s="446"/>
      <c r="F37" s="446"/>
      <c r="G37" s="446"/>
      <c r="H37" s="446"/>
      <c r="I37" s="453"/>
      <c r="J37" s="450"/>
      <c r="K37" s="446"/>
      <c r="L37" s="454"/>
      <c r="M37" s="454"/>
      <c r="N37" s="446"/>
      <c r="O37" s="231">
        <v>3</v>
      </c>
      <c r="P37" s="81" t="s">
        <v>460</v>
      </c>
      <c r="Q37" s="231" t="str">
        <f>IF(R37="Preventivo","Probabilidad",IF(R37="Detectivo","Probabilidad", IF(R37="Correctivo","Impacto")))</f>
        <v>Probabilidad</v>
      </c>
      <c r="R37" s="231" t="s">
        <v>53</v>
      </c>
      <c r="S37" s="231" t="s">
        <v>57</v>
      </c>
      <c r="T37" s="232">
        <f>VLOOKUP(R37&amp;S37,Hoja1!$Q$4:$R$9,2,0)</f>
        <v>0.35</v>
      </c>
      <c r="U37" s="231" t="s">
        <v>59</v>
      </c>
      <c r="V37" s="231" t="s">
        <v>62</v>
      </c>
      <c r="W37" s="231" t="s">
        <v>65</v>
      </c>
      <c r="X37" s="232">
        <f>IF(Q37="Probabilidad",($J$35*T37),IF(Q37="Impacto"," "))</f>
        <v>0.21</v>
      </c>
      <c r="Y37" s="232" t="str">
        <f>IF(Z37&lt;=20%,'Tabla probabilidad'!$B$5,IF(Z37&lt;=40%,'Tabla probabilidad'!$B$6,IF(Z37&lt;=60%,'Tabla probabilidad'!$B$7,IF(Z37&lt;=80%,'Tabla probabilidad'!$B$8,IF(Z37&lt;=100%,'Tabla probabilidad'!$B$9)))))</f>
        <v>Baja</v>
      </c>
      <c r="Z37" s="232">
        <f>IF(R37="Preventivo",(J35-(J35*T37)),IF(R37="Detectivo",(J35-(J35*T37)),IF(R37="Correctivo",(J35))))</f>
        <v>0.39</v>
      </c>
      <c r="AA37" s="450"/>
      <c r="AB37" s="450"/>
      <c r="AC37" s="232" t="str">
        <f>IF(AD37&lt;=20%,"Leve",IF(AD37&lt;=40%,"Menor",IF(AD37&lt;=60%,"Moderado",IF(AD37&lt;=80%,"Mayor",IF(AD37&lt;=100%,"Catastrófico")))))</f>
        <v>Moderado</v>
      </c>
      <c r="AD37" s="232">
        <f>IF(Q37="Probabilidad",(($M$35-0)),IF(Q37="Impacto",($M$35-($M$35*T37))))</f>
        <v>0.6</v>
      </c>
      <c r="AE37" s="450"/>
      <c r="AF37" s="450"/>
      <c r="AG37" s="446"/>
      <c r="AH37" s="446"/>
      <c r="AI37" s="451"/>
      <c r="AJ37" s="451"/>
      <c r="AK37" s="451"/>
      <c r="AL37" s="451"/>
      <c r="AM37" s="451"/>
      <c r="AN37" s="446"/>
    </row>
    <row r="38" spans="1:40" ht="24" customHeight="1" x14ac:dyDescent="0.25">
      <c r="A38" s="446"/>
      <c r="B38" s="446"/>
      <c r="C38" s="446"/>
      <c r="D38" s="452"/>
      <c r="E38" s="446"/>
      <c r="F38" s="446"/>
      <c r="G38" s="446"/>
      <c r="H38" s="446"/>
      <c r="I38" s="453"/>
      <c r="J38" s="450"/>
      <c r="K38" s="446"/>
      <c r="L38" s="454"/>
      <c r="M38" s="454"/>
      <c r="N38" s="446"/>
      <c r="O38" s="231">
        <v>4</v>
      </c>
      <c r="P38" s="95" t="s">
        <v>459</v>
      </c>
      <c r="Q38" s="231" t="str">
        <f>IF(R38="Preventivo","Probabilidad",IF(R38="Detectivo","Probabilidad", IF(R38="Correctivo","Impacto")))</f>
        <v>Probabilidad</v>
      </c>
      <c r="R38" s="231" t="s">
        <v>52</v>
      </c>
      <c r="S38" s="231" t="s">
        <v>57</v>
      </c>
      <c r="T38" s="232">
        <f>VLOOKUP(R38&amp;S38,Hoja1!$Q$4:$R$9,2,0)</f>
        <v>0.45</v>
      </c>
      <c r="U38" s="231" t="s">
        <v>59</v>
      </c>
      <c r="V38" s="231" t="s">
        <v>62</v>
      </c>
      <c r="W38" s="231" t="s">
        <v>65</v>
      </c>
      <c r="X38" s="232">
        <f>IF(Q38="Probabilidad",($J$35*T38),IF(Q38="Impacto"," "))</f>
        <v>0.27</v>
      </c>
      <c r="Y38" s="232" t="str">
        <f>IF(Z38&lt;=20%,'Tabla probabilidad'!$B$5,IF(Z38&lt;=40%,'Tabla probabilidad'!$B$6,IF(Z38&lt;=60%,'Tabla probabilidad'!$B$7,IF(Z38&lt;=80%,'Tabla probabilidad'!$B$8,IF(Z38&lt;=100%,'Tabla probabilidad'!$B$9)))))</f>
        <v>Baja</v>
      </c>
      <c r="Z38" s="232">
        <f>IF(R38="Preventivo",(J35-(J35*T38)),IF(R38="Detectivo",(J35-(J35*T38)),IF(R38="Correctivo",(J35))))</f>
        <v>0.32999999999999996</v>
      </c>
      <c r="AA38" s="450"/>
      <c r="AB38" s="450"/>
      <c r="AC38" s="232" t="str">
        <f>IF(AD38&lt;=20%,"Leve",IF(AD38&lt;=40%,"Menor",IF(AD38&lt;=60%,"Moderado",IF(AD38&lt;=80%,"Mayor",IF(AD38&lt;=100%,"Catastrófico")))))</f>
        <v>Moderado</v>
      </c>
      <c r="AD38" s="232">
        <f>IF(Q38="Probabilidad",(($M$35-0)),IF(Q38="Impacto",($M$35-($M$35*T38))))</f>
        <v>0.6</v>
      </c>
      <c r="AE38" s="450"/>
      <c r="AF38" s="450"/>
      <c r="AG38" s="446"/>
      <c r="AH38" s="446"/>
      <c r="AI38" s="451"/>
      <c r="AJ38" s="451"/>
      <c r="AK38" s="451"/>
      <c r="AL38" s="451"/>
      <c r="AM38" s="451"/>
      <c r="AN38" s="446"/>
    </row>
    <row r="39" spans="1:40" ht="24" customHeight="1" x14ac:dyDescent="0.25">
      <c r="A39" s="446"/>
      <c r="B39" s="446"/>
      <c r="C39" s="446"/>
      <c r="D39" s="452"/>
      <c r="E39" s="446"/>
      <c r="F39" s="446"/>
      <c r="G39" s="446"/>
      <c r="H39" s="446"/>
      <c r="I39" s="453"/>
      <c r="J39" s="450"/>
      <c r="K39" s="446"/>
      <c r="L39" s="454"/>
      <c r="M39" s="454"/>
      <c r="N39" s="446"/>
      <c r="O39" s="231">
        <v>5</v>
      </c>
      <c r="P39" s="95" t="s">
        <v>461</v>
      </c>
      <c r="Q39" s="231" t="str">
        <f>IF(R39="Preventivo","Probabilidad",IF(R39="Detectivo","Probabilidad", IF(R39="Correctivo","Impacto")))</f>
        <v>Probabilidad</v>
      </c>
      <c r="R39" s="231" t="s">
        <v>52</v>
      </c>
      <c r="S39" s="231" t="s">
        <v>57</v>
      </c>
      <c r="T39" s="232">
        <f>VLOOKUP(R39&amp;S39,Hoja1!$Q$4:$R$9,2,0)</f>
        <v>0.45</v>
      </c>
      <c r="U39" s="231" t="s">
        <v>59</v>
      </c>
      <c r="V39" s="231" t="s">
        <v>62</v>
      </c>
      <c r="W39" s="231" t="s">
        <v>65</v>
      </c>
      <c r="X39" s="232">
        <f>IF(Q39="Probabilidad",($J$35*T39),IF(Q39="Impacto"," "))</f>
        <v>0.27</v>
      </c>
      <c r="Y39" s="232" t="str">
        <f>IF(Z39&lt;=20%,'Tabla probabilidad'!$B$5,IF(Z39&lt;=40%,'Tabla probabilidad'!$B$6,IF(Z39&lt;=60%,'Tabla probabilidad'!$B$7,IF(Z39&lt;=80%,'Tabla probabilidad'!$B$8,IF(Z39&lt;=100%,'Tabla probabilidad'!$B$9)))))</f>
        <v>Baja</v>
      </c>
      <c r="Z39" s="232">
        <f>IF(R39="Preventivo",(J35-(J35*T39)),IF(R39="Detectivo",(J35-(J35*T39)),IF(R39="Correctivo",(J35))))</f>
        <v>0.32999999999999996</v>
      </c>
      <c r="AA39" s="450"/>
      <c r="AB39" s="450"/>
      <c r="AC39" s="232" t="str">
        <f>IF(AD39&lt;=20%,"Leve",IF(AD39&lt;=40%,"Menor",IF(AD39&lt;=60%,"Moderado",IF(AD39&lt;=80%,"Mayor",IF(AD39&lt;=100%,"Catastrófico")))))</f>
        <v>Moderado</v>
      </c>
      <c r="AD39" s="232">
        <f>IF(Q39="Probabilidad",(($M$35-0)),IF(Q39="Impacto",($M$35-($M$35*T39))))</f>
        <v>0.6</v>
      </c>
      <c r="AE39" s="450"/>
      <c r="AF39" s="450"/>
      <c r="AG39" s="446"/>
      <c r="AH39" s="446"/>
      <c r="AI39" s="451"/>
      <c r="AJ39" s="451"/>
      <c r="AK39" s="451"/>
      <c r="AL39" s="451"/>
      <c r="AM39" s="451"/>
      <c r="AN39" s="446"/>
    </row>
    <row r="40" spans="1:40" ht="42.75" customHeight="1" x14ac:dyDescent="0.25">
      <c r="A40" s="446">
        <v>7</v>
      </c>
      <c r="B40" s="446" t="s">
        <v>451</v>
      </c>
      <c r="C40" s="446" t="s">
        <v>321</v>
      </c>
      <c r="D40" s="452" t="s">
        <v>469</v>
      </c>
      <c r="E40" s="446" t="s">
        <v>479</v>
      </c>
      <c r="F40" s="446" t="s">
        <v>478</v>
      </c>
      <c r="G40" s="446" t="s">
        <v>44</v>
      </c>
      <c r="H40" s="446">
        <v>100</v>
      </c>
      <c r="I40" s="453" t="str">
        <f>IF(H40&lt;=2,'Tabla probabilidad'!$B$5,IF(H40&lt;=24,'Tabla probabilidad'!$B$6,IF(H40&lt;=500,'Tabla probabilidad'!$B$7,IF(H40&lt;=5000,'Tabla probabilidad'!$B$8,IF(H40&gt;5000,'Tabla probabilidad'!$B$9)))))</f>
        <v>Media</v>
      </c>
      <c r="J40" s="450">
        <f>IF(H40&lt;=2,'Tabla probabilidad'!$D$5,IF(H40&lt;=24,'Tabla probabilidad'!$D$6,IF(H40&lt;=500,'Tabla probabilidad'!$D$7,IF(H40&lt;=5000,'Tabla probabilidad'!$D$8,IF(H40&gt;5000,'Tabla probabilidad'!$D$9)))))</f>
        <v>0.6</v>
      </c>
      <c r="K40" s="446" t="s">
        <v>319</v>
      </c>
      <c r="L40" s="446"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446"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446" t="str">
        <f>VLOOKUP((I40&amp;L40),Hoja1!$B$4:$C$28,2,0)</f>
        <v xml:space="preserve">Alto </v>
      </c>
      <c r="O40" s="231">
        <v>1</v>
      </c>
      <c r="P40" s="81" t="s">
        <v>480</v>
      </c>
      <c r="Q40" s="231" t="str">
        <f t="shared" ref="Q40:Q59" si="2">IF(R40="Preventivo","Probabilidad",IF(R40="Detectivo","Probabilidad", IF(R40="Correctivo","Impacto")))</f>
        <v>Probabilidad</v>
      </c>
      <c r="R40" s="231" t="s">
        <v>53</v>
      </c>
      <c r="S40" s="231" t="s">
        <v>57</v>
      </c>
      <c r="T40" s="232">
        <f>VLOOKUP(R40&amp;S40,Hoja1!$Q$4:$R$9,2,0)</f>
        <v>0.35</v>
      </c>
      <c r="U40" s="231" t="s">
        <v>59</v>
      </c>
      <c r="V40" s="231" t="s">
        <v>63</v>
      </c>
      <c r="W40" s="231" t="s">
        <v>65</v>
      </c>
      <c r="X40" s="232">
        <f>IF(Q40="Probabilidad",($J$40*T40),IF(Q40="Impacto"," "))</f>
        <v>0.21</v>
      </c>
      <c r="Y40" s="232" t="str">
        <f>IF(Z40&lt;=20%,'Tabla probabilidad'!$B$5,IF(Z40&lt;=40%,'Tabla probabilidad'!$B$6,IF(Z40&lt;=60%,'Tabla probabilidad'!$B$7,IF(Z40&lt;=80%,'Tabla probabilidad'!$B$8,IF(Z40&lt;=100%,'Tabla probabilidad'!$B$9)))))</f>
        <v>Baja</v>
      </c>
      <c r="Z40" s="232">
        <f>IF(R40="Preventivo",(J40-(J40*T40)),IF(R40="Detectivo",(J40-(J40*T40)),IF(R40="Correctivo",(J40))))</f>
        <v>0.39</v>
      </c>
      <c r="AA40" s="450" t="str">
        <f>IF(AB40&lt;=20%,'Tabla probabilidad'!$B$5,IF(AB40&lt;=40%,'Tabla probabilidad'!$B$6,IF(AB40&lt;=60%,'Tabla probabilidad'!$B$7,IF(AB40&lt;=80%,'Tabla probabilidad'!$B$8,IF(AB40&lt;=100%,'Tabla probabilidad'!$B$9)))))</f>
        <v>Media</v>
      </c>
      <c r="AB40" s="450">
        <f>AVERAGE(Z40:Z44)</f>
        <v>0.43999999999999995</v>
      </c>
      <c r="AC40" s="232" t="str">
        <f t="shared" ref="AC40:AC59" si="3">IF(AD40&lt;=20%,"Leve",IF(AD40&lt;=40%,"Menor",IF(AD40&lt;=60%,"Moderado",IF(AD40&lt;=80%,"Mayor",IF(AD40&lt;=100%,"Catastrófico")))))</f>
        <v>Mayor</v>
      </c>
      <c r="AD40" s="232">
        <f>IF(Q40="Probabilidad",(($M$40-0)),IF(Q40="Impacto",($M$40-($M$40*T40))))</f>
        <v>0.8</v>
      </c>
      <c r="AE40" s="450" t="str">
        <f>IF(AF40&lt;=20%,"Leve",IF(AF40&lt;=40%,"Menor",IF(AF40&lt;=60%,"Moderado",IF(AF40&lt;=80%,"Mayor",IF(AF40&lt;=100%,"Catastrófico")))))</f>
        <v>Mayor</v>
      </c>
      <c r="AF40" s="450">
        <f>AVERAGE(AD40:AD44)</f>
        <v>0.72000000000000008</v>
      </c>
      <c r="AG40" s="446" t="str">
        <f>VLOOKUP(AA40&amp;AE40,Hoja1!$B$4:$C$28,2,0)</f>
        <v xml:space="preserve">Alto </v>
      </c>
      <c r="AH40" s="446" t="s">
        <v>293</v>
      </c>
      <c r="AI40" s="451"/>
      <c r="AJ40" s="451"/>
      <c r="AK40" s="451"/>
      <c r="AL40" s="451"/>
      <c r="AM40" s="451"/>
      <c r="AN40" s="446"/>
    </row>
    <row r="41" spans="1:40" ht="30" x14ac:dyDescent="0.25">
      <c r="A41" s="446"/>
      <c r="B41" s="446"/>
      <c r="C41" s="446"/>
      <c r="D41" s="452"/>
      <c r="E41" s="446"/>
      <c r="F41" s="446"/>
      <c r="G41" s="446"/>
      <c r="H41" s="446"/>
      <c r="I41" s="453"/>
      <c r="J41" s="450"/>
      <c r="K41" s="446"/>
      <c r="L41" s="454"/>
      <c r="M41" s="454"/>
      <c r="N41" s="446"/>
      <c r="O41" s="231">
        <v>2</v>
      </c>
      <c r="P41" s="80" t="s">
        <v>481</v>
      </c>
      <c r="Q41" s="231" t="str">
        <f t="shared" si="2"/>
        <v>Probabilidad</v>
      </c>
      <c r="R41" s="231" t="s">
        <v>52</v>
      </c>
      <c r="S41" s="231" t="s">
        <v>57</v>
      </c>
      <c r="T41" s="232">
        <f>VLOOKUP(R41&amp;S41,Hoja1!$Q$4:$R$9,2,0)</f>
        <v>0.45</v>
      </c>
      <c r="U41" s="231" t="s">
        <v>59</v>
      </c>
      <c r="V41" s="231" t="s">
        <v>62</v>
      </c>
      <c r="W41" s="231" t="s">
        <v>65</v>
      </c>
      <c r="X41" s="232">
        <f>IF(Q41="Probabilidad",($J$40*T41),IF(Q41="Impacto"," "))</f>
        <v>0.27</v>
      </c>
      <c r="Y41" s="232" t="str">
        <f>IF(Z41&lt;=20%,'Tabla probabilidad'!$B$5,IF(Z41&lt;=40%,'Tabla probabilidad'!$B$6,IF(Z41&lt;=60%,'Tabla probabilidad'!$B$7,IF(Z41&lt;=80%,'Tabla probabilidad'!$B$8,IF(Z41&lt;=100%,'Tabla probabilidad'!$B$9)))))</f>
        <v>Baja</v>
      </c>
      <c r="Z41" s="232">
        <f>IF(R41="Preventivo",(J40-(J40*T41)),IF(R41="Detectivo",(J40-(J40*T41)),IF(R41="Correctivo",(J40))))</f>
        <v>0.32999999999999996</v>
      </c>
      <c r="AA41" s="450"/>
      <c r="AB41" s="450"/>
      <c r="AC41" s="232" t="str">
        <f t="shared" si="3"/>
        <v>Mayor</v>
      </c>
      <c r="AD41" s="232">
        <f>IF(Q41="Probabilidad",(($M$40-0)),IF(Q41="Impacto",($M$40-($M$40*T41))))</f>
        <v>0.8</v>
      </c>
      <c r="AE41" s="450"/>
      <c r="AF41" s="450"/>
      <c r="AG41" s="446"/>
      <c r="AH41" s="446"/>
      <c r="AI41" s="451"/>
      <c r="AJ41" s="451"/>
      <c r="AK41" s="451"/>
      <c r="AL41" s="451"/>
      <c r="AM41" s="451"/>
      <c r="AN41" s="446"/>
    </row>
    <row r="42" spans="1:40" x14ac:dyDescent="0.25">
      <c r="A42" s="446"/>
      <c r="B42" s="446"/>
      <c r="C42" s="446"/>
      <c r="D42" s="452"/>
      <c r="E42" s="446"/>
      <c r="F42" s="446"/>
      <c r="G42" s="446"/>
      <c r="H42" s="446"/>
      <c r="I42" s="453"/>
      <c r="J42" s="450"/>
      <c r="K42" s="446"/>
      <c r="L42" s="454"/>
      <c r="M42" s="454"/>
      <c r="N42" s="446"/>
      <c r="O42" s="231">
        <v>3</v>
      </c>
      <c r="P42" s="80" t="s">
        <v>482</v>
      </c>
      <c r="Q42" s="231" t="str">
        <f t="shared" si="2"/>
        <v>Impacto</v>
      </c>
      <c r="R42" s="231" t="s">
        <v>54</v>
      </c>
      <c r="S42" s="231" t="s">
        <v>57</v>
      </c>
      <c r="T42" s="232">
        <f>VLOOKUP(R42&amp;S42,Hoja1!$Q$4:$R$9,2,0)</f>
        <v>0.3</v>
      </c>
      <c r="U42" s="231" t="s">
        <v>59</v>
      </c>
      <c r="V42" s="231" t="s">
        <v>62</v>
      </c>
      <c r="W42" s="231" t="s">
        <v>65</v>
      </c>
      <c r="X42" s="232" t="str">
        <f>IF(Q42="Probabilidad",($J$40*T42),IF(Q42="Impacto"," "))</f>
        <v xml:space="preserve"> </v>
      </c>
      <c r="Y42" s="232" t="str">
        <f>IF(Z42&lt;=20%,'Tabla probabilidad'!$B$5,IF(Z42&lt;=40%,'Tabla probabilidad'!$B$6,IF(Z42&lt;=60%,'Tabla probabilidad'!$B$7,IF(Z42&lt;=80%,'Tabla probabilidad'!$B$8,IF(Z42&lt;=100%,'Tabla probabilidad'!$B$9)))))</f>
        <v>Media</v>
      </c>
      <c r="Z42" s="232">
        <f>IF(R42="Preventivo",(J40-(J40*T42)),IF(R42="Detectivo",(J40-(J40*T42)),IF(R42="Correctivo",(J40))))</f>
        <v>0.6</v>
      </c>
      <c r="AA42" s="450"/>
      <c r="AB42" s="450"/>
      <c r="AC42" s="232" t="str">
        <f t="shared" si="3"/>
        <v>Moderado</v>
      </c>
      <c r="AD42" s="232">
        <f>IF(Q42="Probabilidad",(($M$40-0)),IF(Q42="Impacto",($M$40-($M$40*T42))))</f>
        <v>0.56000000000000005</v>
      </c>
      <c r="AE42" s="450"/>
      <c r="AF42" s="450"/>
      <c r="AG42" s="446"/>
      <c r="AH42" s="446"/>
      <c r="AI42" s="451"/>
      <c r="AJ42" s="451"/>
      <c r="AK42" s="451"/>
      <c r="AL42" s="451"/>
      <c r="AM42" s="451"/>
      <c r="AN42" s="446"/>
    </row>
    <row r="43" spans="1:40" hidden="1" x14ac:dyDescent="0.25">
      <c r="A43" s="446"/>
      <c r="B43" s="446"/>
      <c r="C43" s="446"/>
      <c r="D43" s="452"/>
      <c r="E43" s="446"/>
      <c r="F43" s="446"/>
      <c r="G43" s="446"/>
      <c r="H43" s="446"/>
      <c r="I43" s="453"/>
      <c r="J43" s="450"/>
      <c r="K43" s="446"/>
      <c r="L43" s="454"/>
      <c r="M43" s="454"/>
      <c r="N43" s="446"/>
      <c r="O43" s="231">
        <v>4</v>
      </c>
      <c r="P43" s="86"/>
      <c r="Q43" s="231" t="b">
        <f t="shared" si="2"/>
        <v>0</v>
      </c>
      <c r="R43" s="231"/>
      <c r="S43" s="231"/>
      <c r="T43" s="232" t="e">
        <f>VLOOKUP(R43&amp;S43,Hoja1!$Q$4:$R$9,2,0)</f>
        <v>#N/A</v>
      </c>
      <c r="U43" s="231"/>
      <c r="V43" s="231"/>
      <c r="W43" s="231"/>
      <c r="X43" s="232" t="b">
        <f>IF(Q43="Probabilidad",($J$40*T43),IF(Q43="Impacto"," "))</f>
        <v>0</v>
      </c>
      <c r="Y43" s="232" t="b">
        <f>IF(Z43&lt;=20%,'Tabla probabilidad'!$B$5,IF(Z43&lt;=40%,'Tabla probabilidad'!$B$6,IF(Z43&lt;=60%,'Tabla probabilidad'!$B$7,IF(Z43&lt;=80%,'Tabla probabilidad'!$B$8,IF(Z43&lt;=100%,'Tabla probabilidad'!$B$9)))))</f>
        <v>0</v>
      </c>
      <c r="Z43" s="232" t="b">
        <f>IF(R43="Preventivo",(J40-(J40*T43)),IF(R43="Detectivo",(J40-(J40*T43)),IF(R43="Correctivo",(J40))))</f>
        <v>0</v>
      </c>
      <c r="AA43" s="450"/>
      <c r="AB43" s="450"/>
      <c r="AC43" s="232" t="b">
        <f t="shared" si="3"/>
        <v>0</v>
      </c>
      <c r="AD43" s="232" t="b">
        <f>IF(Q43="Probabilidad",(($M$40-0)),IF(Q43="Impacto",($M$40-($M$40*T43))))</f>
        <v>0</v>
      </c>
      <c r="AE43" s="450"/>
      <c r="AF43" s="450"/>
      <c r="AG43" s="446"/>
      <c r="AH43" s="446"/>
      <c r="AI43" s="451"/>
      <c r="AJ43" s="451"/>
      <c r="AK43" s="451"/>
      <c r="AL43" s="451"/>
      <c r="AM43" s="451"/>
      <c r="AN43" s="446"/>
    </row>
    <row r="44" spans="1:40" hidden="1" x14ac:dyDescent="0.25">
      <c r="A44" s="446"/>
      <c r="B44" s="446"/>
      <c r="C44" s="446"/>
      <c r="D44" s="452"/>
      <c r="E44" s="446"/>
      <c r="F44" s="446"/>
      <c r="G44" s="446"/>
      <c r="H44" s="446"/>
      <c r="I44" s="453"/>
      <c r="J44" s="450"/>
      <c r="K44" s="446"/>
      <c r="L44" s="454"/>
      <c r="M44" s="454"/>
      <c r="N44" s="446"/>
      <c r="O44" s="231">
        <v>5</v>
      </c>
      <c r="P44" s="95"/>
      <c r="Q44" s="231" t="b">
        <f t="shared" si="2"/>
        <v>0</v>
      </c>
      <c r="R44" s="231"/>
      <c r="S44" s="231"/>
      <c r="T44" s="232" t="e">
        <f>VLOOKUP(R44&amp;S44,Hoja1!$Q$4:$R$9,2,0)</f>
        <v>#N/A</v>
      </c>
      <c r="U44" s="231"/>
      <c r="V44" s="231"/>
      <c r="W44" s="231"/>
      <c r="X44" s="232" t="b">
        <f>IF(Q44="Probabilidad",($J$40*T44),IF(Q44="Impacto"," "))</f>
        <v>0</v>
      </c>
      <c r="Y44" s="232" t="b">
        <f>IF(Z44&lt;=20%,'Tabla probabilidad'!$B$5,IF(Z44&lt;=40%,'Tabla probabilidad'!$B$6,IF(Z44&lt;=60%,'Tabla probabilidad'!$B$7,IF(Z44&lt;=80%,'Tabla probabilidad'!$B$8,IF(Z44&lt;=100%,'Tabla probabilidad'!$B$9)))))</f>
        <v>0</v>
      </c>
      <c r="Z44" s="232" t="b">
        <f>IF(R44="Preventivo",(J40-(J40*T44)),IF(R44="Detectivo",(J40-(J40*T44)),IF(R44="Correctivo",(J40))))</f>
        <v>0</v>
      </c>
      <c r="AA44" s="450"/>
      <c r="AB44" s="450"/>
      <c r="AC44" s="232" t="b">
        <f t="shared" si="3"/>
        <v>0</v>
      </c>
      <c r="AD44" s="232" t="b">
        <f>IF(Q44="Probabilidad",(($M$40-0)),IF(Q44="Impacto",($M$40-($M$40*T44))))</f>
        <v>0</v>
      </c>
      <c r="AE44" s="450"/>
      <c r="AF44" s="450"/>
      <c r="AG44" s="446"/>
      <c r="AH44" s="446"/>
      <c r="AI44" s="451"/>
      <c r="AJ44" s="451"/>
      <c r="AK44" s="451"/>
      <c r="AL44" s="451"/>
      <c r="AM44" s="451"/>
      <c r="AN44" s="446"/>
    </row>
    <row r="45" spans="1:40" ht="54.75" customHeight="1" x14ac:dyDescent="0.25">
      <c r="A45" s="446">
        <v>8</v>
      </c>
      <c r="B45" s="446" t="s">
        <v>471</v>
      </c>
      <c r="C45" s="446" t="s">
        <v>40</v>
      </c>
      <c r="D45" s="452" t="s">
        <v>456</v>
      </c>
      <c r="E45" s="446" t="s">
        <v>484</v>
      </c>
      <c r="F45" s="446" t="s">
        <v>483</v>
      </c>
      <c r="G45" s="446" t="s">
        <v>45</v>
      </c>
      <c r="H45" s="446">
        <v>100</v>
      </c>
      <c r="I45" s="453" t="str">
        <f>IF(H45&lt;=2,'Tabla probabilidad'!$B$5,IF(H45&lt;=24,'Tabla probabilidad'!$B$6,IF(H45&lt;=500,'Tabla probabilidad'!$B$7,IF(H45&lt;=5000,'Tabla probabilidad'!$B$8,IF(H45&gt;5000,'Tabla probabilidad'!$B$9)))))</f>
        <v>Media</v>
      </c>
      <c r="J45" s="450">
        <f>IF(H45&lt;=2,'Tabla probabilidad'!$D$5,IF(H45&lt;=24,'Tabla probabilidad'!$D$6,IF(H45&lt;=500,'Tabla probabilidad'!$D$7,IF(H45&lt;=5000,'Tabla probabilidad'!$D$8,IF(H45&gt;5000,'Tabla probabilidad'!$D$9)))))</f>
        <v>0.6</v>
      </c>
      <c r="K45" s="446" t="s">
        <v>318</v>
      </c>
      <c r="L45" s="446"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Moderado</v>
      </c>
      <c r="M45" s="446"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60%</v>
      </c>
      <c r="N45" s="446" t="str">
        <f>VLOOKUP((I45&amp;L45),Hoja1!$B$4:$C$28,2,0)</f>
        <v>Moderado</v>
      </c>
      <c r="O45" s="238">
        <v>1</v>
      </c>
      <c r="P45" s="95" t="s">
        <v>522</v>
      </c>
      <c r="Q45" s="231" t="str">
        <f t="shared" si="2"/>
        <v>Impacto</v>
      </c>
      <c r="R45" s="231" t="s">
        <v>54</v>
      </c>
      <c r="S45" s="231" t="s">
        <v>57</v>
      </c>
      <c r="T45" s="232">
        <f>VLOOKUP(R45&amp;S45,Hoja1!$Q$4:$R$9,2,0)</f>
        <v>0.3</v>
      </c>
      <c r="U45" s="231" t="s">
        <v>59</v>
      </c>
      <c r="V45" s="231" t="s">
        <v>63</v>
      </c>
      <c r="W45" s="231" t="s">
        <v>65</v>
      </c>
      <c r="X45" s="232" t="str">
        <f>IF(Q45="Probabilidad",($J$45*T45),IF(Q45="Impacto"," "))</f>
        <v xml:space="preserve"> </v>
      </c>
      <c r="Y45" s="232" t="str">
        <f>IF(Z45&lt;=20%,'Tabla probabilidad'!$B$5,IF(Z45&lt;=40%,'Tabla probabilidad'!$B$6,IF(Z45&lt;=60%,'Tabla probabilidad'!$B$7,IF(Z45&lt;=80%,'Tabla probabilidad'!$B$8,IF(Z45&lt;=100%,'Tabla probabilidad'!$B$9)))))</f>
        <v>Media</v>
      </c>
      <c r="Z45" s="232">
        <f>IF(R45="Preventivo",(J45-(J45*T45)),IF(R45="Detectivo",(J45-(J45*T45)),IF(R45="Correctivo",(J45))))</f>
        <v>0.6</v>
      </c>
      <c r="AA45" s="450" t="str">
        <f>IF(AB45&lt;=20%,'Tabla probabilidad'!$B$5,IF(AB45&lt;=40%,'Tabla probabilidad'!$B$6,IF(AB45&lt;=60%,'Tabla probabilidad'!$B$7,IF(AB45&lt;=80%,'Tabla probabilidad'!$B$8,IF(AB45&lt;=100%,'Tabla probabilidad'!$B$9)))))</f>
        <v>Media</v>
      </c>
      <c r="AB45" s="450">
        <f>AVERAGE(Z45:Z49)</f>
        <v>0.6</v>
      </c>
      <c r="AC45" s="232" t="str">
        <f t="shared" si="3"/>
        <v>Moderado</v>
      </c>
      <c r="AD45" s="232">
        <f>IF(Q45="Probabilidad",(($M$45-0)),IF(Q45="Impacto",($M$45-($M$45*T45))))</f>
        <v>0.42</v>
      </c>
      <c r="AE45" s="450" t="str">
        <f>IF(AF45&lt;=20%,"Leve",IF(AF45&lt;=40%,"Menor",IF(AF45&lt;=60%,"Moderado",IF(AF45&lt;=80%,"Mayor",IF(AF45&lt;=100%,"Catastrófico")))))</f>
        <v>Moderado</v>
      </c>
      <c r="AF45" s="450">
        <f>AVERAGE(AD45:AD49)</f>
        <v>0.42</v>
      </c>
      <c r="AG45" s="446" t="str">
        <f>VLOOKUP(AA45&amp;AE45,Hoja1!$B$4:$C$28,2,0)</f>
        <v>Moderado</v>
      </c>
      <c r="AH45" s="446" t="s">
        <v>290</v>
      </c>
      <c r="AI45" s="451"/>
      <c r="AJ45" s="451"/>
      <c r="AK45" s="451"/>
      <c r="AL45" s="451"/>
      <c r="AM45" s="451"/>
      <c r="AN45" s="446"/>
    </row>
    <row r="46" spans="1:40" ht="19.5" hidden="1" customHeight="1" x14ac:dyDescent="0.25">
      <c r="A46" s="446"/>
      <c r="B46" s="446"/>
      <c r="C46" s="446"/>
      <c r="D46" s="452"/>
      <c r="E46" s="446"/>
      <c r="F46" s="446"/>
      <c r="G46" s="446"/>
      <c r="H46" s="446"/>
      <c r="I46" s="453"/>
      <c r="J46" s="450"/>
      <c r="K46" s="446"/>
      <c r="L46" s="454"/>
      <c r="M46" s="454"/>
      <c r="N46" s="446"/>
      <c r="O46" s="231">
        <v>2</v>
      </c>
      <c r="P46" s="80"/>
      <c r="Q46" s="231" t="b">
        <f t="shared" si="2"/>
        <v>0</v>
      </c>
      <c r="R46" s="231"/>
      <c r="S46" s="231"/>
      <c r="T46" s="232" t="e">
        <f>VLOOKUP(R46&amp;S46,Hoja1!$Q$4:$R$9,2,0)</f>
        <v>#N/A</v>
      </c>
      <c r="U46" s="231"/>
      <c r="V46" s="231"/>
      <c r="W46" s="231"/>
      <c r="X46" s="232" t="b">
        <f>IF(Q46="Probabilidad",($J$45*T46),IF(Q46="Impacto"," "))</f>
        <v>0</v>
      </c>
      <c r="Y46" s="232" t="b">
        <f>IF(Z46&lt;=20%,'Tabla probabilidad'!$B$5,IF(Z46&lt;=40%,'Tabla probabilidad'!$B$6,IF(Z46&lt;=60%,'Tabla probabilidad'!$B$7,IF(Z46&lt;=80%,'Tabla probabilidad'!$B$8,IF(Z46&lt;=100%,'Tabla probabilidad'!$B$9)))))</f>
        <v>0</v>
      </c>
      <c r="Z46" s="232" t="b">
        <f>IF(R46="Preventivo",(J45-(J45*T46)),IF(R46="Detectivo",(J45-(J45*T46)),IF(R46="Correctivo",(J45))))</f>
        <v>0</v>
      </c>
      <c r="AA46" s="450"/>
      <c r="AB46" s="450"/>
      <c r="AC46" s="232" t="b">
        <f t="shared" si="3"/>
        <v>0</v>
      </c>
      <c r="AD46" s="232" t="b">
        <f>IF(Q46="Probabilidad",(($M$45-0)),IF(Q46="Impacto",($M$45-($M$45*T46))))</f>
        <v>0</v>
      </c>
      <c r="AE46" s="450"/>
      <c r="AF46" s="450"/>
      <c r="AG46" s="446"/>
      <c r="AH46" s="446"/>
      <c r="AI46" s="451"/>
      <c r="AJ46" s="451"/>
      <c r="AK46" s="451"/>
      <c r="AL46" s="451"/>
      <c r="AM46" s="451"/>
      <c r="AN46" s="446"/>
    </row>
    <row r="47" spans="1:40" ht="19.5" hidden="1" customHeight="1" x14ac:dyDescent="0.25">
      <c r="A47" s="446"/>
      <c r="B47" s="446"/>
      <c r="C47" s="446"/>
      <c r="D47" s="452"/>
      <c r="E47" s="446"/>
      <c r="F47" s="446"/>
      <c r="G47" s="446"/>
      <c r="H47" s="446"/>
      <c r="I47" s="453"/>
      <c r="J47" s="450"/>
      <c r="K47" s="446"/>
      <c r="L47" s="454"/>
      <c r="M47" s="454"/>
      <c r="N47" s="446"/>
      <c r="O47" s="231">
        <v>3</v>
      </c>
      <c r="P47" s="80"/>
      <c r="Q47" s="231" t="b">
        <f t="shared" si="2"/>
        <v>0</v>
      </c>
      <c r="R47" s="231"/>
      <c r="S47" s="231"/>
      <c r="T47" s="232" t="e">
        <f>VLOOKUP(R47&amp;S47,Hoja1!$Q$4:$R$9,2,0)</f>
        <v>#N/A</v>
      </c>
      <c r="U47" s="231"/>
      <c r="V47" s="231"/>
      <c r="W47" s="231"/>
      <c r="X47" s="232" t="b">
        <f>IF(Q47="Probabilidad",($J$45*T47),IF(Q47="Impacto"," "))</f>
        <v>0</v>
      </c>
      <c r="Y47" s="232" t="b">
        <f>IF(Z47&lt;=20%,'Tabla probabilidad'!$B$5,IF(Z47&lt;=40%,'Tabla probabilidad'!$B$6,IF(Z47&lt;=60%,'Tabla probabilidad'!$B$7,IF(Z47&lt;=80%,'Tabla probabilidad'!$B$8,IF(Z47&lt;=100%,'Tabla probabilidad'!$B$9)))))</f>
        <v>0</v>
      </c>
      <c r="Z47" s="232" t="b">
        <f>IF(R47="Preventivo",(J45-(J45*T47)),IF(R47="Detectivo",(J45-(J45*T47)),IF(R47="Correctivo",(J45))))</f>
        <v>0</v>
      </c>
      <c r="AA47" s="450"/>
      <c r="AB47" s="450"/>
      <c r="AC47" s="232" t="b">
        <f t="shared" si="3"/>
        <v>0</v>
      </c>
      <c r="AD47" s="232" t="b">
        <f>IF(Q47="Probabilidad",(($M$45-0)),IF(Q47="Impacto",($M$45-($M$45*T47))))</f>
        <v>0</v>
      </c>
      <c r="AE47" s="450"/>
      <c r="AF47" s="450"/>
      <c r="AG47" s="446"/>
      <c r="AH47" s="446"/>
      <c r="AI47" s="451"/>
      <c r="AJ47" s="451"/>
      <c r="AK47" s="451"/>
      <c r="AL47" s="451"/>
      <c r="AM47" s="451"/>
      <c r="AN47" s="446"/>
    </row>
    <row r="48" spans="1:40" ht="19.5" hidden="1" customHeight="1" x14ac:dyDescent="0.25">
      <c r="A48" s="446"/>
      <c r="B48" s="446"/>
      <c r="C48" s="446"/>
      <c r="D48" s="452"/>
      <c r="E48" s="446"/>
      <c r="F48" s="446"/>
      <c r="G48" s="446"/>
      <c r="H48" s="446"/>
      <c r="I48" s="453"/>
      <c r="J48" s="450"/>
      <c r="K48" s="446"/>
      <c r="L48" s="454"/>
      <c r="M48" s="454"/>
      <c r="N48" s="446"/>
      <c r="O48" s="231">
        <v>4</v>
      </c>
      <c r="P48" s="86"/>
      <c r="Q48" s="231" t="b">
        <f t="shared" si="2"/>
        <v>0</v>
      </c>
      <c r="R48" s="231"/>
      <c r="S48" s="231"/>
      <c r="T48" s="232" t="e">
        <f>VLOOKUP(R48&amp;S48,Hoja1!$Q$4:$R$9,2,0)</f>
        <v>#N/A</v>
      </c>
      <c r="U48" s="231"/>
      <c r="V48" s="231"/>
      <c r="W48" s="231"/>
      <c r="X48" s="232" t="b">
        <f>IF(Q48="Probabilidad",($J$45*T48),IF(Q48="Impacto"," "))</f>
        <v>0</v>
      </c>
      <c r="Y48" s="232" t="b">
        <f>IF(Z48&lt;=20%,'Tabla probabilidad'!$B$5,IF(Z48&lt;=40%,'Tabla probabilidad'!$B$6,IF(Z48&lt;=60%,'Tabla probabilidad'!$B$7,IF(Z48&lt;=80%,'Tabla probabilidad'!$B$8,IF(Z48&lt;=100%,'Tabla probabilidad'!$B$9)))))</f>
        <v>0</v>
      </c>
      <c r="Z48" s="232" t="b">
        <f>IF(R48="Preventivo",(J45-(J45*T48)),IF(R48="Detectivo",(J45-(J45*T48)),IF(R48="Correctivo",(J45))))</f>
        <v>0</v>
      </c>
      <c r="AA48" s="450"/>
      <c r="AB48" s="450"/>
      <c r="AC48" s="232" t="b">
        <f t="shared" si="3"/>
        <v>0</v>
      </c>
      <c r="AD48" s="232" t="b">
        <f>IF(Q48="Probabilidad",(($M$45-0)),IF(Q48="Impacto",($M$45-($M$45*T48))))</f>
        <v>0</v>
      </c>
      <c r="AE48" s="450"/>
      <c r="AF48" s="450"/>
      <c r="AG48" s="446"/>
      <c r="AH48" s="446"/>
      <c r="AI48" s="451"/>
      <c r="AJ48" s="451"/>
      <c r="AK48" s="451"/>
      <c r="AL48" s="451"/>
      <c r="AM48" s="451"/>
      <c r="AN48" s="446"/>
    </row>
    <row r="49" spans="1:40" ht="19.5" hidden="1" customHeight="1" x14ac:dyDescent="0.25">
      <c r="A49" s="446"/>
      <c r="B49" s="446"/>
      <c r="C49" s="446"/>
      <c r="D49" s="452"/>
      <c r="E49" s="446"/>
      <c r="F49" s="446"/>
      <c r="G49" s="446"/>
      <c r="H49" s="446"/>
      <c r="I49" s="453"/>
      <c r="J49" s="450"/>
      <c r="K49" s="446"/>
      <c r="L49" s="454"/>
      <c r="M49" s="454"/>
      <c r="N49" s="446"/>
      <c r="O49" s="231">
        <v>5</v>
      </c>
      <c r="P49" s="95"/>
      <c r="Q49" s="231" t="b">
        <f t="shared" si="2"/>
        <v>0</v>
      </c>
      <c r="R49" s="231"/>
      <c r="S49" s="231"/>
      <c r="T49" s="232" t="e">
        <f>VLOOKUP(R49&amp;S49,Hoja1!$Q$4:$R$9,2,0)</f>
        <v>#N/A</v>
      </c>
      <c r="U49" s="231"/>
      <c r="V49" s="231"/>
      <c r="W49" s="231"/>
      <c r="X49" s="232" t="b">
        <f>IF(Q49="Probabilidad",($J$45*T49),IF(Q49="Impacto"," "))</f>
        <v>0</v>
      </c>
      <c r="Y49" s="232" t="b">
        <f>IF(Z49&lt;=20%,'Tabla probabilidad'!$B$5,IF(Z49&lt;=40%,'Tabla probabilidad'!$B$6,IF(Z49&lt;=60%,'Tabla probabilidad'!$B$7,IF(Z49&lt;=80%,'Tabla probabilidad'!$B$8,IF(Z49&lt;=100%,'Tabla probabilidad'!$B$9)))))</f>
        <v>0</v>
      </c>
      <c r="Z49" s="232" t="b">
        <f>IF(R49="Preventivo",(J45-(J45*T49)),IF(R49="Detectivo",(J45-(J45*T49)),IF(R49="Correctivo",(J45))))</f>
        <v>0</v>
      </c>
      <c r="AA49" s="450"/>
      <c r="AB49" s="450"/>
      <c r="AC49" s="232" t="b">
        <f t="shared" si="3"/>
        <v>0</v>
      </c>
      <c r="AD49" s="232" t="b">
        <f>IF(Q49="Probabilidad",(($M$45-0)),IF(Q49="Impacto",($M$45-($M$45*T49))))</f>
        <v>0</v>
      </c>
      <c r="AE49" s="450"/>
      <c r="AF49" s="450"/>
      <c r="AG49" s="446"/>
      <c r="AH49" s="446"/>
      <c r="AI49" s="451"/>
      <c r="AJ49" s="451"/>
      <c r="AK49" s="451"/>
      <c r="AL49" s="451"/>
      <c r="AM49" s="451"/>
      <c r="AN49" s="446"/>
    </row>
    <row r="50" spans="1:40" ht="33.75" customHeight="1" x14ac:dyDescent="0.25">
      <c r="A50" s="446">
        <v>9</v>
      </c>
      <c r="B50" s="446" t="s">
        <v>452</v>
      </c>
      <c r="C50" s="446" t="s">
        <v>321</v>
      </c>
      <c r="D50" s="452" t="s">
        <v>473</v>
      </c>
      <c r="E50" s="446" t="s">
        <v>485</v>
      </c>
      <c r="F50" s="446" t="s">
        <v>472</v>
      </c>
      <c r="G50" s="446" t="s">
        <v>44</v>
      </c>
      <c r="H50" s="446">
        <v>150</v>
      </c>
      <c r="I50" s="453" t="str">
        <f>IF(H50&lt;=2,'Tabla probabilidad'!$B$5,IF(H50&lt;=24,'Tabla probabilidad'!$B$6,IF(H50&lt;=500,'Tabla probabilidad'!$B$7,IF(H50&lt;=5000,'Tabla probabilidad'!$B$8,IF(H50&gt;5000,'Tabla probabilidad'!$B$9)))))</f>
        <v>Media</v>
      </c>
      <c r="J50" s="450">
        <f>IF(H50&lt;=2,'Tabla probabilidad'!$D$5,IF(H50&lt;=24,'Tabla probabilidad'!$D$6,IF(H50&lt;=500,'Tabla probabilidad'!$D$7,IF(H50&lt;=5000,'Tabla probabilidad'!$D$8,IF(H50&gt;5000,'Tabla probabilidad'!$D$9)))))</f>
        <v>0.6</v>
      </c>
      <c r="K50" s="446" t="s">
        <v>318</v>
      </c>
      <c r="L50" s="446"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Moderado</v>
      </c>
      <c r="M50" s="446"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60%</v>
      </c>
      <c r="N50" s="446" t="str">
        <f>VLOOKUP((I50&amp;L50),Hoja1!$B$4:$C$28,2,0)</f>
        <v>Moderado</v>
      </c>
      <c r="O50" s="231">
        <v>1</v>
      </c>
      <c r="P50" s="227" t="s">
        <v>486</v>
      </c>
      <c r="Q50" s="231" t="str">
        <f t="shared" si="2"/>
        <v>Probabilidad</v>
      </c>
      <c r="R50" s="231" t="s">
        <v>52</v>
      </c>
      <c r="S50" s="231" t="s">
        <v>57</v>
      </c>
      <c r="T50" s="232">
        <f>VLOOKUP(R50&amp;S50,Hoja1!$Q$4:$R$9,2,0)</f>
        <v>0.45</v>
      </c>
      <c r="U50" s="231" t="s">
        <v>60</v>
      </c>
      <c r="V50" s="231" t="s">
        <v>62</v>
      </c>
      <c r="W50" s="231" t="s">
        <v>66</v>
      </c>
      <c r="X50" s="232">
        <f>IF(Q50="Probabilidad",($J$50*T50),IF(Q50="Impacto"," "))</f>
        <v>0.27</v>
      </c>
      <c r="Y50" s="232" t="str">
        <f>IF(Z50&lt;=20%,'Tabla probabilidad'!$B$5,IF(Z50&lt;=40%,'Tabla probabilidad'!$B$6,IF(Z50&lt;=60%,'Tabla probabilidad'!$B$7,IF(Z50&lt;=80%,'Tabla probabilidad'!$B$8,IF(Z50&lt;=100%,'Tabla probabilidad'!$B$9)))))</f>
        <v>Baja</v>
      </c>
      <c r="Z50" s="232">
        <f>IF(R50="Preventivo",(J50-(J50*T50)),IF(R50="Detectivo",(J50-(J50*T50)),IF(R50="Correctivo",(J50))))</f>
        <v>0.32999999999999996</v>
      </c>
      <c r="AA50" s="450" t="str">
        <f>IF(AB50&lt;=20%,'Tabla probabilidad'!$B$5,IF(AB50&lt;=40%,'Tabla probabilidad'!$B$6,IF(AB50&lt;=60%,'Tabla probabilidad'!$B$7,IF(AB50&lt;=80%,'Tabla probabilidad'!$B$8,IF(AB50&lt;=100%,'Tabla probabilidad'!$B$9)))))</f>
        <v>Baja</v>
      </c>
      <c r="AB50" s="450">
        <f>AVERAGE(Z50:Z54)</f>
        <v>0.36999999999999994</v>
      </c>
      <c r="AC50" s="232" t="str">
        <f t="shared" si="3"/>
        <v>Moderado</v>
      </c>
      <c r="AD50" s="232">
        <f>IF(Q50="Probabilidad",(($M$50-0)),IF(Q50="Impacto",($M$50-($M$50*T50))))</f>
        <v>0.6</v>
      </c>
      <c r="AE50" s="450" t="str">
        <f>IF(AF50&lt;=20%,"Leve",IF(AF50&lt;=40%,"Menor",IF(AF50&lt;=60%,"Moderado",IF(AF50&lt;=80%,"Mayor",IF(AF50&lt;=100%,"Catastrófico")))))</f>
        <v>Moderado</v>
      </c>
      <c r="AF50" s="450">
        <f>AVERAGE(AD50:AD54)</f>
        <v>0.6</v>
      </c>
      <c r="AG50" s="446" t="str">
        <f>VLOOKUP(AA50&amp;AE50,Hoja1!$B$4:$C$28,2,0)</f>
        <v>Moderado</v>
      </c>
      <c r="AH50" s="446" t="s">
        <v>291</v>
      </c>
      <c r="AI50" s="451"/>
      <c r="AJ50" s="451"/>
      <c r="AK50" s="451"/>
      <c r="AL50" s="451"/>
      <c r="AM50" s="451"/>
      <c r="AN50" s="446"/>
    </row>
    <row r="51" spans="1:40" ht="33.75" customHeight="1" x14ac:dyDescent="0.25">
      <c r="A51" s="446"/>
      <c r="B51" s="446"/>
      <c r="C51" s="446"/>
      <c r="D51" s="452"/>
      <c r="E51" s="446"/>
      <c r="F51" s="446"/>
      <c r="G51" s="446"/>
      <c r="H51" s="446"/>
      <c r="I51" s="453"/>
      <c r="J51" s="450"/>
      <c r="K51" s="446"/>
      <c r="L51" s="454"/>
      <c r="M51" s="454"/>
      <c r="N51" s="446"/>
      <c r="O51" s="231">
        <v>2</v>
      </c>
      <c r="P51" s="81" t="s">
        <v>487</v>
      </c>
      <c r="Q51" s="231" t="str">
        <f t="shared" si="2"/>
        <v>Probabilidad</v>
      </c>
      <c r="R51" s="231" t="s">
        <v>53</v>
      </c>
      <c r="S51" s="231" t="s">
        <v>57</v>
      </c>
      <c r="T51" s="232">
        <f>VLOOKUP(R51&amp;S51,Hoja1!$Q$4:$R$9,2,0)</f>
        <v>0.35</v>
      </c>
      <c r="U51" s="231" t="s">
        <v>59</v>
      </c>
      <c r="V51" s="231" t="s">
        <v>62</v>
      </c>
      <c r="W51" s="231" t="s">
        <v>65</v>
      </c>
      <c r="X51" s="232">
        <f>IF(Q51="Probabilidad",($J$50*T51),IF(Q51="Impacto"," "))</f>
        <v>0.21</v>
      </c>
      <c r="Y51" s="232" t="str">
        <f>IF(Z51&lt;=20%,'Tabla probabilidad'!$B$5,IF(Z51&lt;=40%,'Tabla probabilidad'!$B$6,IF(Z51&lt;=60%,'Tabla probabilidad'!$B$7,IF(Z51&lt;=80%,'Tabla probabilidad'!$B$8,IF(Z51&lt;=100%,'Tabla probabilidad'!$B$9)))))</f>
        <v>Baja</v>
      </c>
      <c r="Z51" s="232">
        <f>IF(R51="Preventivo",(J50-(J50*T51)),IF(R51="Detectivo",(J50-(J50*T51)),IF(R51="Correctivo",(J50))))</f>
        <v>0.39</v>
      </c>
      <c r="AA51" s="450"/>
      <c r="AB51" s="450"/>
      <c r="AC51" s="232" t="str">
        <f t="shared" si="3"/>
        <v>Moderado</v>
      </c>
      <c r="AD51" s="232">
        <f>IF(Q51="Probabilidad",(($M$50-0)),IF(Q51="Impacto",($M$50-($M$50*T51))))</f>
        <v>0.6</v>
      </c>
      <c r="AE51" s="450"/>
      <c r="AF51" s="450"/>
      <c r="AG51" s="446"/>
      <c r="AH51" s="446"/>
      <c r="AI51" s="451"/>
      <c r="AJ51" s="451"/>
      <c r="AK51" s="451"/>
      <c r="AL51" s="451"/>
      <c r="AM51" s="451"/>
      <c r="AN51" s="446"/>
    </row>
    <row r="52" spans="1:40" ht="33.75" customHeight="1" x14ac:dyDescent="0.25">
      <c r="A52" s="446"/>
      <c r="B52" s="446"/>
      <c r="C52" s="446"/>
      <c r="D52" s="452"/>
      <c r="E52" s="446"/>
      <c r="F52" s="446"/>
      <c r="G52" s="446"/>
      <c r="H52" s="446"/>
      <c r="I52" s="453"/>
      <c r="J52" s="450"/>
      <c r="K52" s="446"/>
      <c r="L52" s="454"/>
      <c r="M52" s="454"/>
      <c r="N52" s="446"/>
      <c r="O52" s="231">
        <v>3</v>
      </c>
      <c r="P52" s="227" t="s">
        <v>488</v>
      </c>
      <c r="Q52" s="231" t="str">
        <f t="shared" si="2"/>
        <v>Probabilidad</v>
      </c>
      <c r="R52" s="231" t="s">
        <v>53</v>
      </c>
      <c r="S52" s="231" t="s">
        <v>57</v>
      </c>
      <c r="T52" s="232">
        <f>VLOOKUP(R52&amp;S52,Hoja1!$Q$4:$R$9,2,0)</f>
        <v>0.35</v>
      </c>
      <c r="U52" s="231" t="s">
        <v>60</v>
      </c>
      <c r="V52" s="231" t="s">
        <v>62</v>
      </c>
      <c r="W52" s="231" t="s">
        <v>66</v>
      </c>
      <c r="X52" s="232">
        <f>IF(Q52="Probabilidad",($J$50*T52),IF(Q52="Impacto"," "))</f>
        <v>0.21</v>
      </c>
      <c r="Y52" s="232" t="str">
        <f>IF(Z52&lt;=20%,'Tabla probabilidad'!$B$5,IF(Z52&lt;=40%,'Tabla probabilidad'!$B$6,IF(Z52&lt;=60%,'Tabla probabilidad'!$B$7,IF(Z52&lt;=80%,'Tabla probabilidad'!$B$8,IF(Z52&lt;=100%,'Tabla probabilidad'!$B$9)))))</f>
        <v>Baja</v>
      </c>
      <c r="Z52" s="232">
        <f>IF(R52="Preventivo",(J50-(J50*T52)),IF(R52="Detectivo",(J50-(J50*T52)),IF(R52="Correctivo",(J50))))</f>
        <v>0.39</v>
      </c>
      <c r="AA52" s="450"/>
      <c r="AB52" s="450"/>
      <c r="AC52" s="232" t="str">
        <f t="shared" si="3"/>
        <v>Moderado</v>
      </c>
      <c r="AD52" s="232">
        <f>IF(Q52="Probabilidad",(($M$50-0)),IF(Q52="Impacto",($M$50-($M$50*T52))))</f>
        <v>0.6</v>
      </c>
      <c r="AE52" s="450"/>
      <c r="AF52" s="450"/>
      <c r="AG52" s="446"/>
      <c r="AH52" s="446"/>
      <c r="AI52" s="451"/>
      <c r="AJ52" s="451"/>
      <c r="AK52" s="451"/>
      <c r="AL52" s="451"/>
      <c r="AM52" s="451"/>
      <c r="AN52" s="446"/>
    </row>
    <row r="53" spans="1:40" ht="18" hidden="1" customHeight="1" x14ac:dyDescent="0.25">
      <c r="A53" s="446"/>
      <c r="B53" s="446"/>
      <c r="C53" s="446"/>
      <c r="D53" s="452"/>
      <c r="E53" s="446"/>
      <c r="F53" s="446"/>
      <c r="G53" s="446"/>
      <c r="H53" s="446"/>
      <c r="I53" s="453"/>
      <c r="J53" s="450"/>
      <c r="K53" s="446"/>
      <c r="L53" s="454"/>
      <c r="M53" s="454"/>
      <c r="N53" s="446"/>
      <c r="O53" s="231">
        <v>4</v>
      </c>
      <c r="P53" s="86"/>
      <c r="Q53" s="231" t="b">
        <f t="shared" si="2"/>
        <v>0</v>
      </c>
      <c r="R53" s="231"/>
      <c r="S53" s="231"/>
      <c r="T53" s="232" t="e">
        <f>VLOOKUP(R53&amp;S53,Hoja1!$Q$4:$R$9,2,0)</f>
        <v>#N/A</v>
      </c>
      <c r="U53" s="231"/>
      <c r="V53" s="231"/>
      <c r="W53" s="231"/>
      <c r="X53" s="232" t="b">
        <f>IF(Q53="Probabilidad",($J$50*T53),IF(Q53="Impacto"," "))</f>
        <v>0</v>
      </c>
      <c r="Y53" s="232" t="b">
        <f>IF(Z53&lt;=20%,'Tabla probabilidad'!$B$5,IF(Z53&lt;=40%,'Tabla probabilidad'!$B$6,IF(Z53&lt;=60%,'Tabla probabilidad'!$B$7,IF(Z53&lt;=80%,'Tabla probabilidad'!$B$8,IF(Z53&lt;=100%,'Tabla probabilidad'!$B$9)))))</f>
        <v>0</v>
      </c>
      <c r="Z53" s="232" t="b">
        <f>IF(R53="Preventivo",(J50-(J50*T53)),IF(R53="Detectivo",(J50-(J50*T53)),IF(R53="Correctivo",(J50))))</f>
        <v>0</v>
      </c>
      <c r="AA53" s="450"/>
      <c r="AB53" s="450"/>
      <c r="AC53" s="232" t="b">
        <f t="shared" si="3"/>
        <v>0</v>
      </c>
      <c r="AD53" s="232" t="b">
        <f>IF(Q53="Probabilidad",(($M$50-0)),IF(Q53="Impacto",($M$50-($M$50*T53))))</f>
        <v>0</v>
      </c>
      <c r="AE53" s="450"/>
      <c r="AF53" s="450"/>
      <c r="AG53" s="446"/>
      <c r="AH53" s="446"/>
      <c r="AI53" s="451"/>
      <c r="AJ53" s="451"/>
      <c r="AK53" s="451"/>
      <c r="AL53" s="451"/>
      <c r="AM53" s="451"/>
      <c r="AN53" s="446"/>
    </row>
    <row r="54" spans="1:40" ht="18" hidden="1" customHeight="1" x14ac:dyDescent="0.25">
      <c r="A54" s="446"/>
      <c r="B54" s="446"/>
      <c r="C54" s="446"/>
      <c r="D54" s="452"/>
      <c r="E54" s="446"/>
      <c r="F54" s="446"/>
      <c r="G54" s="446"/>
      <c r="H54" s="446"/>
      <c r="I54" s="453"/>
      <c r="J54" s="450"/>
      <c r="K54" s="446"/>
      <c r="L54" s="454"/>
      <c r="M54" s="454"/>
      <c r="N54" s="446"/>
      <c r="O54" s="231">
        <v>5</v>
      </c>
      <c r="P54" s="95"/>
      <c r="Q54" s="231" t="b">
        <f t="shared" si="2"/>
        <v>0</v>
      </c>
      <c r="R54" s="231"/>
      <c r="S54" s="231"/>
      <c r="T54" s="232" t="e">
        <f>VLOOKUP(R54&amp;S54,Hoja1!$Q$4:$R$9,2,0)</f>
        <v>#N/A</v>
      </c>
      <c r="U54" s="231"/>
      <c r="V54" s="231"/>
      <c r="W54" s="231"/>
      <c r="X54" s="232" t="b">
        <f>IF(Q54="Probabilidad",($J$35*T54),IF(Q54="Impacto"," "))</f>
        <v>0</v>
      </c>
      <c r="Y54" s="232" t="b">
        <f>IF(Z54&lt;=20%,'Tabla probabilidad'!$B$5,IF(Z54&lt;=40%,'Tabla probabilidad'!$B$6,IF(Z54&lt;=60%,'Tabla probabilidad'!$B$7,IF(Z54&lt;=80%,'Tabla probabilidad'!$B$8,IF(Z54&lt;=100%,'Tabla probabilidad'!$B$9)))))</f>
        <v>0</v>
      </c>
      <c r="Z54" s="232" t="b">
        <f>IF(R54="Preventivo",(J50-(J50*T54)),IF(R54="Detectivo",(J50-(J50*T54)),IF(R54="Correctivo",(J50))))</f>
        <v>0</v>
      </c>
      <c r="AA54" s="450"/>
      <c r="AB54" s="450"/>
      <c r="AC54" s="232" t="b">
        <f t="shared" si="3"/>
        <v>0</v>
      </c>
      <c r="AD54" s="232" t="b">
        <f>IF(Q54="Probabilidad",(($M$50-0)),IF(Q54="Impacto",($M$50-($M$50*T54))))</f>
        <v>0</v>
      </c>
      <c r="AE54" s="450"/>
      <c r="AF54" s="450"/>
      <c r="AG54" s="446"/>
      <c r="AH54" s="446"/>
      <c r="AI54" s="451"/>
      <c r="AJ54" s="451"/>
      <c r="AK54" s="451"/>
      <c r="AL54" s="451"/>
      <c r="AM54" s="451"/>
      <c r="AN54" s="446"/>
    </row>
    <row r="55" spans="1:40" x14ac:dyDescent="0.25">
      <c r="A55" s="446"/>
      <c r="B55" s="446"/>
      <c r="C55" s="446"/>
      <c r="D55" s="452"/>
      <c r="E55" s="446"/>
      <c r="F55" s="446"/>
      <c r="G55" s="446"/>
      <c r="H55" s="446"/>
      <c r="I55" s="453" t="str">
        <f>IF(H55&lt;=2,'Tabla probabilidad'!$B$5,IF(H55&lt;=24,'Tabla probabilidad'!$B$6,IF(H55&lt;=500,'Tabla probabilidad'!$B$7,IF(H55&lt;=5000,'Tabla probabilidad'!$B$8,IF(H55&gt;5000,'Tabla probabilidad'!$B$9)))))</f>
        <v>Muy Baja</v>
      </c>
      <c r="J55" s="450">
        <f>IF(H55&lt;=2,'Tabla probabilidad'!$D$5,IF(H55&lt;=24,'Tabla probabilidad'!$D$6,IF(H55&lt;=500,'Tabla probabilidad'!$D$7,IF(H55&lt;=5000,'Tabla probabilidad'!$D$8,IF(H55&gt;5000,'Tabla probabilidad'!$D$9)))))</f>
        <v>0.2</v>
      </c>
      <c r="K55" s="446"/>
      <c r="L55" s="446" t="b">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0</v>
      </c>
      <c r="M55" s="446" t="b">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0</v>
      </c>
      <c r="N55" s="446" t="e">
        <f>VLOOKUP((I55&amp;L55),Hoja1!$B$4:$C$28,2,0)</f>
        <v>#N/A</v>
      </c>
      <c r="O55" s="231">
        <v>1</v>
      </c>
      <c r="P55" s="80"/>
      <c r="Q55" s="231" t="b">
        <f t="shared" si="2"/>
        <v>0</v>
      </c>
      <c r="R55" s="231"/>
      <c r="S55" s="231"/>
      <c r="T55" s="232" t="e">
        <f>VLOOKUP(R55&amp;S55,Hoja1!$Q$4:$R$9,2,0)</f>
        <v>#N/A</v>
      </c>
      <c r="U55" s="231"/>
      <c r="V55" s="231"/>
      <c r="W55" s="231"/>
      <c r="X55" s="232" t="b">
        <f>IF(Q55="Probabilidad",($J$55*T55),IF(Q55="Impacto"," "))</f>
        <v>0</v>
      </c>
      <c r="Y55" s="232" t="b">
        <f>IF(Z55&lt;=20%,'Tabla probabilidad'!$B$5,IF(Z55&lt;=40%,'Tabla probabilidad'!$B$6,IF(Z55&lt;=60%,'Tabla probabilidad'!$B$7,IF(Z55&lt;=80%,'Tabla probabilidad'!$B$8,IF(Z55&lt;=100%,'Tabla probabilidad'!$B$9)))))</f>
        <v>0</v>
      </c>
      <c r="Z55" s="232" t="b">
        <f>IF(R55="Preventivo",(J55-(J55*T55)),IF(R55="Detectivo",(J55-(J55*T55)),IF(R55="Correctivo",(J55))))</f>
        <v>0</v>
      </c>
      <c r="AA55" s="450" t="e">
        <f>IF(AB55&lt;=20%,'Tabla probabilidad'!$B$5,IF(AB55&lt;=40%,'Tabla probabilidad'!$B$6,IF(AB55&lt;=60%,'Tabla probabilidad'!$B$7,IF(AB55&lt;=80%,'Tabla probabilidad'!$B$8,IF(AB55&lt;=100%,'Tabla probabilidad'!$B$9)))))</f>
        <v>#DIV/0!</v>
      </c>
      <c r="AB55" s="450" t="e">
        <f>AVERAGE(Z55:Z59)</f>
        <v>#DIV/0!</v>
      </c>
      <c r="AC55" s="232" t="b">
        <f t="shared" si="3"/>
        <v>0</v>
      </c>
      <c r="AD55" s="232" t="b">
        <f>IF(Q55="Probabilidad",(($M$55-0)),IF(Q55="Impacto",($M$55-($M$55*T55))))</f>
        <v>0</v>
      </c>
      <c r="AE55" s="450" t="e">
        <f>IF(AF55&lt;=20%,"Leve",IF(AF55&lt;=40%,"Menor",IF(AF55&lt;=60%,"Moderado",IF(AF55&lt;=80%,"Mayor",IF(AF55&lt;=100%,"Catastrófico")))))</f>
        <v>#DIV/0!</v>
      </c>
      <c r="AF55" s="450" t="e">
        <f>AVERAGE(AD55:AD59)</f>
        <v>#DIV/0!</v>
      </c>
      <c r="AG55" s="446" t="e">
        <f>VLOOKUP(AA55&amp;AE55,Hoja1!$B$4:$C$28,2,0)</f>
        <v>#DIV/0!</v>
      </c>
      <c r="AH55" s="446"/>
      <c r="AI55" s="451"/>
      <c r="AJ55" s="451"/>
      <c r="AK55" s="451"/>
      <c r="AL55" s="451"/>
      <c r="AM55" s="451"/>
      <c r="AN55" s="451"/>
    </row>
    <row r="56" spans="1:40" x14ac:dyDescent="0.25">
      <c r="A56" s="446"/>
      <c r="B56" s="446"/>
      <c r="C56" s="446"/>
      <c r="D56" s="452"/>
      <c r="E56" s="446"/>
      <c r="F56" s="446"/>
      <c r="G56" s="446"/>
      <c r="H56" s="446"/>
      <c r="I56" s="453"/>
      <c r="J56" s="450"/>
      <c r="K56" s="446"/>
      <c r="L56" s="454"/>
      <c r="M56" s="454"/>
      <c r="N56" s="446"/>
      <c r="O56" s="231">
        <v>2</v>
      </c>
      <c r="P56" s="80"/>
      <c r="Q56" s="231" t="b">
        <f t="shared" si="2"/>
        <v>0</v>
      </c>
      <c r="R56" s="231"/>
      <c r="S56" s="231"/>
      <c r="T56" s="232" t="e">
        <f>VLOOKUP(R56&amp;S56,Hoja1!$Q$4:$R$9,2,0)</f>
        <v>#N/A</v>
      </c>
      <c r="U56" s="231"/>
      <c r="V56" s="231"/>
      <c r="W56" s="231"/>
      <c r="X56" s="232" t="b">
        <f>IF(Q56="Probabilidad",($J$55*T56),IF(Q56="Impacto"," "))</f>
        <v>0</v>
      </c>
      <c r="Y56" s="232" t="b">
        <f>IF(Z56&lt;=20%,'Tabla probabilidad'!$B$5,IF(Z56&lt;=40%,'Tabla probabilidad'!$B$6,IF(Z56&lt;=60%,'Tabla probabilidad'!$B$7,IF(Z56&lt;=80%,'Tabla probabilidad'!$B$8,IF(Z56&lt;=100%,'Tabla probabilidad'!$B$9)))))</f>
        <v>0</v>
      </c>
      <c r="Z56" s="232" t="b">
        <f>IF(R56="Preventivo",(J55-(J55*T56)),IF(R56="Detectivo",(J55-(J55*T56)),IF(R56="Correctivo",(J55))))</f>
        <v>0</v>
      </c>
      <c r="AA56" s="450"/>
      <c r="AB56" s="450"/>
      <c r="AC56" s="232" t="b">
        <f t="shared" si="3"/>
        <v>0</v>
      </c>
      <c r="AD56" s="232" t="b">
        <f>IF(Q56="Probabilidad",(($M$55-0)),IF(Q56="Impacto",($M$55-($M$55*T56))))</f>
        <v>0</v>
      </c>
      <c r="AE56" s="450"/>
      <c r="AF56" s="450"/>
      <c r="AG56" s="446"/>
      <c r="AH56" s="446"/>
      <c r="AI56" s="451"/>
      <c r="AJ56" s="451"/>
      <c r="AK56" s="451"/>
      <c r="AL56" s="451"/>
      <c r="AM56" s="451"/>
      <c r="AN56" s="451"/>
    </row>
    <row r="57" spans="1:40" x14ac:dyDescent="0.25">
      <c r="A57" s="446"/>
      <c r="B57" s="446"/>
      <c r="C57" s="446"/>
      <c r="D57" s="452"/>
      <c r="E57" s="446"/>
      <c r="F57" s="446"/>
      <c r="G57" s="446"/>
      <c r="H57" s="446"/>
      <c r="I57" s="453"/>
      <c r="J57" s="450"/>
      <c r="K57" s="446"/>
      <c r="L57" s="454"/>
      <c r="M57" s="454"/>
      <c r="N57" s="446"/>
      <c r="O57" s="231">
        <v>3</v>
      </c>
      <c r="P57" s="80"/>
      <c r="Q57" s="231" t="b">
        <f t="shared" si="2"/>
        <v>0</v>
      </c>
      <c r="R57" s="231"/>
      <c r="S57" s="231"/>
      <c r="T57" s="232" t="e">
        <f>VLOOKUP(R57&amp;S57,Hoja1!$Q$4:$R$9,2,0)</f>
        <v>#N/A</v>
      </c>
      <c r="U57" s="231"/>
      <c r="V57" s="231"/>
      <c r="W57" s="231"/>
      <c r="X57" s="232" t="b">
        <f>IF(Q57="Probabilidad",($J$55*T57),IF(Q57="Impacto"," "))</f>
        <v>0</v>
      </c>
      <c r="Y57" s="232" t="b">
        <f>IF(Z57&lt;=20%,'Tabla probabilidad'!$B$5,IF(Z57&lt;=40%,'Tabla probabilidad'!$B$6,IF(Z57&lt;=60%,'Tabla probabilidad'!$B$7,IF(Z57&lt;=80%,'Tabla probabilidad'!$B$8,IF(Z57&lt;=100%,'Tabla probabilidad'!$B$9)))))</f>
        <v>0</v>
      </c>
      <c r="Z57" s="232" t="b">
        <f>IF(R57="Preventivo",(J55-(J55*T57)),IF(R57="Detectivo",(J55-(J55*T57)),IF(R57="Correctivo",(J55))))</f>
        <v>0</v>
      </c>
      <c r="AA57" s="450"/>
      <c r="AB57" s="450"/>
      <c r="AC57" s="232" t="b">
        <f t="shared" si="3"/>
        <v>0</v>
      </c>
      <c r="AD57" s="232" t="b">
        <f>IF(Q57="Probabilidad",(($M$55-0)),IF(Q57="Impacto",($M$55-($M$55*T57))))</f>
        <v>0</v>
      </c>
      <c r="AE57" s="450"/>
      <c r="AF57" s="450"/>
      <c r="AG57" s="446"/>
      <c r="AH57" s="446"/>
      <c r="AI57" s="451"/>
      <c r="AJ57" s="451"/>
      <c r="AK57" s="451"/>
      <c r="AL57" s="451"/>
      <c r="AM57" s="451"/>
      <c r="AN57" s="451"/>
    </row>
    <row r="58" spans="1:40" x14ac:dyDescent="0.25">
      <c r="A58" s="446"/>
      <c r="B58" s="446"/>
      <c r="C58" s="446"/>
      <c r="D58" s="452"/>
      <c r="E58" s="446"/>
      <c r="F58" s="446"/>
      <c r="G58" s="446"/>
      <c r="H58" s="446"/>
      <c r="I58" s="453"/>
      <c r="J58" s="450"/>
      <c r="K58" s="446"/>
      <c r="L58" s="454"/>
      <c r="M58" s="454"/>
      <c r="N58" s="446"/>
      <c r="O58" s="231">
        <v>4</v>
      </c>
      <c r="P58" s="86"/>
      <c r="Q58" s="231" t="b">
        <f t="shared" si="2"/>
        <v>0</v>
      </c>
      <c r="R58" s="231"/>
      <c r="S58" s="231"/>
      <c r="T58" s="232" t="e">
        <f>VLOOKUP(R58&amp;S58,Hoja1!$Q$4:$R$9,2,0)</f>
        <v>#N/A</v>
      </c>
      <c r="U58" s="231"/>
      <c r="V58" s="231"/>
      <c r="W58" s="231"/>
      <c r="X58" s="232" t="b">
        <f>IF(Q58="Probabilidad",($J$55*T58),IF(Q58="Impacto"," "))</f>
        <v>0</v>
      </c>
      <c r="Y58" s="232" t="b">
        <f>IF(Z58&lt;=20%,'Tabla probabilidad'!$B$5,IF(Z58&lt;=40%,'Tabla probabilidad'!$B$6,IF(Z58&lt;=60%,'Tabla probabilidad'!$B$7,IF(Z58&lt;=80%,'Tabla probabilidad'!$B$8,IF(Z58&lt;=100%,'Tabla probabilidad'!$B$9)))))</f>
        <v>0</v>
      </c>
      <c r="Z58" s="232" t="b">
        <f>IF(R58="Preventivo",(J55-(J55*T58)),IF(R58="Detectivo",(J55-(J55*T58)),IF(R58="Correctivo",(J55))))</f>
        <v>0</v>
      </c>
      <c r="AA58" s="450"/>
      <c r="AB58" s="450"/>
      <c r="AC58" s="232" t="b">
        <f t="shared" si="3"/>
        <v>0</v>
      </c>
      <c r="AD58" s="232" t="b">
        <f>IF(Q58="Probabilidad",(($M$55-0)),IF(Q58="Impacto",($M$55-($M$55*T58))))</f>
        <v>0</v>
      </c>
      <c r="AE58" s="450"/>
      <c r="AF58" s="450"/>
      <c r="AG58" s="446"/>
      <c r="AH58" s="446"/>
      <c r="AI58" s="451"/>
      <c r="AJ58" s="451"/>
      <c r="AK58" s="451"/>
      <c r="AL58" s="451"/>
      <c r="AM58" s="451"/>
      <c r="AN58" s="451"/>
    </row>
    <row r="59" spans="1:40" ht="20.25" customHeight="1" x14ac:dyDescent="0.25">
      <c r="A59" s="446"/>
      <c r="B59" s="446"/>
      <c r="C59" s="446"/>
      <c r="D59" s="452"/>
      <c r="E59" s="446"/>
      <c r="F59" s="446"/>
      <c r="G59" s="446"/>
      <c r="H59" s="446"/>
      <c r="I59" s="453"/>
      <c r="J59" s="450"/>
      <c r="K59" s="446"/>
      <c r="L59" s="454"/>
      <c r="M59" s="454"/>
      <c r="N59" s="446"/>
      <c r="O59" s="231">
        <v>5</v>
      </c>
      <c r="P59" s="95"/>
      <c r="Q59" s="231" t="b">
        <f t="shared" si="2"/>
        <v>0</v>
      </c>
      <c r="R59" s="231"/>
      <c r="S59" s="231"/>
      <c r="T59" s="232" t="e">
        <f>VLOOKUP(R59&amp;S59,Hoja1!$Q$4:$R$9,2,0)</f>
        <v>#N/A</v>
      </c>
      <c r="U59" s="231"/>
      <c r="V59" s="231"/>
      <c r="W59" s="231"/>
      <c r="X59" s="232" t="b">
        <f>IF(Q59="Probabilidad",($J$55*T59),IF(Q59="Impacto"," "))</f>
        <v>0</v>
      </c>
      <c r="Y59" s="232" t="b">
        <f>IF(Z59&lt;=20%,'Tabla probabilidad'!$B$5,IF(Z59&lt;=40%,'Tabla probabilidad'!$B$6,IF(Z59&lt;=60%,'Tabla probabilidad'!$B$7,IF(Z59&lt;=80%,'Tabla probabilidad'!$B$8,IF(Z59&lt;=100%,'Tabla probabilidad'!$B$9)))))</f>
        <v>0</v>
      </c>
      <c r="Z59" s="232" t="b">
        <f>IF(R59="Preventivo",(J55-(J55*T59)),IF(R59="Detectivo",(J55-(J55*T59)),IF(R59="Correctivo",(J55))))</f>
        <v>0</v>
      </c>
      <c r="AA59" s="450"/>
      <c r="AB59" s="450"/>
      <c r="AC59" s="232" t="b">
        <f t="shared" si="3"/>
        <v>0</v>
      </c>
      <c r="AD59" s="232" t="b">
        <f>IF(Q59="Probabilidad",(($M$55-0)),IF(Q59="Impacto",($M$55-($M$55*T59))))</f>
        <v>0</v>
      </c>
      <c r="AE59" s="450"/>
      <c r="AF59" s="450"/>
      <c r="AG59" s="446"/>
      <c r="AH59" s="446"/>
      <c r="AI59" s="451"/>
      <c r="AJ59" s="451"/>
      <c r="AK59" s="451"/>
      <c r="AL59" s="451"/>
      <c r="AM59" s="451"/>
      <c r="AN59" s="451"/>
    </row>
  </sheetData>
  <mergeCells count="306">
    <mergeCell ref="N20:N24"/>
    <mergeCell ref="AA20:AA24"/>
    <mergeCell ref="AB20:AB24"/>
    <mergeCell ref="AH35:AH39"/>
    <mergeCell ref="AI35:AI39"/>
    <mergeCell ref="AJ35:AJ39"/>
    <mergeCell ref="AK35:AK39"/>
    <mergeCell ref="AL35:AL39"/>
    <mergeCell ref="AM35:AM39"/>
    <mergeCell ref="AH30:AH34"/>
    <mergeCell ref="AI30:AI34"/>
    <mergeCell ref="AJ30:AJ34"/>
    <mergeCell ref="AK30:AK34"/>
    <mergeCell ref="AL30:AL34"/>
    <mergeCell ref="AM30:AM34"/>
    <mergeCell ref="N35:N39"/>
    <mergeCell ref="AA35:AA39"/>
    <mergeCell ref="AB35:AB39"/>
    <mergeCell ref="AE35:AE39"/>
    <mergeCell ref="AF35:AF39"/>
    <mergeCell ref="AG35:AG39"/>
    <mergeCell ref="A15:A19"/>
    <mergeCell ref="C15:C19"/>
    <mergeCell ref="D15:D19"/>
    <mergeCell ref="E15:E19"/>
    <mergeCell ref="F15:F19"/>
    <mergeCell ref="AJ15:AJ19"/>
    <mergeCell ref="AK15:AK19"/>
    <mergeCell ref="AL15:AL19"/>
    <mergeCell ref="G15:G19"/>
    <mergeCell ref="H15:H19"/>
    <mergeCell ref="I15:I19"/>
    <mergeCell ref="J15:J19"/>
    <mergeCell ref="K15:K19"/>
    <mergeCell ref="L15:L19"/>
    <mergeCell ref="M15:M19"/>
    <mergeCell ref="N15:N19"/>
    <mergeCell ref="AA15:AA19"/>
    <mergeCell ref="AB15:AB19"/>
    <mergeCell ref="B15:B1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D10:D14"/>
    <mergeCell ref="E10:E14"/>
    <mergeCell ref="F10:F14"/>
    <mergeCell ref="L10:L14"/>
    <mergeCell ref="M10:M14"/>
    <mergeCell ref="G10:G14"/>
    <mergeCell ref="H10:H14"/>
    <mergeCell ref="I10:I14"/>
    <mergeCell ref="J10:J14"/>
    <mergeCell ref="K10:K14"/>
    <mergeCell ref="B10:B14"/>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H20:H24"/>
    <mergeCell ref="I20:I24"/>
    <mergeCell ref="J20:J24"/>
    <mergeCell ref="A20:A24"/>
    <mergeCell ref="C20:C24"/>
    <mergeCell ref="D20:D24"/>
    <mergeCell ref="E20:E24"/>
    <mergeCell ref="N30:N34"/>
    <mergeCell ref="AA30:AA34"/>
    <mergeCell ref="A30:A34"/>
    <mergeCell ref="A25:A29"/>
    <mergeCell ref="C25:C29"/>
    <mergeCell ref="D25:D29"/>
    <mergeCell ref="E25:E29"/>
    <mergeCell ref="F25:F29"/>
    <mergeCell ref="G25:G29"/>
    <mergeCell ref="H25:H29"/>
    <mergeCell ref="I25:I29"/>
    <mergeCell ref="J25:J29"/>
    <mergeCell ref="F20:F24"/>
    <mergeCell ref="K20:K24"/>
    <mergeCell ref="G20:G24"/>
    <mergeCell ref="L20:L24"/>
    <mergeCell ref="M20:M24"/>
    <mergeCell ref="G35:G39"/>
    <mergeCell ref="H35:H39"/>
    <mergeCell ref="I35:I39"/>
    <mergeCell ref="AG30:AG34"/>
    <mergeCell ref="C35:C39"/>
    <mergeCell ref="D30:D34"/>
    <mergeCell ref="E30:E34"/>
    <mergeCell ref="F30:F34"/>
    <mergeCell ref="G30:G34"/>
    <mergeCell ref="H30:H34"/>
    <mergeCell ref="I30:I34"/>
    <mergeCell ref="J30:J34"/>
    <mergeCell ref="J35:J39"/>
    <mergeCell ref="AB30:AB34"/>
    <mergeCell ref="AE30:AE34"/>
    <mergeCell ref="AF30:AF34"/>
    <mergeCell ref="K30:K34"/>
    <mergeCell ref="L30:L34"/>
    <mergeCell ref="M30:M34"/>
    <mergeCell ref="K35:K39"/>
    <mergeCell ref="L35:L39"/>
    <mergeCell ref="M35:M39"/>
    <mergeCell ref="H40:H44"/>
    <mergeCell ref="I40:I44"/>
    <mergeCell ref="J40:J44"/>
    <mergeCell ref="AN30:AN34"/>
    <mergeCell ref="AH25:AH29"/>
    <mergeCell ref="AI25:AI29"/>
    <mergeCell ref="AJ25:AJ29"/>
    <mergeCell ref="AK25:AK29"/>
    <mergeCell ref="AL25:AL29"/>
    <mergeCell ref="AM25:AM29"/>
    <mergeCell ref="AN25:AN29"/>
    <mergeCell ref="AG25:AG29"/>
    <mergeCell ref="K25:K29"/>
    <mergeCell ref="L25:L29"/>
    <mergeCell ref="M25:M29"/>
    <mergeCell ref="N25:N29"/>
    <mergeCell ref="AA25:AA29"/>
    <mergeCell ref="AB25:AB29"/>
    <mergeCell ref="AE25:AE29"/>
    <mergeCell ref="AF25:AF29"/>
    <mergeCell ref="AN35:AN39"/>
    <mergeCell ref="AL40:AL44"/>
    <mergeCell ref="AM40:AM44"/>
    <mergeCell ref="AN40:AN44"/>
    <mergeCell ref="A35:A39"/>
    <mergeCell ref="D35:D39"/>
    <mergeCell ref="E35:E39"/>
    <mergeCell ref="F35:F39"/>
    <mergeCell ref="C30:C34"/>
    <mergeCell ref="AH40:AH44"/>
    <mergeCell ref="AI40:AI44"/>
    <mergeCell ref="AJ40:AJ44"/>
    <mergeCell ref="AK40:AK44"/>
    <mergeCell ref="K40:K44"/>
    <mergeCell ref="L40:L44"/>
    <mergeCell ref="M40:M44"/>
    <mergeCell ref="N40:N44"/>
    <mergeCell ref="AA40:AA44"/>
    <mergeCell ref="AB40:AB44"/>
    <mergeCell ref="AE40:AE44"/>
    <mergeCell ref="AF40:AF44"/>
    <mergeCell ref="AG40:AG44"/>
    <mergeCell ref="A40:A44"/>
    <mergeCell ref="C40:C44"/>
    <mergeCell ref="D40:D44"/>
    <mergeCell ref="E40:E44"/>
    <mergeCell ref="F40:F44"/>
    <mergeCell ref="G40:G44"/>
    <mergeCell ref="A45:A49"/>
    <mergeCell ref="C45:C49"/>
    <mergeCell ref="D45:D49"/>
    <mergeCell ref="E45:E49"/>
    <mergeCell ref="F45:F49"/>
    <mergeCell ref="G45:G49"/>
    <mergeCell ref="H45:H49"/>
    <mergeCell ref="I45:I49"/>
    <mergeCell ref="J45:J49"/>
    <mergeCell ref="K45:K49"/>
    <mergeCell ref="L45:L49"/>
    <mergeCell ref="M45:M49"/>
    <mergeCell ref="N45:N49"/>
    <mergeCell ref="AA45:AA49"/>
    <mergeCell ref="AB45:AB49"/>
    <mergeCell ref="AE45:AE49"/>
    <mergeCell ref="AF45:AF49"/>
    <mergeCell ref="AG45:AG49"/>
    <mergeCell ref="AH45:AH49"/>
    <mergeCell ref="AI45:AI49"/>
    <mergeCell ref="AJ45:AJ49"/>
    <mergeCell ref="AK45:AK49"/>
    <mergeCell ref="AL45:AL49"/>
    <mergeCell ref="AM45:AM49"/>
    <mergeCell ref="AN45:AN49"/>
    <mergeCell ref="A50:A54"/>
    <mergeCell ref="C50:C54"/>
    <mergeCell ref="D50:D54"/>
    <mergeCell ref="E50:E54"/>
    <mergeCell ref="F50:F54"/>
    <mergeCell ref="G50:G54"/>
    <mergeCell ref="H50:H54"/>
    <mergeCell ref="I50:I54"/>
    <mergeCell ref="J50:J54"/>
    <mergeCell ref="K50:K54"/>
    <mergeCell ref="L50:L54"/>
    <mergeCell ref="M50:M54"/>
    <mergeCell ref="N50:N54"/>
    <mergeCell ref="AA50:AA54"/>
    <mergeCell ref="AB50:AB54"/>
    <mergeCell ref="AE50:AE54"/>
    <mergeCell ref="AF50:AF54"/>
    <mergeCell ref="AM50:AM54"/>
    <mergeCell ref="AN50:AN54"/>
    <mergeCell ref="A55:A59"/>
    <mergeCell ref="C55:C59"/>
    <mergeCell ref="D55:D59"/>
    <mergeCell ref="E55:E59"/>
    <mergeCell ref="F55:F59"/>
    <mergeCell ref="G55:G59"/>
    <mergeCell ref="H55:H59"/>
    <mergeCell ref="I55:I59"/>
    <mergeCell ref="J55:J59"/>
    <mergeCell ref="AH55:AH59"/>
    <mergeCell ref="AI55:AI59"/>
    <mergeCell ref="AJ55:AJ59"/>
    <mergeCell ref="AK55:AK59"/>
    <mergeCell ref="AL55:AL59"/>
    <mergeCell ref="AM55:AM59"/>
    <mergeCell ref="AN55:AN59"/>
    <mergeCell ref="K55:K59"/>
    <mergeCell ref="L55:L59"/>
    <mergeCell ref="M55:M59"/>
    <mergeCell ref="N55:N59"/>
    <mergeCell ref="AA55:AA59"/>
    <mergeCell ref="AB55:AB59"/>
    <mergeCell ref="AE55:AE59"/>
    <mergeCell ref="AF55:AF59"/>
    <mergeCell ref="AG55:AG59"/>
    <mergeCell ref="AJ50:AJ54"/>
    <mergeCell ref="AK50:AK54"/>
    <mergeCell ref="AL50:AL54"/>
    <mergeCell ref="AG50:AG54"/>
    <mergeCell ref="AH50:AH54"/>
    <mergeCell ref="AI50:AI54"/>
    <mergeCell ref="B20:B24"/>
    <mergeCell ref="B25:B29"/>
    <mergeCell ref="B30:B34"/>
    <mergeCell ref="B35:B39"/>
    <mergeCell ref="B40:B44"/>
    <mergeCell ref="B45:B49"/>
    <mergeCell ref="B50:B54"/>
    <mergeCell ref="B55:B59"/>
    <mergeCell ref="B8:B9"/>
  </mergeCells>
  <conditionalFormatting sqref="I10">
    <cfRule type="containsText" dxfId="2257" priority="698" operator="containsText" text="Muy Baja">
      <formula>NOT(ISERROR(SEARCH("Muy Baja",I10)))</formula>
    </cfRule>
    <cfRule type="containsText" dxfId="2256" priority="699" operator="containsText" text="Baja">
      <formula>NOT(ISERROR(SEARCH("Baja",I10)))</formula>
    </cfRule>
    <cfRule type="containsText" dxfId="2255" priority="823" operator="containsText" text="Muy Alta">
      <formula>NOT(ISERROR(SEARCH("Muy Alta",I10)))</formula>
    </cfRule>
    <cfRule type="containsText" dxfId="2254" priority="824" operator="containsText" text="Alta">
      <formula>NOT(ISERROR(SEARCH("Alta",I10)))</formula>
    </cfRule>
    <cfRule type="containsText" dxfId="2253" priority="825" operator="containsText" text="Media">
      <formula>NOT(ISERROR(SEARCH("Media",I10)))</formula>
    </cfRule>
    <cfRule type="containsText" dxfId="2252" priority="826" operator="containsText" text="Media">
      <formula>NOT(ISERROR(SEARCH("Media",I10)))</formula>
    </cfRule>
    <cfRule type="containsText" dxfId="2251" priority="827" operator="containsText" text="Media">
      <formula>NOT(ISERROR(SEARCH("Media",I10)))</formula>
    </cfRule>
    <cfRule type="containsText" dxfId="2250" priority="830" operator="containsText" text="Muy Baja">
      <formula>NOT(ISERROR(SEARCH("Muy Baja",I10)))</formula>
    </cfRule>
    <cfRule type="containsText" dxfId="2249" priority="831" operator="containsText" text="Baja">
      <formula>NOT(ISERROR(SEARCH("Baja",I10)))</formula>
    </cfRule>
    <cfRule type="containsText" dxfId="2248" priority="832" operator="containsText" text="Muy Baja">
      <formula>NOT(ISERROR(SEARCH("Muy Baja",I10)))</formula>
    </cfRule>
    <cfRule type="containsText" dxfId="2247" priority="833" operator="containsText" text="Muy Baja">
      <formula>NOT(ISERROR(SEARCH("Muy Baja",I10)))</formula>
    </cfRule>
    <cfRule type="containsText" dxfId="2246" priority="834" operator="containsText" text="Muy Baja">
      <formula>NOT(ISERROR(SEARCH("Muy Baja",I10)))</formula>
    </cfRule>
    <cfRule type="containsText" dxfId="2245" priority="835" operator="containsText" text="Muy Baja'Tabla probabilidad'!">
      <formula>NOT(ISERROR(SEARCH("Muy Baja'Tabla probabilidad'!",I10)))</formula>
    </cfRule>
    <cfRule type="containsText" dxfId="2244" priority="836" operator="containsText" text="Muy bajo">
      <formula>NOT(ISERROR(SEARCH("Muy bajo",I10)))</formula>
    </cfRule>
    <cfRule type="containsText" dxfId="2243" priority="845" operator="containsText" text="Alta">
      <formula>NOT(ISERROR(SEARCH("Alta",I10)))</formula>
    </cfRule>
    <cfRule type="containsText" dxfId="2242" priority="846" operator="containsText" text="Media">
      <formula>NOT(ISERROR(SEARCH("Media",I10)))</formula>
    </cfRule>
    <cfRule type="containsText" dxfId="2241" priority="847" operator="containsText" text="Baja">
      <formula>NOT(ISERROR(SEARCH("Baja",I10)))</formula>
    </cfRule>
    <cfRule type="containsText" dxfId="2240" priority="848" operator="containsText" text="Muy baja">
      <formula>NOT(ISERROR(SEARCH("Muy baja",I10)))</formula>
    </cfRule>
    <cfRule type="cellIs" dxfId="2239" priority="851" operator="between">
      <formula>1</formula>
      <formula>2</formula>
    </cfRule>
    <cfRule type="cellIs" dxfId="2238" priority="852" operator="between">
      <formula>0</formula>
      <formula>2</formula>
    </cfRule>
  </conditionalFormatting>
  <conditionalFormatting sqref="I10">
    <cfRule type="containsText" dxfId="2237" priority="701" operator="containsText" text="Muy Alta">
      <formula>NOT(ISERROR(SEARCH("Muy Alta",I10)))</formula>
    </cfRule>
  </conditionalFormatting>
  <conditionalFormatting sqref="L10 L15 L20 L25 L30 L35 L40 L45 L50 L55">
    <cfRule type="containsText" dxfId="2236" priority="692" operator="containsText" text="Catastrófico">
      <formula>NOT(ISERROR(SEARCH("Catastrófico",L10)))</formula>
    </cfRule>
    <cfRule type="containsText" dxfId="2235" priority="693" operator="containsText" text="Mayor">
      <formula>NOT(ISERROR(SEARCH("Mayor",L10)))</formula>
    </cfRule>
    <cfRule type="containsText" dxfId="2234" priority="694" operator="containsText" text="Alta">
      <formula>NOT(ISERROR(SEARCH("Alta",L10)))</formula>
    </cfRule>
    <cfRule type="containsText" dxfId="2233" priority="695" operator="containsText" text="Moderado">
      <formula>NOT(ISERROR(SEARCH("Moderado",L10)))</formula>
    </cfRule>
    <cfRule type="containsText" dxfId="2232" priority="696" operator="containsText" text="Menor">
      <formula>NOT(ISERROR(SEARCH("Menor",L10)))</formula>
    </cfRule>
    <cfRule type="containsText" dxfId="2231" priority="697" operator="containsText" text="Leve">
      <formula>NOT(ISERROR(SEARCH("Leve",L10)))</formula>
    </cfRule>
  </conditionalFormatting>
  <conditionalFormatting sqref="N10 N15 N20 N25">
    <cfRule type="containsText" dxfId="2230" priority="687" operator="containsText" text="Extremo">
      <formula>NOT(ISERROR(SEARCH("Extremo",N10)))</formula>
    </cfRule>
    <cfRule type="containsText" dxfId="2229" priority="688" operator="containsText" text="Alto">
      <formula>NOT(ISERROR(SEARCH("Alto",N10)))</formula>
    </cfRule>
    <cfRule type="containsText" dxfId="2228" priority="689" operator="containsText" text="Bajo">
      <formula>NOT(ISERROR(SEARCH("Bajo",N10)))</formula>
    </cfRule>
    <cfRule type="containsText" dxfId="2227" priority="690" operator="containsText" text="Moderado">
      <formula>NOT(ISERROR(SEARCH("Moderado",N10)))</formula>
    </cfRule>
    <cfRule type="containsText" dxfId="2226" priority="691" operator="containsText" text="Extremo">
      <formula>NOT(ISERROR(SEARCH("Extremo",N10)))</formula>
    </cfRule>
  </conditionalFormatting>
  <conditionalFormatting sqref="M10 M15 M20 M25 M30 M35 M40 M45 M50 M55">
    <cfRule type="containsText" dxfId="2225" priority="681" operator="containsText" text="Catastrófico">
      <formula>NOT(ISERROR(SEARCH("Catastrófico",M10)))</formula>
    </cfRule>
    <cfRule type="containsText" dxfId="2224" priority="682" operator="containsText" text="Mayor">
      <formula>NOT(ISERROR(SEARCH("Mayor",M10)))</formula>
    </cfRule>
    <cfRule type="containsText" dxfId="2223" priority="683" operator="containsText" text="Alta">
      <formula>NOT(ISERROR(SEARCH("Alta",M10)))</formula>
    </cfRule>
    <cfRule type="containsText" dxfId="2222" priority="684" operator="containsText" text="Moderado">
      <formula>NOT(ISERROR(SEARCH("Moderado",M10)))</formula>
    </cfRule>
    <cfRule type="containsText" dxfId="2221" priority="685" operator="containsText" text="Menor">
      <formula>NOT(ISERROR(SEARCH("Menor",M10)))</formula>
    </cfRule>
    <cfRule type="containsText" dxfId="2220" priority="686" operator="containsText" text="Leve">
      <formula>NOT(ISERROR(SEARCH("Leve",M10)))</formula>
    </cfRule>
  </conditionalFormatting>
  <conditionalFormatting sqref="Y10:Y14">
    <cfRule type="containsText" dxfId="2219" priority="615" operator="containsText" text="Muy Alta">
      <formula>NOT(ISERROR(SEARCH("Muy Alta",Y10)))</formula>
    </cfRule>
    <cfRule type="containsText" dxfId="2218" priority="616" operator="containsText" text="Alta">
      <formula>NOT(ISERROR(SEARCH("Alta",Y10)))</formula>
    </cfRule>
    <cfRule type="containsText" dxfId="2217" priority="617" operator="containsText" text="Media">
      <formula>NOT(ISERROR(SEARCH("Media",Y10)))</formula>
    </cfRule>
    <cfRule type="containsText" dxfId="2216" priority="618" operator="containsText" text="Muy Baja">
      <formula>NOT(ISERROR(SEARCH("Muy Baja",Y10)))</formula>
    </cfRule>
    <cfRule type="containsText" dxfId="2215" priority="619" operator="containsText" text="Baja">
      <formula>NOT(ISERROR(SEARCH("Baja",Y10)))</formula>
    </cfRule>
    <cfRule type="containsText" dxfId="2214" priority="620" operator="containsText" text="Muy Baja">
      <formula>NOT(ISERROR(SEARCH("Muy Baja",Y10)))</formula>
    </cfRule>
  </conditionalFormatting>
  <conditionalFormatting sqref="AC10:AC14">
    <cfRule type="containsText" dxfId="2213" priority="610" operator="containsText" text="Catastrófico">
      <formula>NOT(ISERROR(SEARCH("Catastrófico",AC10)))</formula>
    </cfRule>
    <cfRule type="containsText" dxfId="2212" priority="611" operator="containsText" text="Mayor">
      <formula>NOT(ISERROR(SEARCH("Mayor",AC10)))</formula>
    </cfRule>
    <cfRule type="containsText" dxfId="2211" priority="612" operator="containsText" text="Moderado">
      <formula>NOT(ISERROR(SEARCH("Moderado",AC10)))</formula>
    </cfRule>
    <cfRule type="containsText" dxfId="2210" priority="613" operator="containsText" text="Menor">
      <formula>NOT(ISERROR(SEARCH("Menor",AC10)))</formula>
    </cfRule>
    <cfRule type="containsText" dxfId="2209" priority="614" operator="containsText" text="Leve">
      <formula>NOT(ISERROR(SEARCH("Leve",AC10)))</formula>
    </cfRule>
  </conditionalFormatting>
  <conditionalFormatting sqref="AG10">
    <cfRule type="containsText" dxfId="2208" priority="601" operator="containsText" text="Extremo">
      <formula>NOT(ISERROR(SEARCH("Extremo",AG10)))</formula>
    </cfRule>
    <cfRule type="containsText" dxfId="2207" priority="602" operator="containsText" text="Alto">
      <formula>NOT(ISERROR(SEARCH("Alto",AG10)))</formula>
    </cfRule>
    <cfRule type="containsText" dxfId="2206" priority="603" operator="containsText" text="Moderado">
      <formula>NOT(ISERROR(SEARCH("Moderado",AG10)))</formula>
    </cfRule>
    <cfRule type="containsText" dxfId="2205" priority="604" operator="containsText" text="Menor">
      <formula>NOT(ISERROR(SEARCH("Menor",AG10)))</formula>
    </cfRule>
    <cfRule type="containsText" dxfId="2204" priority="605" operator="containsText" text="Bajo">
      <formula>NOT(ISERROR(SEARCH("Bajo",AG10)))</formula>
    </cfRule>
    <cfRule type="containsText" dxfId="2203" priority="606" operator="containsText" text="Moderado">
      <formula>NOT(ISERROR(SEARCH("Moderado",AG10)))</formula>
    </cfRule>
    <cfRule type="containsText" dxfId="2202" priority="607" operator="containsText" text="Extremo">
      <formula>NOT(ISERROR(SEARCH("Extremo",AG10)))</formula>
    </cfRule>
    <cfRule type="containsText" dxfId="2201" priority="608" operator="containsText" text="Baja">
      <formula>NOT(ISERROR(SEARCH("Baja",AG10)))</formula>
    </cfRule>
    <cfRule type="containsText" dxfId="2200" priority="609" operator="containsText" text="Alto">
      <formula>NOT(ISERROR(SEARCH("Alto",AG10)))</formula>
    </cfRule>
  </conditionalFormatting>
  <conditionalFormatting sqref="AA10:AA59">
    <cfRule type="containsText" dxfId="2199" priority="1" operator="containsText" text="Muy Baja">
      <formula>NOT(ISERROR(SEARCH("Muy Baja",AA10)))</formula>
    </cfRule>
    <cfRule type="containsText" dxfId="2198" priority="590" operator="containsText" text="Muy Alta">
      <formula>NOT(ISERROR(SEARCH("Muy Alta",AA10)))</formula>
    </cfRule>
    <cfRule type="containsText" dxfId="2197" priority="591" operator="containsText" text="Alta">
      <formula>NOT(ISERROR(SEARCH("Alta",AA10)))</formula>
    </cfRule>
    <cfRule type="containsText" dxfId="2196" priority="592" operator="containsText" text="Media">
      <formula>NOT(ISERROR(SEARCH("Media",AA10)))</formula>
    </cfRule>
    <cfRule type="containsText" dxfId="2195" priority="593" operator="containsText" text="Baja">
      <formula>NOT(ISERROR(SEARCH("Baja",AA10)))</formula>
    </cfRule>
    <cfRule type="containsText" dxfId="2194" priority="594" operator="containsText" text="Muy Baja">
      <formula>NOT(ISERROR(SEARCH("Muy Baja",AA10)))</formula>
    </cfRule>
  </conditionalFormatting>
  <conditionalFormatting sqref="AE10:AE14">
    <cfRule type="containsText" dxfId="2193" priority="585" operator="containsText" text="Catastrófico">
      <formula>NOT(ISERROR(SEARCH("Catastrófico",AE10)))</formula>
    </cfRule>
    <cfRule type="containsText" dxfId="2192" priority="586" operator="containsText" text="Moderado">
      <formula>NOT(ISERROR(SEARCH("Moderado",AE10)))</formula>
    </cfRule>
    <cfRule type="containsText" dxfId="2191" priority="587" operator="containsText" text="Menor">
      <formula>NOT(ISERROR(SEARCH("Menor",AE10)))</formula>
    </cfRule>
    <cfRule type="containsText" dxfId="2190" priority="588" operator="containsText" text="Leve">
      <formula>NOT(ISERROR(SEARCH("Leve",AE10)))</formula>
    </cfRule>
    <cfRule type="containsText" dxfId="2189" priority="589" operator="containsText" text="Mayor">
      <formula>NOT(ISERROR(SEARCH("Mayor",AE10)))</formula>
    </cfRule>
  </conditionalFormatting>
  <conditionalFormatting sqref="I15 I20 I25">
    <cfRule type="containsText" dxfId="2188" priority="562" operator="containsText" text="Muy Baja">
      <formula>NOT(ISERROR(SEARCH("Muy Baja",I15)))</formula>
    </cfRule>
    <cfRule type="containsText" dxfId="2187" priority="563" operator="containsText" text="Baja">
      <formula>NOT(ISERROR(SEARCH("Baja",I15)))</formula>
    </cfRule>
    <cfRule type="containsText" dxfId="2186" priority="565" operator="containsText" text="Muy Alta">
      <formula>NOT(ISERROR(SEARCH("Muy Alta",I15)))</formula>
    </cfRule>
    <cfRule type="containsText" dxfId="2185" priority="566" operator="containsText" text="Alta">
      <formula>NOT(ISERROR(SEARCH("Alta",I15)))</formula>
    </cfRule>
    <cfRule type="containsText" dxfId="2184" priority="567" operator="containsText" text="Media">
      <formula>NOT(ISERROR(SEARCH("Media",I15)))</formula>
    </cfRule>
    <cfRule type="containsText" dxfId="2183" priority="568" operator="containsText" text="Media">
      <formula>NOT(ISERROR(SEARCH("Media",I15)))</formula>
    </cfRule>
    <cfRule type="containsText" dxfId="2182" priority="569" operator="containsText" text="Media">
      <formula>NOT(ISERROR(SEARCH("Media",I15)))</formula>
    </cfRule>
    <cfRule type="containsText" dxfId="2181" priority="570" operator="containsText" text="Muy Baja">
      <formula>NOT(ISERROR(SEARCH("Muy Baja",I15)))</formula>
    </cfRule>
    <cfRule type="containsText" dxfId="2180" priority="571" operator="containsText" text="Baja">
      <formula>NOT(ISERROR(SEARCH("Baja",I15)))</formula>
    </cfRule>
    <cfRule type="containsText" dxfId="2179" priority="572" operator="containsText" text="Muy Baja">
      <formula>NOT(ISERROR(SEARCH("Muy Baja",I15)))</formula>
    </cfRule>
    <cfRule type="containsText" dxfId="2178" priority="573" operator="containsText" text="Muy Baja">
      <formula>NOT(ISERROR(SEARCH("Muy Baja",I15)))</formula>
    </cfRule>
    <cfRule type="containsText" dxfId="2177" priority="574" operator="containsText" text="Muy Baja">
      <formula>NOT(ISERROR(SEARCH("Muy Baja",I15)))</formula>
    </cfRule>
    <cfRule type="containsText" dxfId="2176" priority="575" operator="containsText" text="Muy Baja'Tabla probabilidad'!">
      <formula>NOT(ISERROR(SEARCH("Muy Baja'Tabla probabilidad'!",I15)))</formula>
    </cfRule>
    <cfRule type="containsText" dxfId="2175" priority="576" operator="containsText" text="Muy bajo">
      <formula>NOT(ISERROR(SEARCH("Muy bajo",I15)))</formula>
    </cfRule>
    <cfRule type="containsText" dxfId="2174" priority="577" operator="containsText" text="Alta">
      <formula>NOT(ISERROR(SEARCH("Alta",I15)))</formula>
    </cfRule>
    <cfRule type="containsText" dxfId="2173" priority="578" operator="containsText" text="Media">
      <formula>NOT(ISERROR(SEARCH("Media",I15)))</formula>
    </cfRule>
    <cfRule type="containsText" dxfId="2172" priority="579" operator="containsText" text="Baja">
      <formula>NOT(ISERROR(SEARCH("Baja",I15)))</formula>
    </cfRule>
    <cfRule type="containsText" dxfId="2171" priority="580" operator="containsText" text="Muy baja">
      <formula>NOT(ISERROR(SEARCH("Muy baja",I15)))</formula>
    </cfRule>
    <cfRule type="cellIs" dxfId="2170" priority="583" operator="between">
      <formula>1</formula>
      <formula>2</formula>
    </cfRule>
    <cfRule type="cellIs" dxfId="2169" priority="584" operator="between">
      <formula>0</formula>
      <formula>2</formula>
    </cfRule>
  </conditionalFormatting>
  <conditionalFormatting sqref="I15 I20 I25">
    <cfRule type="containsText" dxfId="2168" priority="564" operator="containsText" text="Muy Alta">
      <formula>NOT(ISERROR(SEARCH("Muy Alta",I15)))</formula>
    </cfRule>
  </conditionalFormatting>
  <conditionalFormatting sqref="Y15:Y19">
    <cfRule type="containsText" dxfId="2167" priority="556" operator="containsText" text="Muy Alta">
      <formula>NOT(ISERROR(SEARCH("Muy Alta",Y15)))</formula>
    </cfRule>
    <cfRule type="containsText" dxfId="2166" priority="557" operator="containsText" text="Alta">
      <formula>NOT(ISERROR(SEARCH("Alta",Y15)))</formula>
    </cfRule>
    <cfRule type="containsText" dxfId="2165" priority="558" operator="containsText" text="Media">
      <formula>NOT(ISERROR(SEARCH("Media",Y15)))</formula>
    </cfRule>
    <cfRule type="containsText" dxfId="2164" priority="559" operator="containsText" text="Muy Baja">
      <formula>NOT(ISERROR(SEARCH("Muy Baja",Y15)))</formula>
    </cfRule>
    <cfRule type="containsText" dxfId="2163" priority="560" operator="containsText" text="Baja">
      <formula>NOT(ISERROR(SEARCH("Baja",Y15)))</formula>
    </cfRule>
    <cfRule type="containsText" dxfId="2162" priority="561" operator="containsText" text="Muy Baja">
      <formula>NOT(ISERROR(SEARCH("Muy Baja",Y15)))</formula>
    </cfRule>
  </conditionalFormatting>
  <conditionalFormatting sqref="AC15:AC19">
    <cfRule type="containsText" dxfId="2161" priority="551" operator="containsText" text="Catastrófico">
      <formula>NOT(ISERROR(SEARCH("Catastrófico",AC15)))</formula>
    </cfRule>
    <cfRule type="containsText" dxfId="2160" priority="552" operator="containsText" text="Mayor">
      <formula>NOT(ISERROR(SEARCH("Mayor",AC15)))</formula>
    </cfRule>
    <cfRule type="containsText" dxfId="2159" priority="553" operator="containsText" text="Moderado">
      <formula>NOT(ISERROR(SEARCH("Moderado",AC15)))</formula>
    </cfRule>
    <cfRule type="containsText" dxfId="2158" priority="554" operator="containsText" text="Menor">
      <formula>NOT(ISERROR(SEARCH("Menor",AC15)))</formula>
    </cfRule>
    <cfRule type="containsText" dxfId="2157" priority="555" operator="containsText" text="Leve">
      <formula>NOT(ISERROR(SEARCH("Leve",AC15)))</formula>
    </cfRule>
  </conditionalFormatting>
  <conditionalFormatting sqref="AG15">
    <cfRule type="containsText" dxfId="2156" priority="542" operator="containsText" text="Extremo">
      <formula>NOT(ISERROR(SEARCH("Extremo",AG15)))</formula>
    </cfRule>
    <cfRule type="containsText" dxfId="2155" priority="543" operator="containsText" text="Alto">
      <formula>NOT(ISERROR(SEARCH("Alto",AG15)))</formula>
    </cfRule>
    <cfRule type="containsText" dxfId="2154" priority="544" operator="containsText" text="Moderado">
      <formula>NOT(ISERROR(SEARCH("Moderado",AG15)))</formula>
    </cfRule>
    <cfRule type="containsText" dxfId="2153" priority="545" operator="containsText" text="Menor">
      <formula>NOT(ISERROR(SEARCH("Menor",AG15)))</formula>
    </cfRule>
    <cfRule type="containsText" dxfId="2152" priority="546" operator="containsText" text="Bajo">
      <formula>NOT(ISERROR(SEARCH("Bajo",AG15)))</formula>
    </cfRule>
    <cfRule type="containsText" dxfId="2151" priority="547" operator="containsText" text="Moderado">
      <formula>NOT(ISERROR(SEARCH("Moderado",AG15)))</formula>
    </cfRule>
    <cfRule type="containsText" dxfId="2150" priority="548" operator="containsText" text="Extremo">
      <formula>NOT(ISERROR(SEARCH("Extremo",AG15)))</formula>
    </cfRule>
    <cfRule type="containsText" dxfId="2149" priority="549" operator="containsText" text="Baja">
      <formula>NOT(ISERROR(SEARCH("Baja",AG15)))</formula>
    </cfRule>
    <cfRule type="containsText" dxfId="2148" priority="550" operator="containsText" text="Alto">
      <formula>NOT(ISERROR(SEARCH("Alto",AG15)))</formula>
    </cfRule>
  </conditionalFormatting>
  <conditionalFormatting sqref="AE15:AE19">
    <cfRule type="containsText" dxfId="2147" priority="532" operator="containsText" text="Catastrófico">
      <formula>NOT(ISERROR(SEARCH("Catastrófico",AE15)))</formula>
    </cfRule>
    <cfRule type="containsText" dxfId="2146" priority="533" operator="containsText" text="Moderado">
      <formula>NOT(ISERROR(SEARCH("Moderado",AE15)))</formula>
    </cfRule>
    <cfRule type="containsText" dxfId="2145" priority="534" operator="containsText" text="Menor">
      <formula>NOT(ISERROR(SEARCH("Menor",AE15)))</formula>
    </cfRule>
    <cfRule type="containsText" dxfId="2144" priority="535" operator="containsText" text="Leve">
      <formula>NOT(ISERROR(SEARCH("Leve",AE15)))</formula>
    </cfRule>
    <cfRule type="containsText" dxfId="2143" priority="536" operator="containsText" text="Mayor">
      <formula>NOT(ISERROR(SEARCH("Mayor",AE15)))</formula>
    </cfRule>
  </conditionalFormatting>
  <conditionalFormatting sqref="Y20:Y24">
    <cfRule type="containsText" dxfId="2142" priority="526" operator="containsText" text="Muy Alta">
      <formula>NOT(ISERROR(SEARCH("Muy Alta",Y20)))</formula>
    </cfRule>
    <cfRule type="containsText" dxfId="2141" priority="527" operator="containsText" text="Alta">
      <formula>NOT(ISERROR(SEARCH("Alta",Y20)))</formula>
    </cfRule>
    <cfRule type="containsText" dxfId="2140" priority="528" operator="containsText" text="Media">
      <formula>NOT(ISERROR(SEARCH("Media",Y20)))</formula>
    </cfRule>
    <cfRule type="containsText" dxfId="2139" priority="529" operator="containsText" text="Muy Baja">
      <formula>NOT(ISERROR(SEARCH("Muy Baja",Y20)))</formula>
    </cfRule>
    <cfRule type="containsText" dxfId="2138" priority="530" operator="containsText" text="Baja">
      <formula>NOT(ISERROR(SEARCH("Baja",Y20)))</formula>
    </cfRule>
    <cfRule type="containsText" dxfId="2137" priority="531" operator="containsText" text="Muy Baja">
      <formula>NOT(ISERROR(SEARCH("Muy Baja",Y20)))</formula>
    </cfRule>
  </conditionalFormatting>
  <conditionalFormatting sqref="AC20:AC24">
    <cfRule type="containsText" dxfId="2136" priority="521" operator="containsText" text="Catastrófico">
      <formula>NOT(ISERROR(SEARCH("Catastrófico",AC20)))</formula>
    </cfRule>
    <cfRule type="containsText" dxfId="2135" priority="522" operator="containsText" text="Mayor">
      <formula>NOT(ISERROR(SEARCH("Mayor",AC20)))</formula>
    </cfRule>
    <cfRule type="containsText" dxfId="2134" priority="523" operator="containsText" text="Moderado">
      <formula>NOT(ISERROR(SEARCH("Moderado",AC20)))</formula>
    </cfRule>
    <cfRule type="containsText" dxfId="2133" priority="524" operator="containsText" text="Menor">
      <formula>NOT(ISERROR(SEARCH("Menor",AC20)))</formula>
    </cfRule>
    <cfRule type="containsText" dxfId="2132" priority="525" operator="containsText" text="Leve">
      <formula>NOT(ISERROR(SEARCH("Leve",AC20)))</formula>
    </cfRule>
  </conditionalFormatting>
  <conditionalFormatting sqref="AG20">
    <cfRule type="containsText" dxfId="2131" priority="512" operator="containsText" text="Extremo">
      <formula>NOT(ISERROR(SEARCH("Extremo",AG20)))</formula>
    </cfRule>
    <cfRule type="containsText" dxfId="2130" priority="513" operator="containsText" text="Alto">
      <formula>NOT(ISERROR(SEARCH("Alto",AG20)))</formula>
    </cfRule>
    <cfRule type="containsText" dxfId="2129" priority="514" operator="containsText" text="Moderado">
      <formula>NOT(ISERROR(SEARCH("Moderado",AG20)))</formula>
    </cfRule>
    <cfRule type="containsText" dxfId="2128" priority="515" operator="containsText" text="Menor">
      <formula>NOT(ISERROR(SEARCH("Menor",AG20)))</formula>
    </cfRule>
    <cfRule type="containsText" dxfId="2127" priority="516" operator="containsText" text="Bajo">
      <formula>NOT(ISERROR(SEARCH("Bajo",AG20)))</formula>
    </cfRule>
    <cfRule type="containsText" dxfId="2126" priority="517" operator="containsText" text="Moderado">
      <formula>NOT(ISERROR(SEARCH("Moderado",AG20)))</formula>
    </cfRule>
    <cfRule type="containsText" dxfId="2125" priority="518" operator="containsText" text="Extremo">
      <formula>NOT(ISERROR(SEARCH("Extremo",AG20)))</formula>
    </cfRule>
    <cfRule type="containsText" dxfId="2124" priority="519" operator="containsText" text="Baja">
      <formula>NOT(ISERROR(SEARCH("Baja",AG20)))</formula>
    </cfRule>
    <cfRule type="containsText" dxfId="2123" priority="520" operator="containsText" text="Alto">
      <formula>NOT(ISERROR(SEARCH("Alto",AG20)))</formula>
    </cfRule>
  </conditionalFormatting>
  <conditionalFormatting sqref="AE20:AE24">
    <cfRule type="containsText" dxfId="2122" priority="502" operator="containsText" text="Catastrófico">
      <formula>NOT(ISERROR(SEARCH("Catastrófico",AE20)))</formula>
    </cfRule>
    <cfRule type="containsText" dxfId="2121" priority="503" operator="containsText" text="Moderado">
      <formula>NOT(ISERROR(SEARCH("Moderado",AE20)))</formula>
    </cfRule>
    <cfRule type="containsText" dxfId="2120" priority="504" operator="containsText" text="Menor">
      <formula>NOT(ISERROR(SEARCH("Menor",AE20)))</formula>
    </cfRule>
    <cfRule type="containsText" dxfId="2119" priority="505" operator="containsText" text="Leve">
      <formula>NOT(ISERROR(SEARCH("Leve",AE20)))</formula>
    </cfRule>
    <cfRule type="containsText" dxfId="2118" priority="506" operator="containsText" text="Mayor">
      <formula>NOT(ISERROR(SEARCH("Mayor",AE20)))</formula>
    </cfRule>
  </conditionalFormatting>
  <conditionalFormatting sqref="Y25:Y29">
    <cfRule type="containsText" dxfId="2117" priority="466" operator="containsText" text="Muy Alta">
      <formula>NOT(ISERROR(SEARCH("Muy Alta",Y25)))</formula>
    </cfRule>
    <cfRule type="containsText" dxfId="2116" priority="467" operator="containsText" text="Alta">
      <formula>NOT(ISERROR(SEARCH("Alta",Y25)))</formula>
    </cfRule>
    <cfRule type="containsText" dxfId="2115" priority="468" operator="containsText" text="Media">
      <formula>NOT(ISERROR(SEARCH("Media",Y25)))</formula>
    </cfRule>
    <cfRule type="containsText" dxfId="2114" priority="469" operator="containsText" text="Muy Baja">
      <formula>NOT(ISERROR(SEARCH("Muy Baja",Y25)))</formula>
    </cfRule>
    <cfRule type="containsText" dxfId="2113" priority="470" operator="containsText" text="Baja">
      <formula>NOT(ISERROR(SEARCH("Baja",Y25)))</formula>
    </cfRule>
    <cfRule type="containsText" dxfId="2112" priority="471" operator="containsText" text="Muy Baja">
      <formula>NOT(ISERROR(SEARCH("Muy Baja",Y25)))</formula>
    </cfRule>
  </conditionalFormatting>
  <conditionalFormatting sqref="AC25:AC29">
    <cfRule type="containsText" dxfId="2111" priority="461" operator="containsText" text="Catastrófico">
      <formula>NOT(ISERROR(SEARCH("Catastrófico",AC25)))</formula>
    </cfRule>
    <cfRule type="containsText" dxfId="2110" priority="462" operator="containsText" text="Mayor">
      <formula>NOT(ISERROR(SEARCH("Mayor",AC25)))</formula>
    </cfRule>
    <cfRule type="containsText" dxfId="2109" priority="463" operator="containsText" text="Moderado">
      <formula>NOT(ISERROR(SEARCH("Moderado",AC25)))</formula>
    </cfRule>
    <cfRule type="containsText" dxfId="2108" priority="464" operator="containsText" text="Menor">
      <formula>NOT(ISERROR(SEARCH("Menor",AC25)))</formula>
    </cfRule>
    <cfRule type="containsText" dxfId="2107" priority="465" operator="containsText" text="Leve">
      <formula>NOT(ISERROR(SEARCH("Leve",AC25)))</formula>
    </cfRule>
  </conditionalFormatting>
  <conditionalFormatting sqref="AG25">
    <cfRule type="containsText" dxfId="2106" priority="452" operator="containsText" text="Extremo">
      <formula>NOT(ISERROR(SEARCH("Extremo",AG25)))</formula>
    </cfRule>
    <cfRule type="containsText" dxfId="2105" priority="453" operator="containsText" text="Alto">
      <formula>NOT(ISERROR(SEARCH("Alto",AG25)))</formula>
    </cfRule>
    <cfRule type="containsText" dxfId="2104" priority="454" operator="containsText" text="Moderado">
      <formula>NOT(ISERROR(SEARCH("Moderado",AG25)))</formula>
    </cfRule>
    <cfRule type="containsText" dxfId="2103" priority="455" operator="containsText" text="Menor">
      <formula>NOT(ISERROR(SEARCH("Menor",AG25)))</formula>
    </cfRule>
    <cfRule type="containsText" dxfId="2102" priority="456" operator="containsText" text="Bajo">
      <formula>NOT(ISERROR(SEARCH("Bajo",AG25)))</formula>
    </cfRule>
    <cfRule type="containsText" dxfId="2101" priority="457" operator="containsText" text="Moderado">
      <formula>NOT(ISERROR(SEARCH("Moderado",AG25)))</formula>
    </cfRule>
    <cfRule type="containsText" dxfId="2100" priority="458" operator="containsText" text="Extremo">
      <formula>NOT(ISERROR(SEARCH("Extremo",AG25)))</formula>
    </cfRule>
    <cfRule type="containsText" dxfId="2099" priority="459" operator="containsText" text="Baja">
      <formula>NOT(ISERROR(SEARCH("Baja",AG25)))</formula>
    </cfRule>
    <cfRule type="containsText" dxfId="2098" priority="460" operator="containsText" text="Alto">
      <formula>NOT(ISERROR(SEARCH("Alto",AG25)))</formula>
    </cfRule>
  </conditionalFormatting>
  <conditionalFormatting sqref="AE25:AE29">
    <cfRule type="containsText" dxfId="2097" priority="442" operator="containsText" text="Catastrófico">
      <formula>NOT(ISERROR(SEARCH("Catastrófico",AE25)))</formula>
    </cfRule>
    <cfRule type="containsText" dxfId="2096" priority="443" operator="containsText" text="Moderado">
      <formula>NOT(ISERROR(SEARCH("Moderado",AE25)))</formula>
    </cfRule>
    <cfRule type="containsText" dxfId="2095" priority="444" operator="containsText" text="Menor">
      <formula>NOT(ISERROR(SEARCH("Menor",AE25)))</formula>
    </cfRule>
    <cfRule type="containsText" dxfId="2094" priority="445" operator="containsText" text="Leve">
      <formula>NOT(ISERROR(SEARCH("Leve",AE25)))</formula>
    </cfRule>
    <cfRule type="containsText" dxfId="2093" priority="446" operator="containsText" text="Mayor">
      <formula>NOT(ISERROR(SEARCH("Mayor",AE25)))</formula>
    </cfRule>
  </conditionalFormatting>
  <conditionalFormatting sqref="N30 N35">
    <cfRule type="containsText" dxfId="2092" priority="431" operator="containsText" text="Extremo">
      <formula>NOT(ISERROR(SEARCH("Extremo",N30)))</formula>
    </cfRule>
    <cfRule type="containsText" dxfId="2091" priority="432" operator="containsText" text="Alto">
      <formula>NOT(ISERROR(SEARCH("Alto",N30)))</formula>
    </cfRule>
    <cfRule type="containsText" dxfId="2090" priority="433" operator="containsText" text="Bajo">
      <formula>NOT(ISERROR(SEARCH("Bajo",N30)))</formula>
    </cfRule>
    <cfRule type="containsText" dxfId="2089" priority="434" operator="containsText" text="Moderado">
      <formula>NOT(ISERROR(SEARCH("Moderado",N30)))</formula>
    </cfRule>
    <cfRule type="containsText" dxfId="2088" priority="435" operator="containsText" text="Extremo">
      <formula>NOT(ISERROR(SEARCH("Extremo",N30)))</formula>
    </cfRule>
  </conditionalFormatting>
  <conditionalFormatting sqref="I30 I35 I40">
    <cfRule type="containsText" dxfId="2087" priority="402" operator="containsText" text="Muy Baja">
      <formula>NOT(ISERROR(SEARCH("Muy Baja",I30)))</formula>
    </cfRule>
    <cfRule type="containsText" dxfId="2086" priority="403" operator="containsText" text="Baja">
      <formula>NOT(ISERROR(SEARCH("Baja",I30)))</formula>
    </cfRule>
    <cfRule type="containsText" dxfId="2085" priority="405" operator="containsText" text="Muy Alta">
      <formula>NOT(ISERROR(SEARCH("Muy Alta",I30)))</formula>
    </cfRule>
    <cfRule type="containsText" dxfId="2084" priority="406" operator="containsText" text="Alta">
      <formula>NOT(ISERROR(SEARCH("Alta",I30)))</formula>
    </cfRule>
    <cfRule type="containsText" dxfId="2083" priority="407" operator="containsText" text="Media">
      <formula>NOT(ISERROR(SEARCH("Media",I30)))</formula>
    </cfRule>
    <cfRule type="containsText" dxfId="2082" priority="408" operator="containsText" text="Media">
      <formula>NOT(ISERROR(SEARCH("Media",I30)))</formula>
    </cfRule>
    <cfRule type="containsText" dxfId="2081" priority="409" operator="containsText" text="Media">
      <formula>NOT(ISERROR(SEARCH("Media",I30)))</formula>
    </cfRule>
    <cfRule type="containsText" dxfId="2080" priority="410" operator="containsText" text="Muy Baja">
      <formula>NOT(ISERROR(SEARCH("Muy Baja",I30)))</formula>
    </cfRule>
    <cfRule type="containsText" dxfId="2079" priority="411" operator="containsText" text="Baja">
      <formula>NOT(ISERROR(SEARCH("Baja",I30)))</formula>
    </cfRule>
    <cfRule type="containsText" dxfId="2078" priority="412" operator="containsText" text="Muy Baja">
      <formula>NOT(ISERROR(SEARCH("Muy Baja",I30)))</formula>
    </cfRule>
    <cfRule type="containsText" dxfId="2077" priority="413" operator="containsText" text="Muy Baja">
      <formula>NOT(ISERROR(SEARCH("Muy Baja",I30)))</formula>
    </cfRule>
    <cfRule type="containsText" dxfId="2076" priority="414" operator="containsText" text="Muy Baja">
      <formula>NOT(ISERROR(SEARCH("Muy Baja",I30)))</formula>
    </cfRule>
    <cfRule type="containsText" dxfId="2075" priority="415" operator="containsText" text="Muy Baja'Tabla probabilidad'!">
      <formula>NOT(ISERROR(SEARCH("Muy Baja'Tabla probabilidad'!",I30)))</formula>
    </cfRule>
    <cfRule type="containsText" dxfId="2074" priority="416" operator="containsText" text="Muy bajo">
      <formula>NOT(ISERROR(SEARCH("Muy bajo",I30)))</formula>
    </cfRule>
    <cfRule type="containsText" dxfId="2073" priority="417" operator="containsText" text="Alta">
      <formula>NOT(ISERROR(SEARCH("Alta",I30)))</formula>
    </cfRule>
    <cfRule type="containsText" dxfId="2072" priority="418" operator="containsText" text="Media">
      <formula>NOT(ISERROR(SEARCH("Media",I30)))</formula>
    </cfRule>
    <cfRule type="containsText" dxfId="2071" priority="419" operator="containsText" text="Baja">
      <formula>NOT(ISERROR(SEARCH("Baja",I30)))</formula>
    </cfRule>
    <cfRule type="containsText" dxfId="2070" priority="420" operator="containsText" text="Muy baja">
      <formula>NOT(ISERROR(SEARCH("Muy baja",I30)))</formula>
    </cfRule>
    <cfRule type="cellIs" dxfId="2069" priority="423" operator="between">
      <formula>1</formula>
      <formula>2</formula>
    </cfRule>
    <cfRule type="cellIs" dxfId="2068" priority="424" operator="between">
      <formula>0</formula>
      <formula>2</formula>
    </cfRule>
  </conditionalFormatting>
  <conditionalFormatting sqref="I30 I35 I40">
    <cfRule type="containsText" dxfId="2067" priority="404" operator="containsText" text="Muy Alta">
      <formula>NOT(ISERROR(SEARCH("Muy Alta",I30)))</formula>
    </cfRule>
  </conditionalFormatting>
  <conditionalFormatting sqref="Y30:Y34">
    <cfRule type="containsText" dxfId="2066" priority="396" operator="containsText" text="Muy Alta">
      <formula>NOT(ISERROR(SEARCH("Muy Alta",Y30)))</formula>
    </cfRule>
    <cfRule type="containsText" dxfId="2065" priority="397" operator="containsText" text="Alta">
      <formula>NOT(ISERROR(SEARCH("Alta",Y30)))</formula>
    </cfRule>
    <cfRule type="containsText" dxfId="2064" priority="398" operator="containsText" text="Media">
      <formula>NOT(ISERROR(SEARCH("Media",Y30)))</formula>
    </cfRule>
    <cfRule type="containsText" dxfId="2063" priority="399" operator="containsText" text="Muy Baja">
      <formula>NOT(ISERROR(SEARCH("Muy Baja",Y30)))</formula>
    </cfRule>
    <cfRule type="containsText" dxfId="2062" priority="400" operator="containsText" text="Baja">
      <formula>NOT(ISERROR(SEARCH("Baja",Y30)))</formula>
    </cfRule>
    <cfRule type="containsText" dxfId="2061" priority="401" operator="containsText" text="Muy Baja">
      <formula>NOT(ISERROR(SEARCH("Muy Baja",Y30)))</formula>
    </cfRule>
  </conditionalFormatting>
  <conditionalFormatting sqref="AC30:AC34">
    <cfRule type="containsText" dxfId="2060" priority="391" operator="containsText" text="Catastrófico">
      <formula>NOT(ISERROR(SEARCH("Catastrófico",AC30)))</formula>
    </cfRule>
    <cfRule type="containsText" dxfId="2059" priority="392" operator="containsText" text="Mayor">
      <formula>NOT(ISERROR(SEARCH("Mayor",AC30)))</formula>
    </cfRule>
    <cfRule type="containsText" dxfId="2058" priority="393" operator="containsText" text="Moderado">
      <formula>NOT(ISERROR(SEARCH("Moderado",AC30)))</formula>
    </cfRule>
    <cfRule type="containsText" dxfId="2057" priority="394" operator="containsText" text="Menor">
      <formula>NOT(ISERROR(SEARCH("Menor",AC30)))</formula>
    </cfRule>
    <cfRule type="containsText" dxfId="2056" priority="395" operator="containsText" text="Leve">
      <formula>NOT(ISERROR(SEARCH("Leve",AC30)))</formula>
    </cfRule>
  </conditionalFormatting>
  <conditionalFormatting sqref="AG30">
    <cfRule type="containsText" dxfId="2055" priority="382" operator="containsText" text="Extremo">
      <formula>NOT(ISERROR(SEARCH("Extremo",AG30)))</formula>
    </cfRule>
    <cfRule type="containsText" dxfId="2054" priority="383" operator="containsText" text="Alto">
      <formula>NOT(ISERROR(SEARCH("Alto",AG30)))</formula>
    </cfRule>
    <cfRule type="containsText" dxfId="2053" priority="384" operator="containsText" text="Moderado">
      <formula>NOT(ISERROR(SEARCH("Moderado",AG30)))</formula>
    </cfRule>
    <cfRule type="containsText" dxfId="2052" priority="385" operator="containsText" text="Menor">
      <formula>NOT(ISERROR(SEARCH("Menor",AG30)))</formula>
    </cfRule>
    <cfRule type="containsText" dxfId="2051" priority="386" operator="containsText" text="Bajo">
      <formula>NOT(ISERROR(SEARCH("Bajo",AG30)))</formula>
    </cfRule>
    <cfRule type="containsText" dxfId="2050" priority="387" operator="containsText" text="Moderado">
      <formula>NOT(ISERROR(SEARCH("Moderado",AG30)))</formula>
    </cfRule>
    <cfRule type="containsText" dxfId="2049" priority="388" operator="containsText" text="Extremo">
      <formula>NOT(ISERROR(SEARCH("Extremo",AG30)))</formula>
    </cfRule>
    <cfRule type="containsText" dxfId="2048" priority="389" operator="containsText" text="Baja">
      <formula>NOT(ISERROR(SEARCH("Baja",AG30)))</formula>
    </cfRule>
    <cfRule type="containsText" dxfId="2047" priority="390" operator="containsText" text="Alto">
      <formula>NOT(ISERROR(SEARCH("Alto",AG30)))</formula>
    </cfRule>
  </conditionalFormatting>
  <conditionalFormatting sqref="AE30:AE34">
    <cfRule type="containsText" dxfId="2046" priority="372" operator="containsText" text="Catastrófico">
      <formula>NOT(ISERROR(SEARCH("Catastrófico",AE30)))</formula>
    </cfRule>
    <cfRule type="containsText" dxfId="2045" priority="373" operator="containsText" text="Moderado">
      <formula>NOT(ISERROR(SEARCH("Moderado",AE30)))</formula>
    </cfRule>
    <cfRule type="containsText" dxfId="2044" priority="374" operator="containsText" text="Menor">
      <formula>NOT(ISERROR(SEARCH("Menor",AE30)))</formula>
    </cfRule>
    <cfRule type="containsText" dxfId="2043" priority="375" operator="containsText" text="Leve">
      <formula>NOT(ISERROR(SEARCH("Leve",AE30)))</formula>
    </cfRule>
    <cfRule type="containsText" dxfId="2042" priority="376" operator="containsText" text="Mayor">
      <formula>NOT(ISERROR(SEARCH("Mayor",AE30)))</formula>
    </cfRule>
  </conditionalFormatting>
  <conditionalFormatting sqref="Y35:Y39">
    <cfRule type="containsText" dxfId="2041" priority="306" operator="containsText" text="Muy Alta">
      <formula>NOT(ISERROR(SEARCH("Muy Alta",Y35)))</formula>
    </cfRule>
    <cfRule type="containsText" dxfId="2040" priority="307" operator="containsText" text="Alta">
      <formula>NOT(ISERROR(SEARCH("Alta",Y35)))</formula>
    </cfRule>
    <cfRule type="containsText" dxfId="2039" priority="308" operator="containsText" text="Media">
      <formula>NOT(ISERROR(SEARCH("Media",Y35)))</formula>
    </cfRule>
    <cfRule type="containsText" dxfId="2038" priority="309" operator="containsText" text="Muy Baja">
      <formula>NOT(ISERROR(SEARCH("Muy Baja",Y35)))</formula>
    </cfRule>
    <cfRule type="containsText" dxfId="2037" priority="310" operator="containsText" text="Baja">
      <formula>NOT(ISERROR(SEARCH("Baja",Y35)))</formula>
    </cfRule>
    <cfRule type="containsText" dxfId="2036" priority="311" operator="containsText" text="Muy Baja">
      <formula>NOT(ISERROR(SEARCH("Muy Baja",Y35)))</formula>
    </cfRule>
  </conditionalFormatting>
  <conditionalFormatting sqref="AC35:AC39">
    <cfRule type="containsText" dxfId="2035" priority="301" operator="containsText" text="Catastrófico">
      <formula>NOT(ISERROR(SEARCH("Catastrófico",AC35)))</formula>
    </cfRule>
    <cfRule type="containsText" dxfId="2034" priority="302" operator="containsText" text="Mayor">
      <formula>NOT(ISERROR(SEARCH("Mayor",AC35)))</formula>
    </cfRule>
    <cfRule type="containsText" dxfId="2033" priority="303" operator="containsText" text="Moderado">
      <formula>NOT(ISERROR(SEARCH("Moderado",AC35)))</formula>
    </cfRule>
    <cfRule type="containsText" dxfId="2032" priority="304" operator="containsText" text="Menor">
      <formula>NOT(ISERROR(SEARCH("Menor",AC35)))</formula>
    </cfRule>
    <cfRule type="containsText" dxfId="2031" priority="305" operator="containsText" text="Leve">
      <formula>NOT(ISERROR(SEARCH("Leve",AC35)))</formula>
    </cfRule>
  </conditionalFormatting>
  <conditionalFormatting sqref="AG35">
    <cfRule type="containsText" dxfId="2030" priority="292" operator="containsText" text="Extremo">
      <formula>NOT(ISERROR(SEARCH("Extremo",AG35)))</formula>
    </cfRule>
    <cfRule type="containsText" dxfId="2029" priority="293" operator="containsText" text="Alto">
      <formula>NOT(ISERROR(SEARCH("Alto",AG35)))</formula>
    </cfRule>
    <cfRule type="containsText" dxfId="2028" priority="294" operator="containsText" text="Moderado">
      <formula>NOT(ISERROR(SEARCH("Moderado",AG35)))</formula>
    </cfRule>
    <cfRule type="containsText" dxfId="2027" priority="295" operator="containsText" text="Menor">
      <formula>NOT(ISERROR(SEARCH("Menor",AG35)))</formula>
    </cfRule>
    <cfRule type="containsText" dxfId="2026" priority="296" operator="containsText" text="Bajo">
      <formula>NOT(ISERROR(SEARCH("Bajo",AG35)))</formula>
    </cfRule>
    <cfRule type="containsText" dxfId="2025" priority="297" operator="containsText" text="Moderado">
      <formula>NOT(ISERROR(SEARCH("Moderado",AG35)))</formula>
    </cfRule>
    <cfRule type="containsText" dxfId="2024" priority="298" operator="containsText" text="Extremo">
      <formula>NOT(ISERROR(SEARCH("Extremo",AG35)))</formula>
    </cfRule>
    <cfRule type="containsText" dxfId="2023" priority="299" operator="containsText" text="Baja">
      <formula>NOT(ISERROR(SEARCH("Baja",AG35)))</formula>
    </cfRule>
    <cfRule type="containsText" dxfId="2022" priority="300" operator="containsText" text="Alto">
      <formula>NOT(ISERROR(SEARCH("Alto",AG35)))</formula>
    </cfRule>
  </conditionalFormatting>
  <conditionalFormatting sqref="AE35:AE39">
    <cfRule type="containsText" dxfId="2021" priority="282" operator="containsText" text="Catastrófico">
      <formula>NOT(ISERROR(SEARCH("Catastrófico",AE35)))</formula>
    </cfRule>
    <cfRule type="containsText" dxfId="2020" priority="283" operator="containsText" text="Moderado">
      <formula>NOT(ISERROR(SEARCH("Moderado",AE35)))</formula>
    </cfRule>
    <cfRule type="containsText" dxfId="2019" priority="284" operator="containsText" text="Menor">
      <formula>NOT(ISERROR(SEARCH("Menor",AE35)))</formula>
    </cfRule>
    <cfRule type="containsText" dxfId="2018" priority="285" operator="containsText" text="Leve">
      <formula>NOT(ISERROR(SEARCH("Leve",AE35)))</formula>
    </cfRule>
    <cfRule type="containsText" dxfId="2017" priority="286" operator="containsText" text="Mayor">
      <formula>NOT(ISERROR(SEARCH("Mayor",AE35)))</formula>
    </cfRule>
  </conditionalFormatting>
  <conditionalFormatting sqref="N40">
    <cfRule type="containsText" dxfId="2016" priority="277" operator="containsText" text="Extremo">
      <formula>NOT(ISERROR(SEARCH("Extremo",N40)))</formula>
    </cfRule>
    <cfRule type="containsText" dxfId="2015" priority="278" operator="containsText" text="Alto">
      <formula>NOT(ISERROR(SEARCH("Alto",N40)))</formula>
    </cfRule>
    <cfRule type="containsText" dxfId="2014" priority="279" operator="containsText" text="Bajo">
      <formula>NOT(ISERROR(SEARCH("Bajo",N40)))</formula>
    </cfRule>
    <cfRule type="containsText" dxfId="2013" priority="280" operator="containsText" text="Moderado">
      <formula>NOT(ISERROR(SEARCH("Moderado",N40)))</formula>
    </cfRule>
    <cfRule type="containsText" dxfId="2012" priority="281" operator="containsText" text="Extremo">
      <formula>NOT(ISERROR(SEARCH("Extremo",N40)))</formula>
    </cfRule>
  </conditionalFormatting>
  <conditionalFormatting sqref="Y40:Y44">
    <cfRule type="containsText" dxfId="2011" priority="236" operator="containsText" text="Muy Alta">
      <formula>NOT(ISERROR(SEARCH("Muy Alta",Y40)))</formula>
    </cfRule>
    <cfRule type="containsText" dxfId="2010" priority="237" operator="containsText" text="Alta">
      <formula>NOT(ISERROR(SEARCH("Alta",Y40)))</formula>
    </cfRule>
    <cfRule type="containsText" dxfId="2009" priority="238" operator="containsText" text="Media">
      <formula>NOT(ISERROR(SEARCH("Media",Y40)))</formula>
    </cfRule>
    <cfRule type="containsText" dxfId="2008" priority="239" operator="containsText" text="Muy Baja">
      <formula>NOT(ISERROR(SEARCH("Muy Baja",Y40)))</formula>
    </cfRule>
    <cfRule type="containsText" dxfId="2007" priority="240" operator="containsText" text="Baja">
      <formula>NOT(ISERROR(SEARCH("Baja",Y40)))</formula>
    </cfRule>
    <cfRule type="containsText" dxfId="2006" priority="241" operator="containsText" text="Muy Baja">
      <formula>NOT(ISERROR(SEARCH("Muy Baja",Y40)))</formula>
    </cfRule>
  </conditionalFormatting>
  <conditionalFormatting sqref="AC40:AC44">
    <cfRule type="containsText" dxfId="2005" priority="231" operator="containsText" text="Catastrófico">
      <formula>NOT(ISERROR(SEARCH("Catastrófico",AC40)))</formula>
    </cfRule>
    <cfRule type="containsText" dxfId="2004" priority="232" operator="containsText" text="Mayor">
      <formula>NOT(ISERROR(SEARCH("Mayor",AC40)))</formula>
    </cfRule>
    <cfRule type="containsText" dxfId="2003" priority="233" operator="containsText" text="Moderado">
      <formula>NOT(ISERROR(SEARCH("Moderado",AC40)))</formula>
    </cfRule>
    <cfRule type="containsText" dxfId="2002" priority="234" operator="containsText" text="Menor">
      <formula>NOT(ISERROR(SEARCH("Menor",AC40)))</formula>
    </cfRule>
    <cfRule type="containsText" dxfId="2001" priority="235" operator="containsText" text="Leve">
      <formula>NOT(ISERROR(SEARCH("Leve",AC40)))</formula>
    </cfRule>
  </conditionalFormatting>
  <conditionalFormatting sqref="AG40">
    <cfRule type="containsText" dxfId="2000" priority="222" operator="containsText" text="Extremo">
      <formula>NOT(ISERROR(SEARCH("Extremo",AG40)))</formula>
    </cfRule>
    <cfRule type="containsText" dxfId="1999" priority="223" operator="containsText" text="Alto">
      <formula>NOT(ISERROR(SEARCH("Alto",AG40)))</formula>
    </cfRule>
    <cfRule type="containsText" dxfId="1998" priority="224" operator="containsText" text="Moderado">
      <formula>NOT(ISERROR(SEARCH("Moderado",AG40)))</formula>
    </cfRule>
    <cfRule type="containsText" dxfId="1997" priority="225" operator="containsText" text="Menor">
      <formula>NOT(ISERROR(SEARCH("Menor",AG40)))</formula>
    </cfRule>
    <cfRule type="containsText" dxfId="1996" priority="226" operator="containsText" text="Bajo">
      <formula>NOT(ISERROR(SEARCH("Bajo",AG40)))</formula>
    </cfRule>
    <cfRule type="containsText" dxfId="1995" priority="227" operator="containsText" text="Moderado">
      <formula>NOT(ISERROR(SEARCH("Moderado",AG40)))</formula>
    </cfRule>
    <cfRule type="containsText" dxfId="1994" priority="228" operator="containsText" text="Extremo">
      <formula>NOT(ISERROR(SEARCH("Extremo",AG40)))</formula>
    </cfRule>
    <cfRule type="containsText" dxfId="1993" priority="229" operator="containsText" text="Baja">
      <formula>NOT(ISERROR(SEARCH("Baja",AG40)))</formula>
    </cfRule>
    <cfRule type="containsText" dxfId="1992" priority="230" operator="containsText" text="Alto">
      <formula>NOT(ISERROR(SEARCH("Alto",AG40)))</formula>
    </cfRule>
  </conditionalFormatting>
  <conditionalFormatting sqref="AE40:AE44">
    <cfRule type="containsText" dxfId="1991" priority="212" operator="containsText" text="Catastrófico">
      <formula>NOT(ISERROR(SEARCH("Catastrófico",AE40)))</formula>
    </cfRule>
    <cfRule type="containsText" dxfId="1990" priority="213" operator="containsText" text="Moderado">
      <formula>NOT(ISERROR(SEARCH("Moderado",AE40)))</formula>
    </cfRule>
    <cfRule type="containsText" dxfId="1989" priority="214" operator="containsText" text="Menor">
      <formula>NOT(ISERROR(SEARCH("Menor",AE40)))</formula>
    </cfRule>
    <cfRule type="containsText" dxfId="1988" priority="215" operator="containsText" text="Leve">
      <formula>NOT(ISERROR(SEARCH("Leve",AE40)))</formula>
    </cfRule>
    <cfRule type="containsText" dxfId="1987" priority="216" operator="containsText" text="Mayor">
      <formula>NOT(ISERROR(SEARCH("Mayor",AE40)))</formula>
    </cfRule>
  </conditionalFormatting>
  <conditionalFormatting sqref="N45">
    <cfRule type="containsText" dxfId="1986" priority="207" operator="containsText" text="Extremo">
      <formula>NOT(ISERROR(SEARCH("Extremo",N45)))</formula>
    </cfRule>
    <cfRule type="containsText" dxfId="1985" priority="208" operator="containsText" text="Alto">
      <formula>NOT(ISERROR(SEARCH("Alto",N45)))</formula>
    </cfRule>
    <cfRule type="containsText" dxfId="1984" priority="209" operator="containsText" text="Bajo">
      <formula>NOT(ISERROR(SEARCH("Bajo",N45)))</formula>
    </cfRule>
    <cfRule type="containsText" dxfId="1983" priority="210" operator="containsText" text="Moderado">
      <formula>NOT(ISERROR(SEARCH("Moderado",N45)))</formula>
    </cfRule>
    <cfRule type="containsText" dxfId="1982" priority="211" operator="containsText" text="Extremo">
      <formula>NOT(ISERROR(SEARCH("Extremo",N45)))</formula>
    </cfRule>
  </conditionalFormatting>
  <conditionalFormatting sqref="I45">
    <cfRule type="containsText" dxfId="1981" priority="184" operator="containsText" text="Muy Baja">
      <formula>NOT(ISERROR(SEARCH("Muy Baja",I45)))</formula>
    </cfRule>
    <cfRule type="containsText" dxfId="1980" priority="185" operator="containsText" text="Baja">
      <formula>NOT(ISERROR(SEARCH("Baja",I45)))</formula>
    </cfRule>
    <cfRule type="containsText" dxfId="1979" priority="187" operator="containsText" text="Muy Alta">
      <formula>NOT(ISERROR(SEARCH("Muy Alta",I45)))</formula>
    </cfRule>
    <cfRule type="containsText" dxfId="1978" priority="188" operator="containsText" text="Alta">
      <formula>NOT(ISERROR(SEARCH("Alta",I45)))</formula>
    </cfRule>
    <cfRule type="containsText" dxfId="1977" priority="189" operator="containsText" text="Media">
      <formula>NOT(ISERROR(SEARCH("Media",I45)))</formula>
    </cfRule>
    <cfRule type="containsText" dxfId="1976" priority="190" operator="containsText" text="Media">
      <formula>NOT(ISERROR(SEARCH("Media",I45)))</formula>
    </cfRule>
    <cfRule type="containsText" dxfId="1975" priority="191" operator="containsText" text="Media">
      <formula>NOT(ISERROR(SEARCH("Media",I45)))</formula>
    </cfRule>
    <cfRule type="containsText" dxfId="1974" priority="192" operator="containsText" text="Muy Baja">
      <formula>NOT(ISERROR(SEARCH("Muy Baja",I45)))</formula>
    </cfRule>
    <cfRule type="containsText" dxfId="1973" priority="193" operator="containsText" text="Baja">
      <formula>NOT(ISERROR(SEARCH("Baja",I45)))</formula>
    </cfRule>
    <cfRule type="containsText" dxfId="1972" priority="194" operator="containsText" text="Muy Baja">
      <formula>NOT(ISERROR(SEARCH("Muy Baja",I45)))</formula>
    </cfRule>
    <cfRule type="containsText" dxfId="1971" priority="195" operator="containsText" text="Muy Baja">
      <formula>NOT(ISERROR(SEARCH("Muy Baja",I45)))</formula>
    </cfRule>
    <cfRule type="containsText" dxfId="1970" priority="196" operator="containsText" text="Muy Baja">
      <formula>NOT(ISERROR(SEARCH("Muy Baja",I45)))</formula>
    </cfRule>
    <cfRule type="containsText" dxfId="1969" priority="197" operator="containsText" text="Muy Baja'Tabla probabilidad'!">
      <formula>NOT(ISERROR(SEARCH("Muy Baja'Tabla probabilidad'!",I45)))</formula>
    </cfRule>
    <cfRule type="containsText" dxfId="1968" priority="198" operator="containsText" text="Muy bajo">
      <formula>NOT(ISERROR(SEARCH("Muy bajo",I45)))</formula>
    </cfRule>
    <cfRule type="containsText" dxfId="1967" priority="199" operator="containsText" text="Alta">
      <formula>NOT(ISERROR(SEARCH("Alta",I45)))</formula>
    </cfRule>
    <cfRule type="containsText" dxfId="1966" priority="200" operator="containsText" text="Media">
      <formula>NOT(ISERROR(SEARCH("Media",I45)))</formula>
    </cfRule>
    <cfRule type="containsText" dxfId="1965" priority="201" operator="containsText" text="Baja">
      <formula>NOT(ISERROR(SEARCH("Baja",I45)))</formula>
    </cfRule>
    <cfRule type="containsText" dxfId="1964" priority="202" operator="containsText" text="Muy baja">
      <formula>NOT(ISERROR(SEARCH("Muy baja",I45)))</formula>
    </cfRule>
    <cfRule type="cellIs" dxfId="1963" priority="205" operator="between">
      <formula>1</formula>
      <formula>2</formula>
    </cfRule>
    <cfRule type="cellIs" dxfId="1962" priority="206" operator="between">
      <formula>0</formula>
      <formula>2</formula>
    </cfRule>
  </conditionalFormatting>
  <conditionalFormatting sqref="I45">
    <cfRule type="containsText" dxfId="1961" priority="186" operator="containsText" text="Muy Alta">
      <formula>NOT(ISERROR(SEARCH("Muy Alta",I45)))</formula>
    </cfRule>
  </conditionalFormatting>
  <conditionalFormatting sqref="Y45:Y49">
    <cfRule type="containsText" dxfId="1960" priority="166" operator="containsText" text="Muy Alta">
      <formula>NOT(ISERROR(SEARCH("Muy Alta",Y45)))</formula>
    </cfRule>
    <cfRule type="containsText" dxfId="1959" priority="167" operator="containsText" text="Alta">
      <formula>NOT(ISERROR(SEARCH("Alta",Y45)))</formula>
    </cfRule>
    <cfRule type="containsText" dxfId="1958" priority="168" operator="containsText" text="Media">
      <formula>NOT(ISERROR(SEARCH("Media",Y45)))</formula>
    </cfRule>
    <cfRule type="containsText" dxfId="1957" priority="169" operator="containsText" text="Muy Baja">
      <formula>NOT(ISERROR(SEARCH("Muy Baja",Y45)))</formula>
    </cfRule>
    <cfRule type="containsText" dxfId="1956" priority="170" operator="containsText" text="Baja">
      <formula>NOT(ISERROR(SEARCH("Baja",Y45)))</formula>
    </cfRule>
    <cfRule type="containsText" dxfId="1955" priority="171" operator="containsText" text="Muy Baja">
      <formula>NOT(ISERROR(SEARCH("Muy Baja",Y45)))</formula>
    </cfRule>
  </conditionalFormatting>
  <conditionalFormatting sqref="AC45:AC49">
    <cfRule type="containsText" dxfId="1954" priority="161" operator="containsText" text="Catastrófico">
      <formula>NOT(ISERROR(SEARCH("Catastrófico",AC45)))</formula>
    </cfRule>
    <cfRule type="containsText" dxfId="1953" priority="162" operator="containsText" text="Mayor">
      <formula>NOT(ISERROR(SEARCH("Mayor",AC45)))</formula>
    </cfRule>
    <cfRule type="containsText" dxfId="1952" priority="163" operator="containsText" text="Moderado">
      <formula>NOT(ISERROR(SEARCH("Moderado",AC45)))</formula>
    </cfRule>
    <cfRule type="containsText" dxfId="1951" priority="164" operator="containsText" text="Menor">
      <formula>NOT(ISERROR(SEARCH("Menor",AC45)))</formula>
    </cfRule>
    <cfRule type="containsText" dxfId="1950" priority="165" operator="containsText" text="Leve">
      <formula>NOT(ISERROR(SEARCH("Leve",AC45)))</formula>
    </cfRule>
  </conditionalFormatting>
  <conditionalFormatting sqref="AG45">
    <cfRule type="containsText" dxfId="1949" priority="152" operator="containsText" text="Extremo">
      <formula>NOT(ISERROR(SEARCH("Extremo",AG45)))</formula>
    </cfRule>
    <cfRule type="containsText" dxfId="1948" priority="153" operator="containsText" text="Alto">
      <formula>NOT(ISERROR(SEARCH("Alto",AG45)))</formula>
    </cfRule>
    <cfRule type="containsText" dxfId="1947" priority="154" operator="containsText" text="Moderado">
      <formula>NOT(ISERROR(SEARCH("Moderado",AG45)))</formula>
    </cfRule>
    <cfRule type="containsText" dxfId="1946" priority="155" operator="containsText" text="Menor">
      <formula>NOT(ISERROR(SEARCH("Menor",AG45)))</formula>
    </cfRule>
    <cfRule type="containsText" dxfId="1945" priority="156" operator="containsText" text="Bajo">
      <formula>NOT(ISERROR(SEARCH("Bajo",AG45)))</formula>
    </cfRule>
    <cfRule type="containsText" dxfId="1944" priority="157" operator="containsText" text="Moderado">
      <formula>NOT(ISERROR(SEARCH("Moderado",AG45)))</formula>
    </cfRule>
    <cfRule type="containsText" dxfId="1943" priority="158" operator="containsText" text="Extremo">
      <formula>NOT(ISERROR(SEARCH("Extremo",AG45)))</formula>
    </cfRule>
    <cfRule type="containsText" dxfId="1942" priority="159" operator="containsText" text="Baja">
      <formula>NOT(ISERROR(SEARCH("Baja",AG45)))</formula>
    </cfRule>
    <cfRule type="containsText" dxfId="1941" priority="160" operator="containsText" text="Alto">
      <formula>NOT(ISERROR(SEARCH("Alto",AG45)))</formula>
    </cfRule>
  </conditionalFormatting>
  <conditionalFormatting sqref="AE45:AE49">
    <cfRule type="containsText" dxfId="1940" priority="142" operator="containsText" text="Catastrófico">
      <formula>NOT(ISERROR(SEARCH("Catastrófico",AE45)))</formula>
    </cfRule>
    <cfRule type="containsText" dxfId="1939" priority="143" operator="containsText" text="Moderado">
      <formula>NOT(ISERROR(SEARCH("Moderado",AE45)))</formula>
    </cfRule>
    <cfRule type="containsText" dxfId="1938" priority="144" operator="containsText" text="Menor">
      <formula>NOT(ISERROR(SEARCH("Menor",AE45)))</formula>
    </cfRule>
    <cfRule type="containsText" dxfId="1937" priority="145" operator="containsText" text="Leve">
      <formula>NOT(ISERROR(SEARCH("Leve",AE45)))</formula>
    </cfRule>
    <cfRule type="containsText" dxfId="1936" priority="146" operator="containsText" text="Mayor">
      <formula>NOT(ISERROR(SEARCH("Mayor",AE45)))</formula>
    </cfRule>
  </conditionalFormatting>
  <conditionalFormatting sqref="N50">
    <cfRule type="containsText" dxfId="1935" priority="137" operator="containsText" text="Extremo">
      <formula>NOT(ISERROR(SEARCH("Extremo",N50)))</formula>
    </cfRule>
    <cfRule type="containsText" dxfId="1934" priority="138" operator="containsText" text="Alto">
      <formula>NOT(ISERROR(SEARCH("Alto",N50)))</formula>
    </cfRule>
    <cfRule type="containsText" dxfId="1933" priority="139" operator="containsText" text="Bajo">
      <formula>NOT(ISERROR(SEARCH("Bajo",N50)))</formula>
    </cfRule>
    <cfRule type="containsText" dxfId="1932" priority="140" operator="containsText" text="Moderado">
      <formula>NOT(ISERROR(SEARCH("Moderado",N50)))</formula>
    </cfRule>
    <cfRule type="containsText" dxfId="1931" priority="141" operator="containsText" text="Extremo">
      <formula>NOT(ISERROR(SEARCH("Extremo",N50)))</formula>
    </cfRule>
  </conditionalFormatting>
  <conditionalFormatting sqref="I50">
    <cfRule type="containsText" dxfId="1930" priority="114" operator="containsText" text="Muy Baja">
      <formula>NOT(ISERROR(SEARCH("Muy Baja",I50)))</formula>
    </cfRule>
    <cfRule type="containsText" dxfId="1929" priority="115" operator="containsText" text="Baja">
      <formula>NOT(ISERROR(SEARCH("Baja",I50)))</formula>
    </cfRule>
    <cfRule type="containsText" dxfId="1928" priority="117" operator="containsText" text="Muy Alta">
      <formula>NOT(ISERROR(SEARCH("Muy Alta",I50)))</formula>
    </cfRule>
    <cfRule type="containsText" dxfId="1927" priority="118" operator="containsText" text="Alta">
      <formula>NOT(ISERROR(SEARCH("Alta",I50)))</formula>
    </cfRule>
    <cfRule type="containsText" dxfId="1926" priority="119" operator="containsText" text="Media">
      <formula>NOT(ISERROR(SEARCH("Media",I50)))</formula>
    </cfRule>
    <cfRule type="containsText" dxfId="1925" priority="120" operator="containsText" text="Media">
      <formula>NOT(ISERROR(SEARCH("Media",I50)))</formula>
    </cfRule>
    <cfRule type="containsText" dxfId="1924" priority="121" operator="containsText" text="Media">
      <formula>NOT(ISERROR(SEARCH("Media",I50)))</formula>
    </cfRule>
    <cfRule type="containsText" dxfId="1923" priority="122" operator="containsText" text="Muy Baja">
      <formula>NOT(ISERROR(SEARCH("Muy Baja",I50)))</formula>
    </cfRule>
    <cfRule type="containsText" dxfId="1922" priority="123" operator="containsText" text="Baja">
      <formula>NOT(ISERROR(SEARCH("Baja",I50)))</formula>
    </cfRule>
    <cfRule type="containsText" dxfId="1921" priority="124" operator="containsText" text="Muy Baja">
      <formula>NOT(ISERROR(SEARCH("Muy Baja",I50)))</formula>
    </cfRule>
    <cfRule type="containsText" dxfId="1920" priority="125" operator="containsText" text="Muy Baja">
      <formula>NOT(ISERROR(SEARCH("Muy Baja",I50)))</formula>
    </cfRule>
    <cfRule type="containsText" dxfId="1919" priority="126" operator="containsText" text="Muy Baja">
      <formula>NOT(ISERROR(SEARCH("Muy Baja",I50)))</formula>
    </cfRule>
    <cfRule type="containsText" dxfId="1918" priority="127" operator="containsText" text="Muy Baja'Tabla probabilidad'!">
      <formula>NOT(ISERROR(SEARCH("Muy Baja'Tabla probabilidad'!",I50)))</formula>
    </cfRule>
    <cfRule type="containsText" dxfId="1917" priority="128" operator="containsText" text="Muy bajo">
      <formula>NOT(ISERROR(SEARCH("Muy bajo",I50)))</formula>
    </cfRule>
    <cfRule type="containsText" dxfId="1916" priority="129" operator="containsText" text="Alta">
      <formula>NOT(ISERROR(SEARCH("Alta",I50)))</formula>
    </cfRule>
    <cfRule type="containsText" dxfId="1915" priority="130" operator="containsText" text="Media">
      <formula>NOT(ISERROR(SEARCH("Media",I50)))</formula>
    </cfRule>
    <cfRule type="containsText" dxfId="1914" priority="131" operator="containsText" text="Baja">
      <formula>NOT(ISERROR(SEARCH("Baja",I50)))</formula>
    </cfRule>
    <cfRule type="containsText" dxfId="1913" priority="132" operator="containsText" text="Muy baja">
      <formula>NOT(ISERROR(SEARCH("Muy baja",I50)))</formula>
    </cfRule>
    <cfRule type="cellIs" dxfId="1912" priority="135" operator="between">
      <formula>1</formula>
      <formula>2</formula>
    </cfRule>
    <cfRule type="cellIs" dxfId="1911" priority="136" operator="between">
      <formula>0</formula>
      <formula>2</formula>
    </cfRule>
  </conditionalFormatting>
  <conditionalFormatting sqref="I50">
    <cfRule type="containsText" dxfId="1910" priority="116" operator="containsText" text="Muy Alta">
      <formula>NOT(ISERROR(SEARCH("Muy Alta",I50)))</formula>
    </cfRule>
  </conditionalFormatting>
  <conditionalFormatting sqref="Y50:Y54">
    <cfRule type="containsText" dxfId="1909" priority="96" operator="containsText" text="Muy Alta">
      <formula>NOT(ISERROR(SEARCH("Muy Alta",Y50)))</formula>
    </cfRule>
    <cfRule type="containsText" dxfId="1908" priority="97" operator="containsText" text="Alta">
      <formula>NOT(ISERROR(SEARCH("Alta",Y50)))</formula>
    </cfRule>
    <cfRule type="containsText" dxfId="1907" priority="98" operator="containsText" text="Media">
      <formula>NOT(ISERROR(SEARCH("Media",Y50)))</formula>
    </cfRule>
    <cfRule type="containsText" dxfId="1906" priority="99" operator="containsText" text="Muy Baja">
      <formula>NOT(ISERROR(SEARCH("Muy Baja",Y50)))</formula>
    </cfRule>
    <cfRule type="containsText" dxfId="1905" priority="100" operator="containsText" text="Baja">
      <formula>NOT(ISERROR(SEARCH("Baja",Y50)))</formula>
    </cfRule>
    <cfRule type="containsText" dxfId="1904" priority="101" operator="containsText" text="Muy Baja">
      <formula>NOT(ISERROR(SEARCH("Muy Baja",Y50)))</formula>
    </cfRule>
  </conditionalFormatting>
  <conditionalFormatting sqref="AC50:AC54">
    <cfRule type="containsText" dxfId="1903" priority="91" operator="containsText" text="Catastrófico">
      <formula>NOT(ISERROR(SEARCH("Catastrófico",AC50)))</formula>
    </cfRule>
    <cfRule type="containsText" dxfId="1902" priority="92" operator="containsText" text="Mayor">
      <formula>NOT(ISERROR(SEARCH("Mayor",AC50)))</formula>
    </cfRule>
    <cfRule type="containsText" dxfId="1901" priority="93" operator="containsText" text="Moderado">
      <formula>NOT(ISERROR(SEARCH("Moderado",AC50)))</formula>
    </cfRule>
    <cfRule type="containsText" dxfId="1900" priority="94" operator="containsText" text="Menor">
      <formula>NOT(ISERROR(SEARCH("Menor",AC50)))</formula>
    </cfRule>
    <cfRule type="containsText" dxfId="1899" priority="95" operator="containsText" text="Leve">
      <formula>NOT(ISERROR(SEARCH("Leve",AC50)))</formula>
    </cfRule>
  </conditionalFormatting>
  <conditionalFormatting sqref="AG50">
    <cfRule type="containsText" dxfId="1898" priority="82" operator="containsText" text="Extremo">
      <formula>NOT(ISERROR(SEARCH("Extremo",AG50)))</formula>
    </cfRule>
    <cfRule type="containsText" dxfId="1897" priority="83" operator="containsText" text="Alto">
      <formula>NOT(ISERROR(SEARCH("Alto",AG50)))</formula>
    </cfRule>
    <cfRule type="containsText" dxfId="1896" priority="84" operator="containsText" text="Moderado">
      <formula>NOT(ISERROR(SEARCH("Moderado",AG50)))</formula>
    </cfRule>
    <cfRule type="containsText" dxfId="1895" priority="85" operator="containsText" text="Menor">
      <formula>NOT(ISERROR(SEARCH("Menor",AG50)))</formula>
    </cfRule>
    <cfRule type="containsText" dxfId="1894" priority="86" operator="containsText" text="Bajo">
      <formula>NOT(ISERROR(SEARCH("Bajo",AG50)))</formula>
    </cfRule>
    <cfRule type="containsText" dxfId="1893" priority="87" operator="containsText" text="Moderado">
      <formula>NOT(ISERROR(SEARCH("Moderado",AG50)))</formula>
    </cfRule>
    <cfRule type="containsText" dxfId="1892" priority="88" operator="containsText" text="Extremo">
      <formula>NOT(ISERROR(SEARCH("Extremo",AG50)))</formula>
    </cfRule>
    <cfRule type="containsText" dxfId="1891" priority="89" operator="containsText" text="Baja">
      <formula>NOT(ISERROR(SEARCH("Baja",AG50)))</formula>
    </cfRule>
    <cfRule type="containsText" dxfId="1890" priority="90" operator="containsText" text="Alto">
      <formula>NOT(ISERROR(SEARCH("Alto",AG50)))</formula>
    </cfRule>
  </conditionalFormatting>
  <conditionalFormatting sqref="AE50:AE54">
    <cfRule type="containsText" dxfId="1889" priority="72" operator="containsText" text="Catastrófico">
      <formula>NOT(ISERROR(SEARCH("Catastrófico",AE50)))</formula>
    </cfRule>
    <cfRule type="containsText" dxfId="1888" priority="73" operator="containsText" text="Moderado">
      <formula>NOT(ISERROR(SEARCH("Moderado",AE50)))</formula>
    </cfRule>
    <cfRule type="containsText" dxfId="1887" priority="74" operator="containsText" text="Menor">
      <formula>NOT(ISERROR(SEARCH("Menor",AE50)))</formula>
    </cfRule>
    <cfRule type="containsText" dxfId="1886" priority="75" operator="containsText" text="Leve">
      <formula>NOT(ISERROR(SEARCH("Leve",AE50)))</formula>
    </cfRule>
    <cfRule type="containsText" dxfId="1885" priority="76" operator="containsText" text="Mayor">
      <formula>NOT(ISERROR(SEARCH("Mayor",AE50)))</formula>
    </cfRule>
  </conditionalFormatting>
  <conditionalFormatting sqref="N55">
    <cfRule type="containsText" dxfId="1884" priority="67" operator="containsText" text="Extremo">
      <formula>NOT(ISERROR(SEARCH("Extremo",N55)))</formula>
    </cfRule>
    <cfRule type="containsText" dxfId="1883" priority="68" operator="containsText" text="Alto">
      <formula>NOT(ISERROR(SEARCH("Alto",N55)))</formula>
    </cfRule>
    <cfRule type="containsText" dxfId="1882" priority="69" operator="containsText" text="Bajo">
      <formula>NOT(ISERROR(SEARCH("Bajo",N55)))</formula>
    </cfRule>
    <cfRule type="containsText" dxfId="1881" priority="70" operator="containsText" text="Moderado">
      <formula>NOT(ISERROR(SEARCH("Moderado",N55)))</formula>
    </cfRule>
    <cfRule type="containsText" dxfId="1880" priority="71" operator="containsText" text="Extremo">
      <formula>NOT(ISERROR(SEARCH("Extremo",N55)))</formula>
    </cfRule>
  </conditionalFormatting>
  <conditionalFormatting sqref="I55">
    <cfRule type="containsText" dxfId="1879" priority="44" operator="containsText" text="Muy Baja">
      <formula>NOT(ISERROR(SEARCH("Muy Baja",I55)))</formula>
    </cfRule>
    <cfRule type="containsText" dxfId="1878" priority="45" operator="containsText" text="Baja">
      <formula>NOT(ISERROR(SEARCH("Baja",I55)))</formula>
    </cfRule>
    <cfRule type="containsText" dxfId="1877" priority="47" operator="containsText" text="Muy Alta">
      <formula>NOT(ISERROR(SEARCH("Muy Alta",I55)))</formula>
    </cfRule>
    <cfRule type="containsText" dxfId="1876" priority="48" operator="containsText" text="Alta">
      <formula>NOT(ISERROR(SEARCH("Alta",I55)))</formula>
    </cfRule>
    <cfRule type="containsText" dxfId="1875" priority="49" operator="containsText" text="Media">
      <formula>NOT(ISERROR(SEARCH("Media",I55)))</formula>
    </cfRule>
    <cfRule type="containsText" dxfId="1874" priority="50" operator="containsText" text="Media">
      <formula>NOT(ISERROR(SEARCH("Media",I55)))</formula>
    </cfRule>
    <cfRule type="containsText" dxfId="1873" priority="51" operator="containsText" text="Media">
      <formula>NOT(ISERROR(SEARCH("Media",I55)))</formula>
    </cfRule>
    <cfRule type="containsText" dxfId="1872" priority="52" operator="containsText" text="Muy Baja">
      <formula>NOT(ISERROR(SEARCH("Muy Baja",I55)))</formula>
    </cfRule>
    <cfRule type="containsText" dxfId="1871" priority="53" operator="containsText" text="Baja">
      <formula>NOT(ISERROR(SEARCH("Baja",I55)))</formula>
    </cfRule>
    <cfRule type="containsText" dxfId="1870" priority="54" operator="containsText" text="Muy Baja">
      <formula>NOT(ISERROR(SEARCH("Muy Baja",I55)))</formula>
    </cfRule>
    <cfRule type="containsText" dxfId="1869" priority="55" operator="containsText" text="Muy Baja">
      <formula>NOT(ISERROR(SEARCH("Muy Baja",I55)))</formula>
    </cfRule>
    <cfRule type="containsText" dxfId="1868" priority="56" operator="containsText" text="Muy Baja">
      <formula>NOT(ISERROR(SEARCH("Muy Baja",I55)))</formula>
    </cfRule>
    <cfRule type="containsText" dxfId="1867" priority="57" operator="containsText" text="Muy Baja'Tabla probabilidad'!">
      <formula>NOT(ISERROR(SEARCH("Muy Baja'Tabla probabilidad'!",I55)))</formula>
    </cfRule>
    <cfRule type="containsText" dxfId="1866" priority="58" operator="containsText" text="Muy bajo">
      <formula>NOT(ISERROR(SEARCH("Muy bajo",I55)))</formula>
    </cfRule>
    <cfRule type="containsText" dxfId="1865" priority="59" operator="containsText" text="Alta">
      <formula>NOT(ISERROR(SEARCH("Alta",I55)))</formula>
    </cfRule>
    <cfRule type="containsText" dxfId="1864" priority="60" operator="containsText" text="Media">
      <formula>NOT(ISERROR(SEARCH("Media",I55)))</formula>
    </cfRule>
    <cfRule type="containsText" dxfId="1863" priority="61" operator="containsText" text="Baja">
      <formula>NOT(ISERROR(SEARCH("Baja",I55)))</formula>
    </cfRule>
    <cfRule type="containsText" dxfId="1862" priority="62" operator="containsText" text="Muy baja">
      <formula>NOT(ISERROR(SEARCH("Muy baja",I55)))</formula>
    </cfRule>
    <cfRule type="cellIs" dxfId="1861" priority="65" operator="between">
      <formula>1</formula>
      <formula>2</formula>
    </cfRule>
    <cfRule type="cellIs" dxfId="1860" priority="66" operator="between">
      <formula>0</formula>
      <formula>2</formula>
    </cfRule>
  </conditionalFormatting>
  <conditionalFormatting sqref="I55">
    <cfRule type="containsText" dxfId="1859" priority="46" operator="containsText" text="Muy Alta">
      <formula>NOT(ISERROR(SEARCH("Muy Alta",I55)))</formula>
    </cfRule>
  </conditionalFormatting>
  <conditionalFormatting sqref="Y55:Y59">
    <cfRule type="containsText" dxfId="1858" priority="26" operator="containsText" text="Muy Alta">
      <formula>NOT(ISERROR(SEARCH("Muy Alta",Y55)))</formula>
    </cfRule>
    <cfRule type="containsText" dxfId="1857" priority="27" operator="containsText" text="Alta">
      <formula>NOT(ISERROR(SEARCH("Alta",Y55)))</formula>
    </cfRule>
    <cfRule type="containsText" dxfId="1856" priority="28" operator="containsText" text="Media">
      <formula>NOT(ISERROR(SEARCH("Media",Y55)))</formula>
    </cfRule>
    <cfRule type="containsText" dxfId="1855" priority="29" operator="containsText" text="Muy Baja">
      <formula>NOT(ISERROR(SEARCH("Muy Baja",Y55)))</formula>
    </cfRule>
    <cfRule type="containsText" dxfId="1854" priority="30" operator="containsText" text="Baja">
      <formula>NOT(ISERROR(SEARCH("Baja",Y55)))</formula>
    </cfRule>
    <cfRule type="containsText" dxfId="1853" priority="31" operator="containsText" text="Muy Baja">
      <formula>NOT(ISERROR(SEARCH("Muy Baja",Y55)))</formula>
    </cfRule>
  </conditionalFormatting>
  <conditionalFormatting sqref="AC55:AC59">
    <cfRule type="containsText" dxfId="1852" priority="21" operator="containsText" text="Catastrófico">
      <formula>NOT(ISERROR(SEARCH("Catastrófico",AC55)))</formula>
    </cfRule>
    <cfRule type="containsText" dxfId="1851" priority="22" operator="containsText" text="Mayor">
      <formula>NOT(ISERROR(SEARCH("Mayor",AC55)))</formula>
    </cfRule>
    <cfRule type="containsText" dxfId="1850" priority="23" operator="containsText" text="Moderado">
      <formula>NOT(ISERROR(SEARCH("Moderado",AC55)))</formula>
    </cfRule>
    <cfRule type="containsText" dxfId="1849" priority="24" operator="containsText" text="Menor">
      <formula>NOT(ISERROR(SEARCH("Menor",AC55)))</formula>
    </cfRule>
    <cfRule type="containsText" dxfId="1848" priority="25" operator="containsText" text="Leve">
      <formula>NOT(ISERROR(SEARCH("Leve",AC55)))</formula>
    </cfRule>
  </conditionalFormatting>
  <conditionalFormatting sqref="AG55">
    <cfRule type="containsText" dxfId="1847" priority="12" operator="containsText" text="Extremo">
      <formula>NOT(ISERROR(SEARCH("Extremo",AG55)))</formula>
    </cfRule>
    <cfRule type="containsText" dxfId="1846" priority="13" operator="containsText" text="Alto">
      <formula>NOT(ISERROR(SEARCH("Alto",AG55)))</formula>
    </cfRule>
    <cfRule type="containsText" dxfId="1845" priority="14" operator="containsText" text="Moderado">
      <formula>NOT(ISERROR(SEARCH("Moderado",AG55)))</formula>
    </cfRule>
    <cfRule type="containsText" dxfId="1844" priority="15" operator="containsText" text="Menor">
      <formula>NOT(ISERROR(SEARCH("Menor",AG55)))</formula>
    </cfRule>
    <cfRule type="containsText" dxfId="1843" priority="16" operator="containsText" text="Bajo">
      <formula>NOT(ISERROR(SEARCH("Bajo",AG55)))</formula>
    </cfRule>
    <cfRule type="containsText" dxfId="1842" priority="17" operator="containsText" text="Moderado">
      <formula>NOT(ISERROR(SEARCH("Moderado",AG55)))</formula>
    </cfRule>
    <cfRule type="containsText" dxfId="1841" priority="18" operator="containsText" text="Extremo">
      <formula>NOT(ISERROR(SEARCH("Extremo",AG55)))</formula>
    </cfRule>
    <cfRule type="containsText" dxfId="1840" priority="19" operator="containsText" text="Baja">
      <formula>NOT(ISERROR(SEARCH("Baja",AG55)))</formula>
    </cfRule>
    <cfRule type="containsText" dxfId="1839" priority="20" operator="containsText" text="Alto">
      <formula>NOT(ISERROR(SEARCH("Alto",AG55)))</formula>
    </cfRule>
  </conditionalFormatting>
  <conditionalFormatting sqref="AE55:AE59">
    <cfRule type="containsText" dxfId="1838" priority="2" operator="containsText" text="Catastrófico">
      <formula>NOT(ISERROR(SEARCH("Catastrófico",AE55)))</formula>
    </cfRule>
    <cfRule type="containsText" dxfId="1837" priority="3" operator="containsText" text="Moderado">
      <formula>NOT(ISERROR(SEARCH("Moderado",AE55)))</formula>
    </cfRule>
    <cfRule type="containsText" dxfId="1836" priority="4" operator="containsText" text="Menor">
      <formula>NOT(ISERROR(SEARCH("Menor",AE55)))</formula>
    </cfRule>
    <cfRule type="containsText" dxfId="1835" priority="5" operator="containsText" text="Leve">
      <formula>NOT(ISERROR(SEARCH("Leve",AE55)))</formula>
    </cfRule>
    <cfRule type="containsText" dxfId="1834" priority="6" operator="containsText" text="Mayor">
      <formula>NOT(ISERROR(SEARCH("Mayor",AE55)))</formula>
    </cfRule>
  </conditionalFormatting>
  <dataValidations count="1">
    <dataValidation allowBlank="1" showInputMessage="1" showErrorMessage="1" prompt="Enunciar cuál es el control" sqref="P13 P10:P11 P15:P18 P20:P23" xr:uid="{00000000-0002-0000-05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49" operator="containsText" id="{85F911A9-FF11-4B11-A4CC-F406EAB53E70}">
            <xm:f>NOT(ISERROR(SEARCH('Tabla probabilidad'!$B$5,I10)))</xm:f>
            <xm:f>'Tabla probabilidad'!$B$5</xm:f>
            <x14:dxf>
              <font>
                <color rgb="FF006100"/>
              </font>
              <fill>
                <patternFill>
                  <bgColor rgb="FFC6EFCE"/>
                </patternFill>
              </fill>
            </x14:dxf>
          </x14:cfRule>
          <x14:cfRule type="containsText" priority="850"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81" operator="containsText" id="{130BBF8F-6F36-4C1F-BB40-DA538C9DA4BA}">
            <xm:f>NOT(ISERROR(SEARCH('Tabla probabilidad'!$B$5,I15)))</xm:f>
            <xm:f>'Tabla probabilidad'!$B$5</xm:f>
            <x14:dxf>
              <font>
                <color rgb="FF006100"/>
              </font>
              <fill>
                <patternFill>
                  <bgColor rgb="FFC6EFCE"/>
                </patternFill>
              </fill>
            </x14:dxf>
          </x14:cfRule>
          <x14:cfRule type="containsText" priority="582" operator="containsText" id="{0DBD8F32-72F4-47FE-A8E8-92CA123A277C}">
            <xm:f>NOT(ISERROR(SEARCH('Tabla probabilidad'!$B$5,I15)))</xm:f>
            <xm:f>'Tabla probabilidad'!$B$5</xm:f>
            <x14:dxf>
              <font>
                <color rgb="FF9C0006"/>
              </font>
              <fill>
                <patternFill>
                  <bgColor rgb="FFFFC7CE"/>
                </patternFill>
              </fill>
            </x14:dxf>
          </x14:cfRule>
          <xm:sqref>I15 I20 I25</xm:sqref>
        </x14:conditionalFormatting>
        <x14:conditionalFormatting xmlns:xm="http://schemas.microsoft.com/office/excel/2006/main">
          <x14:cfRule type="containsText" priority="421" operator="containsText" id="{DF7D542B-1BF1-4317-8F9F-9E217298398A}">
            <xm:f>NOT(ISERROR(SEARCH('Tabla probabilidad'!$B$5,I30)))</xm:f>
            <xm:f>'Tabla probabilidad'!$B$5</xm:f>
            <x14:dxf>
              <font>
                <color rgb="FF006100"/>
              </font>
              <fill>
                <patternFill>
                  <bgColor rgb="FFC6EFCE"/>
                </patternFill>
              </fill>
            </x14:dxf>
          </x14:cfRule>
          <x14:cfRule type="containsText" priority="422" operator="containsText" id="{588CF624-76F0-4DA9-B250-68F531E8679C}">
            <xm:f>NOT(ISERROR(SEARCH('Tabla probabilidad'!$B$5,I30)))</xm:f>
            <xm:f>'Tabla probabilidad'!$B$5</xm:f>
            <x14:dxf>
              <font>
                <color rgb="FF9C0006"/>
              </font>
              <fill>
                <patternFill>
                  <bgColor rgb="FFFFC7CE"/>
                </patternFill>
              </fill>
            </x14:dxf>
          </x14:cfRule>
          <xm:sqref>I30 I35 I40</xm:sqref>
        </x14:conditionalFormatting>
        <x14:conditionalFormatting xmlns:xm="http://schemas.microsoft.com/office/excel/2006/main">
          <x14:cfRule type="containsText" priority="203" operator="containsText" id="{D71E484F-FE07-4D18-8E45-7EB7DDE70E2C}">
            <xm:f>NOT(ISERROR(SEARCH('Tabla probabilidad'!$B$5,I45)))</xm:f>
            <xm:f>'Tabla probabilidad'!$B$5</xm:f>
            <x14:dxf>
              <font>
                <color rgb="FF006100"/>
              </font>
              <fill>
                <patternFill>
                  <bgColor rgb="FFC6EFCE"/>
                </patternFill>
              </fill>
            </x14:dxf>
          </x14:cfRule>
          <x14:cfRule type="containsText" priority="204" operator="containsText" id="{DC4E61ED-7433-4BAB-A2FA-262F21FE4597}">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133" operator="containsText" id="{91325732-CCEB-40E7-9A2C-98900CB15E77}">
            <xm:f>NOT(ISERROR(SEARCH('Tabla probabilidad'!$B$5,I50)))</xm:f>
            <xm:f>'Tabla probabilidad'!$B$5</xm:f>
            <x14:dxf>
              <font>
                <color rgb="FF006100"/>
              </font>
              <fill>
                <patternFill>
                  <bgColor rgb="FFC6EFCE"/>
                </patternFill>
              </fill>
            </x14:dxf>
          </x14:cfRule>
          <x14:cfRule type="containsText" priority="134" operator="containsText" id="{36243104-5BAC-4A7B-8705-D48F4AC59121}">
            <xm:f>NOT(ISERROR(SEARCH('Tabla probabilidad'!$B$5,I50)))</xm:f>
            <xm:f>'Tabla probabilidad'!$B$5</xm:f>
            <x14:dxf>
              <font>
                <color rgb="FF9C0006"/>
              </font>
              <fill>
                <patternFill>
                  <bgColor rgb="FFFFC7CE"/>
                </patternFill>
              </fill>
            </x14:dxf>
          </x14:cfRule>
          <xm:sqref>I50</xm:sqref>
        </x14:conditionalFormatting>
        <x14:conditionalFormatting xmlns:xm="http://schemas.microsoft.com/office/excel/2006/main">
          <x14:cfRule type="containsText" priority="63" operator="containsText" id="{3498E6D8-7225-4046-93C9-2583E1784B5A}">
            <xm:f>NOT(ISERROR(SEARCH('Tabla probabilidad'!$B$5,I55)))</xm:f>
            <xm:f>'Tabla probabilidad'!$B$5</xm:f>
            <x14:dxf>
              <font>
                <color rgb="FF006100"/>
              </font>
              <fill>
                <patternFill>
                  <bgColor rgb="FFC6EFCE"/>
                </patternFill>
              </fill>
            </x14:dxf>
          </x14:cfRule>
          <x14:cfRule type="containsText" priority="64" operator="containsText" id="{E63BDDF0-19FD-41FB-A743-3056F46EF7F2}">
            <xm:f>NOT(ISERROR(SEARCH('Tabla probabilidad'!$B$5,I55)))</xm:f>
            <xm:f>'Tabla probabilidad'!$B$5</xm:f>
            <x14:dxf>
              <font>
                <color rgb="FF9C0006"/>
              </font>
              <fill>
                <patternFill>
                  <bgColor rgb="FFFFC7CE"/>
                </patternFill>
              </fill>
            </x14:dxf>
          </x14:cfRule>
          <xm:sqref>I55</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500-000001000000}">
          <x14:formula1>
            <xm:f>LISTA!$J$3:$J$4</xm:f>
          </x14:formula1>
          <xm:sqref>AN10 AN15 AN20 AN25 AN30 AN35 AN40 AN45 AN50 AN55</xm:sqref>
        </x14:dataValidation>
        <x14:dataValidation type="list" allowBlank="1" showInputMessage="1" showErrorMessage="1" xr:uid="{00000000-0002-0000-0500-000002000000}">
          <x14:formula1>
            <xm:f>LISTA!$K$3:$K$6</xm:f>
          </x14:formula1>
          <xm:sqref>AH10 AH15 AH20 AH25 AH30 AH35 AH40 AH45 AH50 AH55</xm:sqref>
        </x14:dataValidation>
        <x14:dataValidation type="list" allowBlank="1" showInputMessage="1" showErrorMessage="1" xr:uid="{00000000-0002-0000-0500-000003000000}">
          <x14:formula1>
            <xm:f>LISTA!$E$3:$E$5</xm:f>
          </x14:formula1>
          <xm:sqref>R10:R59</xm:sqref>
        </x14:dataValidation>
        <x14:dataValidation type="list" allowBlank="1" showInputMessage="1" showErrorMessage="1" xr:uid="{00000000-0002-0000-0500-000004000000}">
          <x14:formula1>
            <xm:f>LISTA!$F$3:$F$4</xm:f>
          </x14:formula1>
          <xm:sqref>S10:S59</xm:sqref>
        </x14:dataValidation>
        <x14:dataValidation type="list" allowBlank="1" showInputMessage="1" showErrorMessage="1" xr:uid="{00000000-0002-0000-0500-000005000000}">
          <x14:formula1>
            <xm:f>LISTA!$G$3:$G$4</xm:f>
          </x14:formula1>
          <xm:sqref>U10:U59</xm:sqref>
        </x14:dataValidation>
        <x14:dataValidation type="list" allowBlank="1" showInputMessage="1" showErrorMessage="1" xr:uid="{00000000-0002-0000-0500-000006000000}">
          <x14:formula1>
            <xm:f>LISTA!$H$3:$H$4</xm:f>
          </x14:formula1>
          <xm:sqref>V10:V59</xm:sqref>
        </x14:dataValidation>
        <x14:dataValidation type="list" allowBlank="1" showInputMessage="1" showErrorMessage="1" xr:uid="{00000000-0002-0000-0500-000007000000}">
          <x14:formula1>
            <xm:f>LISTA!$I$3:$I$4</xm:f>
          </x14:formula1>
          <xm:sqref>W10:W59</xm:sqref>
        </x14:dataValidation>
        <x14:dataValidation type="list" allowBlank="1" showInputMessage="1" showErrorMessage="1" xr:uid="{00000000-0002-0000-0500-000008000000}">
          <x14:formula1>
            <xm:f>LISTA!$C$3:$C$10</xm:f>
          </x14:formula1>
          <xm:sqref>G10:G59</xm:sqref>
        </x14:dataValidation>
        <x14:dataValidation type="list" allowBlank="1" showInputMessage="1" showErrorMessage="1" xr:uid="{00000000-0002-0000-0500-000009000000}">
          <x14:formula1>
            <xm:f>LISTA!$D$3:$D$31</xm:f>
          </x14:formula1>
          <xm:sqref>K10:K59</xm:sqref>
        </x14:dataValidation>
        <x14:dataValidation type="list" allowBlank="1" showInputMessage="1" showErrorMessage="1" xr:uid="{00000000-0002-0000-0500-00000A000000}">
          <x14:formula1>
            <xm:f>LISTA!$B$3:$B$9</xm:f>
          </x14:formula1>
          <xm:sqref>C10:C59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3:I7"/>
  <sheetViews>
    <sheetView zoomScale="69" zoomScaleNormal="69" workbookViewId="0">
      <selection activeCell="AU66" sqref="AU66"/>
    </sheetView>
  </sheetViews>
  <sheetFormatPr baseColWidth="10" defaultRowHeight="15.75" x14ac:dyDescent="0.25"/>
  <cols>
    <col min="1" max="1" width="27.42578125" style="20" customWidth="1"/>
    <col min="2" max="2" width="38.28515625" style="20" customWidth="1"/>
    <col min="3" max="3" width="26.42578125" style="20" customWidth="1"/>
    <col min="4" max="4" width="28.140625" style="20" customWidth="1"/>
    <col min="5" max="5" width="31.28515625" style="20" customWidth="1"/>
    <col min="6" max="6" width="67.42578125" style="20" customWidth="1"/>
    <col min="7" max="7" width="37.7109375" style="20" customWidth="1"/>
    <col min="8" max="8" width="30.85546875" style="20" customWidth="1"/>
    <col min="9" max="9" width="26.7109375" style="20" customWidth="1"/>
    <col min="10" max="16384" width="11.42578125" style="20"/>
  </cols>
  <sheetData>
    <row r="3" spans="1:9" x14ac:dyDescent="0.25">
      <c r="A3" s="477" t="s">
        <v>12</v>
      </c>
      <c r="B3" s="477"/>
      <c r="C3" s="477"/>
      <c r="D3" s="477"/>
      <c r="E3" s="477"/>
      <c r="F3" s="477"/>
      <c r="G3" s="477"/>
      <c r="H3" s="477"/>
    </row>
    <row r="4" spans="1:9" x14ac:dyDescent="0.25">
      <c r="A4" s="477"/>
      <c r="B4" s="477"/>
      <c r="C4" s="477"/>
      <c r="D4" s="477"/>
      <c r="E4" s="477"/>
      <c r="F4" s="477"/>
      <c r="G4" s="477"/>
      <c r="H4" s="477"/>
    </row>
    <row r="5" spans="1:9" x14ac:dyDescent="0.25">
      <c r="A5" s="157"/>
      <c r="B5" s="157"/>
      <c r="C5" s="157"/>
      <c r="D5" s="157"/>
      <c r="E5" s="157"/>
      <c r="F5" s="157"/>
      <c r="G5" s="157"/>
      <c r="H5" s="157"/>
    </row>
    <row r="6" spans="1:9" ht="71.25" customHeight="1" x14ac:dyDescent="0.25">
      <c r="A6" s="478" t="s">
        <v>12</v>
      </c>
      <c r="B6" s="159" t="s">
        <v>93</v>
      </c>
      <c r="C6" s="159" t="s">
        <v>94</v>
      </c>
      <c r="D6" s="159" t="s">
        <v>95</v>
      </c>
      <c r="E6" s="159" t="s">
        <v>96</v>
      </c>
      <c r="F6" s="159" t="s">
        <v>97</v>
      </c>
      <c r="G6" s="159" t="s">
        <v>98</v>
      </c>
      <c r="H6" s="159" t="s">
        <v>99</v>
      </c>
      <c r="I6" s="159" t="s">
        <v>364</v>
      </c>
    </row>
    <row r="7" spans="1:9" ht="214.5" customHeight="1" x14ac:dyDescent="0.25">
      <c r="A7" s="478"/>
      <c r="B7" s="158" t="s">
        <v>100</v>
      </c>
      <c r="C7" s="158" t="s">
        <v>101</v>
      </c>
      <c r="D7" s="158" t="s">
        <v>102</v>
      </c>
      <c r="E7" s="158" t="s">
        <v>103</v>
      </c>
      <c r="F7" s="158" t="s">
        <v>104</v>
      </c>
      <c r="G7" s="158" t="s">
        <v>105</v>
      </c>
      <c r="H7" s="158" t="s">
        <v>106</v>
      </c>
      <c r="I7" s="158" t="s">
        <v>365</v>
      </c>
    </row>
  </sheetData>
  <mergeCells count="2">
    <mergeCell ref="A3:H4"/>
    <mergeCell ref="A6:A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EG735"/>
  <sheetViews>
    <sheetView zoomScaleNormal="100" workbookViewId="0">
      <selection activeCell="AU66" sqref="AU66"/>
    </sheetView>
  </sheetViews>
  <sheetFormatPr baseColWidth="10" defaultRowHeight="18.75" x14ac:dyDescent="0.3"/>
  <cols>
    <col min="1" max="1" width="11.42578125" style="162"/>
    <col min="2" max="2" width="24.140625" style="162" customWidth="1"/>
    <col min="3" max="3" width="75.7109375" style="162" customWidth="1"/>
    <col min="4" max="4" width="29.85546875" style="162" customWidth="1"/>
    <col min="5" max="31" width="11.42578125" style="162"/>
    <col min="32" max="137" width="11.42578125" style="160"/>
    <col min="138" max="16384" width="11.42578125" style="162"/>
  </cols>
  <sheetData>
    <row r="1" spans="1:31" s="160" customFormat="1" x14ac:dyDescent="0.3"/>
    <row r="2" spans="1:31" x14ac:dyDescent="0.3">
      <c r="A2" s="161"/>
      <c r="B2" s="479" t="s">
        <v>107</v>
      </c>
      <c r="C2" s="479"/>
      <c r="D2" s="479"/>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row>
    <row r="3" spans="1:31" x14ac:dyDescent="0.3">
      <c r="A3" s="161"/>
      <c r="B3" s="163"/>
      <c r="C3" s="163"/>
      <c r="D3" s="163"/>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row>
    <row r="4" spans="1:31" x14ac:dyDescent="0.3">
      <c r="A4" s="161"/>
      <c r="B4" s="164"/>
      <c r="C4" s="165" t="s">
        <v>108</v>
      </c>
      <c r="D4" s="165" t="s">
        <v>109</v>
      </c>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row>
    <row r="5" spans="1:31" ht="36" x14ac:dyDescent="0.3">
      <c r="A5" s="161"/>
      <c r="B5" s="166" t="s">
        <v>110</v>
      </c>
      <c r="C5" s="167" t="s">
        <v>388</v>
      </c>
      <c r="D5" s="168">
        <v>0.2</v>
      </c>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row>
    <row r="6" spans="1:31" ht="36" x14ac:dyDescent="0.3">
      <c r="A6" s="161"/>
      <c r="B6" s="169" t="s">
        <v>111</v>
      </c>
      <c r="C6" s="170" t="s">
        <v>112</v>
      </c>
      <c r="D6" s="171">
        <v>0.4</v>
      </c>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row>
    <row r="7" spans="1:31" ht="36" x14ac:dyDescent="0.3">
      <c r="A7" s="161"/>
      <c r="B7" s="172" t="s">
        <v>113</v>
      </c>
      <c r="C7" s="170" t="s">
        <v>114</v>
      </c>
      <c r="D7" s="171">
        <v>0.6</v>
      </c>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row>
    <row r="8" spans="1:31" ht="36" x14ac:dyDescent="0.3">
      <c r="A8" s="161"/>
      <c r="B8" s="173" t="s">
        <v>115</v>
      </c>
      <c r="C8" s="170" t="s">
        <v>116</v>
      </c>
      <c r="D8" s="171">
        <v>0.8</v>
      </c>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row>
    <row r="9" spans="1:31" ht="36" x14ac:dyDescent="0.3">
      <c r="A9" s="161"/>
      <c r="B9" s="174" t="s">
        <v>117</v>
      </c>
      <c r="C9" s="170" t="s">
        <v>118</v>
      </c>
      <c r="D9" s="171">
        <v>1</v>
      </c>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row>
    <row r="10" spans="1:31" x14ac:dyDescent="0.3">
      <c r="A10" s="161"/>
      <c r="B10" s="175"/>
      <c r="C10" s="175"/>
      <c r="D10" s="175"/>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row>
    <row r="11" spans="1:31" x14ac:dyDescent="0.3">
      <c r="A11" s="161"/>
      <c r="B11" s="176"/>
      <c r="C11" s="175"/>
      <c r="D11" s="175"/>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row>
    <row r="12" spans="1:31" x14ac:dyDescent="0.3">
      <c r="A12" s="161"/>
      <c r="B12" s="175"/>
      <c r="C12" s="175"/>
      <c r="D12" s="175"/>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row>
    <row r="13" spans="1:31" x14ac:dyDescent="0.3">
      <c r="A13" s="161"/>
      <c r="B13" s="175"/>
      <c r="C13" s="175"/>
      <c r="D13" s="175"/>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row>
    <row r="14" spans="1:31" x14ac:dyDescent="0.3">
      <c r="A14" s="161"/>
      <c r="B14" s="175"/>
      <c r="C14" s="175"/>
      <c r="D14" s="175"/>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row>
    <row r="15" spans="1:31" x14ac:dyDescent="0.3">
      <c r="A15" s="161"/>
      <c r="B15" s="175"/>
      <c r="C15" s="175"/>
      <c r="D15" s="175"/>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row>
    <row r="16" spans="1:31" x14ac:dyDescent="0.3">
      <c r="A16" s="161"/>
      <c r="B16" s="175"/>
      <c r="C16" s="175"/>
      <c r="D16" s="175"/>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row>
    <row r="17" spans="1:31" x14ac:dyDescent="0.3">
      <c r="A17" s="161"/>
      <c r="B17" s="175"/>
      <c r="C17" s="175"/>
      <c r="D17" s="175"/>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row>
    <row r="18" spans="1:31" x14ac:dyDescent="0.3">
      <c r="A18" s="161"/>
      <c r="B18" s="175"/>
      <c r="C18" s="175"/>
      <c r="D18" s="175"/>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row>
    <row r="19" spans="1:31" x14ac:dyDescent="0.3">
      <c r="A19" s="161"/>
      <c r="B19" s="175"/>
      <c r="C19" s="175"/>
      <c r="D19" s="175"/>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row>
    <row r="20" spans="1:31" x14ac:dyDescent="0.3">
      <c r="A20" s="161"/>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row>
    <row r="21" spans="1:31" x14ac:dyDescent="0.3">
      <c r="A21" s="161"/>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row>
    <row r="22" spans="1:31" x14ac:dyDescent="0.3">
      <c r="A22" s="161"/>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row>
    <row r="23" spans="1:31" x14ac:dyDescent="0.3">
      <c r="A23" s="161"/>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row>
    <row r="24" spans="1:31" x14ac:dyDescent="0.3">
      <c r="A24" s="161"/>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row>
    <row r="25" spans="1:31" x14ac:dyDescent="0.3">
      <c r="A25" s="161"/>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row>
    <row r="26" spans="1:31" x14ac:dyDescent="0.3">
      <c r="A26" s="161"/>
      <c r="B26" s="161"/>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row>
    <row r="27" spans="1:31" x14ac:dyDescent="0.3">
      <c r="A27" s="161"/>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row>
    <row r="28" spans="1:31" x14ac:dyDescent="0.3">
      <c r="A28" s="161"/>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row>
    <row r="29" spans="1:31" x14ac:dyDescent="0.3">
      <c r="A29" s="161"/>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row>
    <row r="30" spans="1:31" x14ac:dyDescent="0.3">
      <c r="A30" s="161"/>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row>
    <row r="31" spans="1:31" x14ac:dyDescent="0.3">
      <c r="A31" s="161"/>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row>
    <row r="32" spans="1:31" x14ac:dyDescent="0.3">
      <c r="A32" s="161"/>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row>
    <row r="33" spans="1:31" x14ac:dyDescent="0.3">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row>
    <row r="34" spans="1:31" s="160" customFormat="1" x14ac:dyDescent="0.3"/>
    <row r="35" spans="1:31" s="160" customFormat="1" x14ac:dyDescent="0.3"/>
    <row r="36" spans="1:31" s="160" customFormat="1" x14ac:dyDescent="0.3"/>
    <row r="37" spans="1:31" s="160" customFormat="1" x14ac:dyDescent="0.3"/>
    <row r="38" spans="1:31" s="160" customFormat="1" x14ac:dyDescent="0.3"/>
    <row r="39" spans="1:31" s="160" customFormat="1" x14ac:dyDescent="0.3"/>
    <row r="40" spans="1:31" s="160" customFormat="1" x14ac:dyDescent="0.3"/>
    <row r="41" spans="1:31" s="160" customFormat="1" x14ac:dyDescent="0.3"/>
    <row r="42" spans="1:31" s="160" customFormat="1" x14ac:dyDescent="0.3"/>
    <row r="43" spans="1:31" s="160" customFormat="1" x14ac:dyDescent="0.3"/>
    <row r="44" spans="1:31" s="160" customFormat="1" x14ac:dyDescent="0.3"/>
    <row r="45" spans="1:31" s="160" customFormat="1" x14ac:dyDescent="0.3"/>
    <row r="46" spans="1:31" s="160" customFormat="1" x14ac:dyDescent="0.3"/>
    <row r="47" spans="1:31" s="160" customFormat="1" x14ac:dyDescent="0.3"/>
    <row r="48" spans="1:31" s="160" customFormat="1" x14ac:dyDescent="0.3"/>
    <row r="49" s="160" customFormat="1" x14ac:dyDescent="0.3"/>
    <row r="50" s="160" customFormat="1" x14ac:dyDescent="0.3"/>
    <row r="51" s="160" customFormat="1" x14ac:dyDescent="0.3"/>
    <row r="52" s="160" customFormat="1" x14ac:dyDescent="0.3"/>
    <row r="53" s="160" customFormat="1" x14ac:dyDescent="0.3"/>
    <row r="54" s="160" customFormat="1" x14ac:dyDescent="0.3"/>
    <row r="55" s="160" customFormat="1" x14ac:dyDescent="0.3"/>
    <row r="56" s="160" customFormat="1" x14ac:dyDescent="0.3"/>
    <row r="57" s="160" customFormat="1" x14ac:dyDescent="0.3"/>
    <row r="58" s="160" customFormat="1" x14ac:dyDescent="0.3"/>
    <row r="59" s="160" customFormat="1" x14ac:dyDescent="0.3"/>
    <row r="60" s="160" customFormat="1" x14ac:dyDescent="0.3"/>
    <row r="61" s="160" customFormat="1" x14ac:dyDescent="0.3"/>
    <row r="62" s="160" customFormat="1" x14ac:dyDescent="0.3"/>
    <row r="63" s="160" customFormat="1" x14ac:dyDescent="0.3"/>
    <row r="64" s="160" customFormat="1" x14ac:dyDescent="0.3"/>
    <row r="65" s="160" customFormat="1" x14ac:dyDescent="0.3"/>
    <row r="66" s="160" customFormat="1" x14ac:dyDescent="0.3"/>
    <row r="67" s="160" customFormat="1" x14ac:dyDescent="0.3"/>
    <row r="68" s="160" customFormat="1" x14ac:dyDescent="0.3"/>
    <row r="69" s="160" customFormat="1" x14ac:dyDescent="0.3"/>
    <row r="70" s="160" customFormat="1" x14ac:dyDescent="0.3"/>
    <row r="71" s="160" customFormat="1" x14ac:dyDescent="0.3"/>
    <row r="72" s="160" customFormat="1" x14ac:dyDescent="0.3"/>
    <row r="73" s="160" customFormat="1" x14ac:dyDescent="0.3"/>
    <row r="74" s="160" customFormat="1" x14ac:dyDescent="0.3"/>
    <row r="75" s="160" customFormat="1" x14ac:dyDescent="0.3"/>
    <row r="76" s="160" customFormat="1" x14ac:dyDescent="0.3"/>
    <row r="77" s="160" customFormat="1" x14ac:dyDescent="0.3"/>
    <row r="78" s="160" customFormat="1" x14ac:dyDescent="0.3"/>
    <row r="79" s="160" customFormat="1" x14ac:dyDescent="0.3"/>
    <row r="80" s="160" customFormat="1" x14ac:dyDescent="0.3"/>
    <row r="81" s="160" customFormat="1" x14ac:dyDescent="0.3"/>
    <row r="82" s="160" customFormat="1" x14ac:dyDescent="0.3"/>
    <row r="83" s="160" customFormat="1" x14ac:dyDescent="0.3"/>
    <row r="84" s="160" customFormat="1" x14ac:dyDescent="0.3"/>
    <row r="85" s="160" customFormat="1" x14ac:dyDescent="0.3"/>
    <row r="86" s="160" customFormat="1" x14ac:dyDescent="0.3"/>
    <row r="87" s="160" customFormat="1" x14ac:dyDescent="0.3"/>
    <row r="88" s="160" customFormat="1" x14ac:dyDescent="0.3"/>
    <row r="89" s="160" customFormat="1" x14ac:dyDescent="0.3"/>
    <row r="90" s="160" customFormat="1" x14ac:dyDescent="0.3"/>
    <row r="91" s="160" customFormat="1" x14ac:dyDescent="0.3"/>
    <row r="92" s="160" customFormat="1" x14ac:dyDescent="0.3"/>
    <row r="93" s="160" customFormat="1" x14ac:dyDescent="0.3"/>
    <row r="94" s="160" customFormat="1" x14ac:dyDescent="0.3"/>
    <row r="95" s="160" customFormat="1" x14ac:dyDescent="0.3"/>
    <row r="96" s="160" customFormat="1" x14ac:dyDescent="0.3"/>
    <row r="97" s="160" customFormat="1" x14ac:dyDescent="0.3"/>
    <row r="98" s="160" customFormat="1" x14ac:dyDescent="0.3"/>
    <row r="99" s="160" customFormat="1" x14ac:dyDescent="0.3"/>
    <row r="100" s="160" customFormat="1" x14ac:dyDescent="0.3"/>
    <row r="101" s="160" customFormat="1" x14ac:dyDescent="0.3"/>
    <row r="102" s="160" customFormat="1" x14ac:dyDescent="0.3"/>
    <row r="103" s="160" customFormat="1" x14ac:dyDescent="0.3"/>
    <row r="104" s="160" customFormat="1" x14ac:dyDescent="0.3"/>
    <row r="105" s="160" customFormat="1" x14ac:dyDescent="0.3"/>
    <row r="106" s="160" customFormat="1" x14ac:dyDescent="0.3"/>
    <row r="107" s="160" customFormat="1" x14ac:dyDescent="0.3"/>
    <row r="108" s="160" customFormat="1" x14ac:dyDescent="0.3"/>
    <row r="109" s="160" customFormat="1" x14ac:dyDescent="0.3"/>
    <row r="110" s="160" customFormat="1" x14ac:dyDescent="0.3"/>
    <row r="111" s="160" customFormat="1" x14ac:dyDescent="0.3"/>
    <row r="112" s="160" customFormat="1" x14ac:dyDescent="0.3"/>
    <row r="113" s="160" customFormat="1" x14ac:dyDescent="0.3"/>
    <row r="114" s="160" customFormat="1" x14ac:dyDescent="0.3"/>
    <row r="115" s="160" customFormat="1" x14ac:dyDescent="0.3"/>
    <row r="116" s="160" customFormat="1" x14ac:dyDescent="0.3"/>
    <row r="117" s="160" customFormat="1" x14ac:dyDescent="0.3"/>
    <row r="118" s="160" customFormat="1" x14ac:dyDescent="0.3"/>
    <row r="119" s="160" customFormat="1" x14ac:dyDescent="0.3"/>
    <row r="120" s="160" customFormat="1" x14ac:dyDescent="0.3"/>
    <row r="121" s="160" customFormat="1" x14ac:dyDescent="0.3"/>
    <row r="122" s="160" customFormat="1" x14ac:dyDescent="0.3"/>
    <row r="123" s="160" customFormat="1" x14ac:dyDescent="0.3"/>
    <row r="124" s="160" customFormat="1" x14ac:dyDescent="0.3"/>
    <row r="125" s="160" customFormat="1" x14ac:dyDescent="0.3"/>
    <row r="126" s="160" customFormat="1" x14ac:dyDescent="0.3"/>
    <row r="127" s="160" customFormat="1" x14ac:dyDescent="0.3"/>
    <row r="128" s="160" customFormat="1" x14ac:dyDescent="0.3"/>
    <row r="129" s="160" customFormat="1" x14ac:dyDescent="0.3"/>
    <row r="130" s="160" customFormat="1" x14ac:dyDescent="0.3"/>
    <row r="131" s="160" customFormat="1" x14ac:dyDescent="0.3"/>
    <row r="132" s="160" customFormat="1" x14ac:dyDescent="0.3"/>
    <row r="133" s="160" customFormat="1" x14ac:dyDescent="0.3"/>
    <row r="134" s="160" customFormat="1" x14ac:dyDescent="0.3"/>
    <row r="135" s="160" customFormat="1" x14ac:dyDescent="0.3"/>
    <row r="136" s="160" customFormat="1" x14ac:dyDescent="0.3"/>
    <row r="137" s="160" customFormat="1" x14ac:dyDescent="0.3"/>
    <row r="138" s="160" customFormat="1" x14ac:dyDescent="0.3"/>
    <row r="139" s="160" customFormat="1" x14ac:dyDescent="0.3"/>
    <row r="140" s="160" customFormat="1" x14ac:dyDescent="0.3"/>
    <row r="141" s="160" customFormat="1" x14ac:dyDescent="0.3"/>
    <row r="142" s="160" customFormat="1" x14ac:dyDescent="0.3"/>
    <row r="143" s="160" customFormat="1" x14ac:dyDescent="0.3"/>
    <row r="144" s="160" customFormat="1" x14ac:dyDescent="0.3"/>
    <row r="145" s="160" customFormat="1" x14ac:dyDescent="0.3"/>
    <row r="146" s="160" customFormat="1" x14ac:dyDescent="0.3"/>
    <row r="147" s="160" customFormat="1" x14ac:dyDescent="0.3"/>
    <row r="148" s="160" customFormat="1" x14ac:dyDescent="0.3"/>
    <row r="149" s="160" customFormat="1" x14ac:dyDescent="0.3"/>
    <row r="150" s="160" customFormat="1" x14ac:dyDescent="0.3"/>
    <row r="151" s="160" customFormat="1" x14ac:dyDescent="0.3"/>
    <row r="152" s="160" customFormat="1" x14ac:dyDescent="0.3"/>
    <row r="153" s="160" customFormat="1" x14ac:dyDescent="0.3"/>
    <row r="154" s="160" customFormat="1" x14ac:dyDescent="0.3"/>
    <row r="155" s="160" customFormat="1" x14ac:dyDescent="0.3"/>
    <row r="156" s="160" customFormat="1" x14ac:dyDescent="0.3"/>
    <row r="157" s="160" customFormat="1" x14ac:dyDescent="0.3"/>
    <row r="158" s="160" customFormat="1" x14ac:dyDescent="0.3"/>
    <row r="159" s="160" customFormat="1" x14ac:dyDescent="0.3"/>
    <row r="160" s="160" customFormat="1" x14ac:dyDescent="0.3"/>
    <row r="161" s="160" customFormat="1" x14ac:dyDescent="0.3"/>
    <row r="162" s="160" customFormat="1" x14ac:dyDescent="0.3"/>
    <row r="163" s="160" customFormat="1" x14ac:dyDescent="0.3"/>
    <row r="164" s="160" customFormat="1" x14ac:dyDescent="0.3"/>
    <row r="165" s="160" customFormat="1" x14ac:dyDescent="0.3"/>
    <row r="166" s="160" customFormat="1" x14ac:dyDescent="0.3"/>
    <row r="167" s="160" customFormat="1" x14ac:dyDescent="0.3"/>
    <row r="168" s="160" customFormat="1" x14ac:dyDescent="0.3"/>
    <row r="169" s="160" customFormat="1" x14ac:dyDescent="0.3"/>
    <row r="170" s="160" customFormat="1" x14ac:dyDescent="0.3"/>
    <row r="171" s="160" customFormat="1" x14ac:dyDescent="0.3"/>
    <row r="172" s="160" customFormat="1" x14ac:dyDescent="0.3"/>
    <row r="173" s="160" customFormat="1" x14ac:dyDescent="0.3"/>
    <row r="174" s="160" customFormat="1" x14ac:dyDescent="0.3"/>
    <row r="175" s="160" customFormat="1" x14ac:dyDescent="0.3"/>
    <row r="176" s="160" customFormat="1" x14ac:dyDescent="0.3"/>
    <row r="177" s="160" customFormat="1" x14ac:dyDescent="0.3"/>
    <row r="178" s="160" customFormat="1" x14ac:dyDescent="0.3"/>
    <row r="179" s="160" customFormat="1" x14ac:dyDescent="0.3"/>
    <row r="180" s="160" customFormat="1" x14ac:dyDescent="0.3"/>
    <row r="181" s="160" customFormat="1" x14ac:dyDescent="0.3"/>
    <row r="182" s="160" customFormat="1" x14ac:dyDescent="0.3"/>
    <row r="183" s="160" customFormat="1" x14ac:dyDescent="0.3"/>
    <row r="184" s="160" customFormat="1" x14ac:dyDescent="0.3"/>
    <row r="185" s="160" customFormat="1" x14ac:dyDescent="0.3"/>
    <row r="186" s="160" customFormat="1" x14ac:dyDescent="0.3"/>
    <row r="187" s="160" customFormat="1" x14ac:dyDescent="0.3"/>
    <row r="188" s="160" customFormat="1" x14ac:dyDescent="0.3"/>
    <row r="189" s="160" customFormat="1" x14ac:dyDescent="0.3"/>
    <row r="190" s="160" customFormat="1" x14ac:dyDescent="0.3"/>
    <row r="191" s="160" customFormat="1" x14ac:dyDescent="0.3"/>
    <row r="192" s="160" customFormat="1" x14ac:dyDescent="0.3"/>
    <row r="193" s="160" customFormat="1" x14ac:dyDescent="0.3"/>
    <row r="194" s="160" customFormat="1" x14ac:dyDescent="0.3"/>
    <row r="195" s="160" customFormat="1" x14ac:dyDescent="0.3"/>
    <row r="196" s="160" customFormat="1" x14ac:dyDescent="0.3"/>
    <row r="197" s="160" customFormat="1" x14ac:dyDescent="0.3"/>
    <row r="198" s="160" customFormat="1" x14ac:dyDescent="0.3"/>
    <row r="199" s="160" customFormat="1" x14ac:dyDescent="0.3"/>
    <row r="200" s="160" customFormat="1" x14ac:dyDescent="0.3"/>
    <row r="201" s="160" customFormat="1" x14ac:dyDescent="0.3"/>
    <row r="202" s="160" customFormat="1" x14ac:dyDescent="0.3"/>
    <row r="203" s="160" customFormat="1" x14ac:dyDescent="0.3"/>
    <row r="204" s="160" customFormat="1" x14ac:dyDescent="0.3"/>
    <row r="205" s="160" customFormat="1" x14ac:dyDescent="0.3"/>
    <row r="206" s="160" customFormat="1" x14ac:dyDescent="0.3"/>
    <row r="207" s="160" customFormat="1" x14ac:dyDescent="0.3"/>
    <row r="208" s="160" customFormat="1" x14ac:dyDescent="0.3"/>
    <row r="209" s="160" customFormat="1" x14ac:dyDescent="0.3"/>
    <row r="210" s="160" customFormat="1" x14ac:dyDescent="0.3"/>
    <row r="211" s="160" customFormat="1" x14ac:dyDescent="0.3"/>
    <row r="212" s="160" customFormat="1" x14ac:dyDescent="0.3"/>
    <row r="213" s="160" customFormat="1" x14ac:dyDescent="0.3"/>
    <row r="214" s="160" customFormat="1" x14ac:dyDescent="0.3"/>
    <row r="215" s="160" customFormat="1" x14ac:dyDescent="0.3"/>
    <row r="216" s="160" customFormat="1" x14ac:dyDescent="0.3"/>
    <row r="217" s="160" customFormat="1" x14ac:dyDescent="0.3"/>
    <row r="218" s="160" customFormat="1" x14ac:dyDescent="0.3"/>
    <row r="219" s="160" customFormat="1" x14ac:dyDescent="0.3"/>
    <row r="220" s="160" customFormat="1" x14ac:dyDescent="0.3"/>
    <row r="221" s="160" customFormat="1" x14ac:dyDescent="0.3"/>
    <row r="222" s="160" customFormat="1" x14ac:dyDescent="0.3"/>
    <row r="223" s="160" customFormat="1" x14ac:dyDescent="0.3"/>
    <row r="224" s="160" customFormat="1" x14ac:dyDescent="0.3"/>
    <row r="225" s="160" customFormat="1" x14ac:dyDescent="0.3"/>
    <row r="226" s="160" customFormat="1" x14ac:dyDescent="0.3"/>
    <row r="227" s="160" customFormat="1" x14ac:dyDescent="0.3"/>
    <row r="228" s="160" customFormat="1" x14ac:dyDescent="0.3"/>
    <row r="229" s="160" customFormat="1" x14ac:dyDescent="0.3"/>
    <row r="230" s="160" customFormat="1" x14ac:dyDescent="0.3"/>
    <row r="231" s="160" customFormat="1" x14ac:dyDescent="0.3"/>
    <row r="232" s="160" customFormat="1" x14ac:dyDescent="0.3"/>
    <row r="233" s="160" customFormat="1" x14ac:dyDescent="0.3"/>
    <row r="234" s="160" customFormat="1" x14ac:dyDescent="0.3"/>
    <row r="235" s="160" customFormat="1" x14ac:dyDescent="0.3"/>
    <row r="236" s="160" customFormat="1" x14ac:dyDescent="0.3"/>
    <row r="237" s="160" customFormat="1" x14ac:dyDescent="0.3"/>
    <row r="238" s="160" customFormat="1" x14ac:dyDescent="0.3"/>
    <row r="239" s="160" customFormat="1" x14ac:dyDescent="0.3"/>
    <row r="240" s="160" customFormat="1" x14ac:dyDescent="0.3"/>
    <row r="241" s="160" customFormat="1" x14ac:dyDescent="0.3"/>
    <row r="242" s="160" customFormat="1" x14ac:dyDescent="0.3"/>
    <row r="243" s="160" customFormat="1" x14ac:dyDescent="0.3"/>
    <row r="244" s="160" customFormat="1" x14ac:dyDescent="0.3"/>
    <row r="245" s="160" customFormat="1" x14ac:dyDescent="0.3"/>
    <row r="246" s="160" customFormat="1" x14ac:dyDescent="0.3"/>
    <row r="247" s="160" customFormat="1" x14ac:dyDescent="0.3"/>
    <row r="248" s="160" customFormat="1" x14ac:dyDescent="0.3"/>
    <row r="249" s="160" customFormat="1" x14ac:dyDescent="0.3"/>
    <row r="250" s="160" customFormat="1" x14ac:dyDescent="0.3"/>
    <row r="251" s="160" customFormat="1" x14ac:dyDescent="0.3"/>
    <row r="252" s="160" customFormat="1" x14ac:dyDescent="0.3"/>
    <row r="253" s="160" customFormat="1" x14ac:dyDescent="0.3"/>
    <row r="254" s="160" customFormat="1" x14ac:dyDescent="0.3"/>
    <row r="255" s="160" customFormat="1" x14ac:dyDescent="0.3"/>
    <row r="256" s="160" customFormat="1" x14ac:dyDescent="0.3"/>
    <row r="257" s="160" customFormat="1" x14ac:dyDescent="0.3"/>
    <row r="258" s="160" customFormat="1" x14ac:dyDescent="0.3"/>
    <row r="259" s="160" customFormat="1" x14ac:dyDescent="0.3"/>
    <row r="260" s="160" customFormat="1" x14ac:dyDescent="0.3"/>
    <row r="261" s="160" customFormat="1" x14ac:dyDescent="0.3"/>
    <row r="262" s="160" customFormat="1" x14ac:dyDescent="0.3"/>
    <row r="263" s="160" customFormat="1" x14ac:dyDescent="0.3"/>
    <row r="264" s="160" customFormat="1" x14ac:dyDescent="0.3"/>
    <row r="265" s="160" customFormat="1" x14ac:dyDescent="0.3"/>
    <row r="266" s="160" customFormat="1" x14ac:dyDescent="0.3"/>
    <row r="267" s="160" customFormat="1" x14ac:dyDescent="0.3"/>
    <row r="268" s="160" customFormat="1" x14ac:dyDescent="0.3"/>
    <row r="269" s="160" customFormat="1" x14ac:dyDescent="0.3"/>
    <row r="270" s="160" customFormat="1" x14ac:dyDescent="0.3"/>
    <row r="271" s="160" customFormat="1" x14ac:dyDescent="0.3"/>
    <row r="272" s="160" customFormat="1" x14ac:dyDescent="0.3"/>
    <row r="273" s="160" customFormat="1" x14ac:dyDescent="0.3"/>
    <row r="274" s="160" customFormat="1" x14ac:dyDescent="0.3"/>
    <row r="275" s="160" customFormat="1" x14ac:dyDescent="0.3"/>
    <row r="276" s="160" customFormat="1" x14ac:dyDescent="0.3"/>
    <row r="277" s="160" customFormat="1" x14ac:dyDescent="0.3"/>
    <row r="278" s="160" customFormat="1" x14ac:dyDescent="0.3"/>
    <row r="279" s="160" customFormat="1" x14ac:dyDescent="0.3"/>
    <row r="280" s="160" customFormat="1" x14ac:dyDescent="0.3"/>
    <row r="281" s="160" customFormat="1" x14ac:dyDescent="0.3"/>
    <row r="282" s="160" customFormat="1" x14ac:dyDescent="0.3"/>
    <row r="283" s="160" customFormat="1" x14ac:dyDescent="0.3"/>
    <row r="284" s="160" customFormat="1" x14ac:dyDescent="0.3"/>
    <row r="285" s="160" customFormat="1" x14ac:dyDescent="0.3"/>
    <row r="286" s="160" customFormat="1" x14ac:dyDescent="0.3"/>
    <row r="287" s="160" customFormat="1" x14ac:dyDescent="0.3"/>
    <row r="288" s="160" customFormat="1" x14ac:dyDescent="0.3"/>
    <row r="289" s="160" customFormat="1" x14ac:dyDescent="0.3"/>
    <row r="290" s="160" customFormat="1" x14ac:dyDescent="0.3"/>
    <row r="291" s="160" customFormat="1" x14ac:dyDescent="0.3"/>
    <row r="292" s="160" customFormat="1" x14ac:dyDescent="0.3"/>
    <row r="293" s="160" customFormat="1" x14ac:dyDescent="0.3"/>
    <row r="294" s="160" customFormat="1" x14ac:dyDescent="0.3"/>
    <row r="295" s="160" customFormat="1" x14ac:dyDescent="0.3"/>
    <row r="296" s="160" customFormat="1" x14ac:dyDescent="0.3"/>
    <row r="297" s="160" customFormat="1" x14ac:dyDescent="0.3"/>
    <row r="298" s="160" customFormat="1" x14ac:dyDescent="0.3"/>
    <row r="299" s="160" customFormat="1" x14ac:dyDescent="0.3"/>
    <row r="300" s="160" customFormat="1" x14ac:dyDescent="0.3"/>
    <row r="301" s="160" customFormat="1" x14ac:dyDescent="0.3"/>
    <row r="302" s="160" customFormat="1" x14ac:dyDescent="0.3"/>
    <row r="303" s="160" customFormat="1" x14ac:dyDescent="0.3"/>
    <row r="304" s="160" customFormat="1" x14ac:dyDescent="0.3"/>
    <row r="305" s="160" customFormat="1" x14ac:dyDescent="0.3"/>
    <row r="306" s="160" customFormat="1" x14ac:dyDescent="0.3"/>
    <row r="307" s="160" customFormat="1" x14ac:dyDescent="0.3"/>
    <row r="308" s="160" customFormat="1" x14ac:dyDescent="0.3"/>
    <row r="309" s="160" customFormat="1" x14ac:dyDescent="0.3"/>
    <row r="310" s="160" customFormat="1" x14ac:dyDescent="0.3"/>
    <row r="311" s="160" customFormat="1" x14ac:dyDescent="0.3"/>
    <row r="312" s="160" customFormat="1" x14ac:dyDescent="0.3"/>
    <row r="313" s="160" customFormat="1" x14ac:dyDescent="0.3"/>
    <row r="314" s="160" customFormat="1" x14ac:dyDescent="0.3"/>
    <row r="315" s="160" customFormat="1" x14ac:dyDescent="0.3"/>
    <row r="316" s="160" customFormat="1" x14ac:dyDescent="0.3"/>
    <row r="317" s="160" customFormat="1" x14ac:dyDescent="0.3"/>
    <row r="318" s="160" customFormat="1" x14ac:dyDescent="0.3"/>
    <row r="319" s="160" customFormat="1" x14ac:dyDescent="0.3"/>
    <row r="320" s="160" customFormat="1" x14ac:dyDescent="0.3"/>
    <row r="321" s="160" customFormat="1" x14ac:dyDescent="0.3"/>
    <row r="322" s="160" customFormat="1" x14ac:dyDescent="0.3"/>
    <row r="323" s="160" customFormat="1" x14ac:dyDescent="0.3"/>
    <row r="324" s="160" customFormat="1" x14ac:dyDescent="0.3"/>
    <row r="325" s="160" customFormat="1" x14ac:dyDescent="0.3"/>
    <row r="326" s="160" customFormat="1" x14ac:dyDescent="0.3"/>
    <row r="327" s="160" customFormat="1" x14ac:dyDescent="0.3"/>
    <row r="328" s="160" customFormat="1" x14ac:dyDescent="0.3"/>
    <row r="329" s="160" customFormat="1" x14ac:dyDescent="0.3"/>
    <row r="330" s="160" customFormat="1" x14ac:dyDescent="0.3"/>
    <row r="331" s="160" customFormat="1" x14ac:dyDescent="0.3"/>
    <row r="332" s="160" customFormat="1" x14ac:dyDescent="0.3"/>
    <row r="333" s="160" customFormat="1" x14ac:dyDescent="0.3"/>
    <row r="334" s="160" customFormat="1" x14ac:dyDescent="0.3"/>
    <row r="335" s="160" customFormat="1" x14ac:dyDescent="0.3"/>
    <row r="336" s="160" customFormat="1" x14ac:dyDescent="0.3"/>
    <row r="337" s="160" customFormat="1" x14ac:dyDescent="0.3"/>
    <row r="338" s="160" customFormat="1" x14ac:dyDescent="0.3"/>
    <row r="339" s="160" customFormat="1" x14ac:dyDescent="0.3"/>
    <row r="340" s="160" customFormat="1" x14ac:dyDescent="0.3"/>
    <row r="341" s="160" customFormat="1" x14ac:dyDescent="0.3"/>
    <row r="342" s="160" customFormat="1" x14ac:dyDescent="0.3"/>
    <row r="343" s="160" customFormat="1" x14ac:dyDescent="0.3"/>
    <row r="344" s="160" customFormat="1" x14ac:dyDescent="0.3"/>
    <row r="345" s="160" customFormat="1" x14ac:dyDescent="0.3"/>
    <row r="346" s="160" customFormat="1" x14ac:dyDescent="0.3"/>
    <row r="347" s="160" customFormat="1" x14ac:dyDescent="0.3"/>
    <row r="348" s="160" customFormat="1" x14ac:dyDescent="0.3"/>
    <row r="349" s="160" customFormat="1" x14ac:dyDescent="0.3"/>
    <row r="350" s="160" customFormat="1" x14ac:dyDescent="0.3"/>
    <row r="351" s="160" customFormat="1" x14ac:dyDescent="0.3"/>
    <row r="352" s="160" customFormat="1" x14ac:dyDescent="0.3"/>
    <row r="353" s="160" customFormat="1" x14ac:dyDescent="0.3"/>
    <row r="354" s="160" customFormat="1" x14ac:dyDescent="0.3"/>
    <row r="355" s="160" customFormat="1" x14ac:dyDescent="0.3"/>
    <row r="356" s="160" customFormat="1" x14ac:dyDescent="0.3"/>
    <row r="357" s="160" customFormat="1" x14ac:dyDescent="0.3"/>
    <row r="358" s="160" customFormat="1" x14ac:dyDescent="0.3"/>
    <row r="359" s="160" customFormat="1" x14ac:dyDescent="0.3"/>
    <row r="360" s="160" customFormat="1" x14ac:dyDescent="0.3"/>
    <row r="361" s="160" customFormat="1" x14ac:dyDescent="0.3"/>
    <row r="362" s="160" customFormat="1" x14ac:dyDescent="0.3"/>
    <row r="363" s="160" customFormat="1" x14ac:dyDescent="0.3"/>
    <row r="364" s="160" customFormat="1" x14ac:dyDescent="0.3"/>
    <row r="365" s="160" customFormat="1" x14ac:dyDescent="0.3"/>
    <row r="366" s="160" customFormat="1" x14ac:dyDescent="0.3"/>
    <row r="367" s="160" customFormat="1" x14ac:dyDescent="0.3"/>
    <row r="368" s="160" customFormat="1" x14ac:dyDescent="0.3"/>
    <row r="369" s="160" customFormat="1" x14ac:dyDescent="0.3"/>
    <row r="370" s="160" customFormat="1" x14ac:dyDescent="0.3"/>
    <row r="371" s="160" customFormat="1" x14ac:dyDescent="0.3"/>
    <row r="372" s="160" customFormat="1" x14ac:dyDescent="0.3"/>
    <row r="373" s="160" customFormat="1" x14ac:dyDescent="0.3"/>
    <row r="374" s="160" customFormat="1" x14ac:dyDescent="0.3"/>
    <row r="375" s="160" customFormat="1" x14ac:dyDescent="0.3"/>
    <row r="376" s="160" customFormat="1" x14ac:dyDescent="0.3"/>
    <row r="377" s="160" customFormat="1" x14ac:dyDescent="0.3"/>
    <row r="378" s="160" customFormat="1" x14ac:dyDescent="0.3"/>
    <row r="379" s="160" customFormat="1" x14ac:dyDescent="0.3"/>
    <row r="380" s="160" customFormat="1" x14ac:dyDescent="0.3"/>
    <row r="381" s="160" customFormat="1" x14ac:dyDescent="0.3"/>
    <row r="382" s="160" customFormat="1" x14ac:dyDescent="0.3"/>
    <row r="383" s="160" customFormat="1" x14ac:dyDescent="0.3"/>
    <row r="384" s="160" customFormat="1" x14ac:dyDescent="0.3"/>
    <row r="385" s="160" customFormat="1" x14ac:dyDescent="0.3"/>
    <row r="386" s="160" customFormat="1" x14ac:dyDescent="0.3"/>
    <row r="387" s="160" customFormat="1" x14ac:dyDescent="0.3"/>
    <row r="388" s="160" customFormat="1" x14ac:dyDescent="0.3"/>
    <row r="389" s="160" customFormat="1" x14ac:dyDescent="0.3"/>
    <row r="390" s="160" customFormat="1" x14ac:dyDescent="0.3"/>
    <row r="391" s="160" customFormat="1" x14ac:dyDescent="0.3"/>
    <row r="392" s="160" customFormat="1" x14ac:dyDescent="0.3"/>
    <row r="393" s="160" customFormat="1" x14ac:dyDescent="0.3"/>
    <row r="394" s="160" customFormat="1" x14ac:dyDescent="0.3"/>
    <row r="395" s="160" customFormat="1" x14ac:dyDescent="0.3"/>
    <row r="396" s="160" customFormat="1" x14ac:dyDescent="0.3"/>
    <row r="397" s="160" customFormat="1" x14ac:dyDescent="0.3"/>
    <row r="398" s="160" customFormat="1" x14ac:dyDescent="0.3"/>
    <row r="399" s="160" customFormat="1" x14ac:dyDescent="0.3"/>
    <row r="400" s="160" customFormat="1" x14ac:dyDescent="0.3"/>
    <row r="401" s="160" customFormat="1" x14ac:dyDescent="0.3"/>
    <row r="402" s="160" customFormat="1" x14ac:dyDescent="0.3"/>
    <row r="403" s="160" customFormat="1" x14ac:dyDescent="0.3"/>
    <row r="404" s="160" customFormat="1" x14ac:dyDescent="0.3"/>
    <row r="405" s="160" customFormat="1" x14ac:dyDescent="0.3"/>
    <row r="406" s="160" customFormat="1" x14ac:dyDescent="0.3"/>
    <row r="407" s="160" customFormat="1" x14ac:dyDescent="0.3"/>
    <row r="408" s="160" customFormat="1" x14ac:dyDescent="0.3"/>
    <row r="409" s="160" customFormat="1" x14ac:dyDescent="0.3"/>
    <row r="410" s="160" customFormat="1" x14ac:dyDescent="0.3"/>
    <row r="411" s="160" customFormat="1" x14ac:dyDescent="0.3"/>
    <row r="412" s="160" customFormat="1" x14ac:dyDescent="0.3"/>
    <row r="413" s="160" customFormat="1" x14ac:dyDescent="0.3"/>
    <row r="414" s="160" customFormat="1" x14ac:dyDescent="0.3"/>
    <row r="415" s="160" customFormat="1" x14ac:dyDescent="0.3"/>
    <row r="416" s="160" customFormat="1" x14ac:dyDescent="0.3"/>
    <row r="417" s="160" customFormat="1" x14ac:dyDescent="0.3"/>
    <row r="418" s="160" customFormat="1" x14ac:dyDescent="0.3"/>
    <row r="419" s="160" customFormat="1" x14ac:dyDescent="0.3"/>
    <row r="420" s="160" customFormat="1" x14ac:dyDescent="0.3"/>
    <row r="421" s="160" customFormat="1" x14ac:dyDescent="0.3"/>
    <row r="422" s="160" customFormat="1" x14ac:dyDescent="0.3"/>
    <row r="423" s="160" customFormat="1" x14ac:dyDescent="0.3"/>
    <row r="424" s="160" customFormat="1" x14ac:dyDescent="0.3"/>
    <row r="425" s="160" customFormat="1" x14ac:dyDescent="0.3"/>
    <row r="426" s="160" customFormat="1" x14ac:dyDescent="0.3"/>
    <row r="427" s="160" customFormat="1" x14ac:dyDescent="0.3"/>
    <row r="428" s="160" customFormat="1" x14ac:dyDescent="0.3"/>
    <row r="429" s="160" customFormat="1" x14ac:dyDescent="0.3"/>
    <row r="430" s="160" customFormat="1" x14ac:dyDescent="0.3"/>
    <row r="431" s="160" customFormat="1" x14ac:dyDescent="0.3"/>
    <row r="432" s="160" customFormat="1" x14ac:dyDescent="0.3"/>
    <row r="433" s="160" customFormat="1" x14ac:dyDescent="0.3"/>
    <row r="434" s="160" customFormat="1" x14ac:dyDescent="0.3"/>
    <row r="435" s="160" customFormat="1" x14ac:dyDescent="0.3"/>
    <row r="436" s="160" customFormat="1" x14ac:dyDescent="0.3"/>
    <row r="437" s="160" customFormat="1" x14ac:dyDescent="0.3"/>
    <row r="438" s="160" customFormat="1" x14ac:dyDescent="0.3"/>
    <row r="439" s="160" customFormat="1" x14ac:dyDescent="0.3"/>
    <row r="440" s="160" customFormat="1" x14ac:dyDescent="0.3"/>
    <row r="441" s="160" customFormat="1" x14ac:dyDescent="0.3"/>
    <row r="442" s="160" customFormat="1" x14ac:dyDescent="0.3"/>
    <row r="443" s="160" customFormat="1" x14ac:dyDescent="0.3"/>
    <row r="444" s="160" customFormat="1" x14ac:dyDescent="0.3"/>
    <row r="445" s="160" customFormat="1" x14ac:dyDescent="0.3"/>
    <row r="446" s="160" customFormat="1" x14ac:dyDescent="0.3"/>
    <row r="447" s="160" customFormat="1" x14ac:dyDescent="0.3"/>
    <row r="448" s="160" customFormat="1" x14ac:dyDescent="0.3"/>
    <row r="449" s="160" customFormat="1" x14ac:dyDescent="0.3"/>
    <row r="450" s="160" customFormat="1" x14ac:dyDescent="0.3"/>
    <row r="451" s="160" customFormat="1" x14ac:dyDescent="0.3"/>
    <row r="452" s="160" customFormat="1" x14ac:dyDescent="0.3"/>
    <row r="453" s="160" customFormat="1" x14ac:dyDescent="0.3"/>
    <row r="454" s="160" customFormat="1" x14ac:dyDescent="0.3"/>
    <row r="455" s="160" customFormat="1" x14ac:dyDescent="0.3"/>
    <row r="456" s="160" customFormat="1" x14ac:dyDescent="0.3"/>
    <row r="457" s="160" customFormat="1" x14ac:dyDescent="0.3"/>
    <row r="458" s="160" customFormat="1" x14ac:dyDescent="0.3"/>
    <row r="459" s="160" customFormat="1" x14ac:dyDescent="0.3"/>
    <row r="460" s="160" customFormat="1" x14ac:dyDescent="0.3"/>
    <row r="461" s="160" customFormat="1" x14ac:dyDescent="0.3"/>
    <row r="462" s="160" customFormat="1" x14ac:dyDescent="0.3"/>
    <row r="463" s="160" customFormat="1" x14ac:dyDescent="0.3"/>
    <row r="464" s="160" customFormat="1" x14ac:dyDescent="0.3"/>
    <row r="465" s="160" customFormat="1" x14ac:dyDescent="0.3"/>
    <row r="466" s="160" customFormat="1" x14ac:dyDescent="0.3"/>
    <row r="467" s="160" customFormat="1" x14ac:dyDescent="0.3"/>
    <row r="468" s="160" customFormat="1" x14ac:dyDescent="0.3"/>
    <row r="469" s="160" customFormat="1" x14ac:dyDescent="0.3"/>
    <row r="470" s="160" customFormat="1" x14ac:dyDescent="0.3"/>
    <row r="471" s="160" customFormat="1" x14ac:dyDescent="0.3"/>
    <row r="472" s="160" customFormat="1" x14ac:dyDescent="0.3"/>
    <row r="473" s="160" customFormat="1" x14ac:dyDescent="0.3"/>
    <row r="474" s="160" customFormat="1" x14ac:dyDescent="0.3"/>
    <row r="475" s="160" customFormat="1" x14ac:dyDescent="0.3"/>
    <row r="476" s="160" customFormat="1" x14ac:dyDescent="0.3"/>
    <row r="477" s="160" customFormat="1" x14ac:dyDescent="0.3"/>
    <row r="478" s="160" customFormat="1" x14ac:dyDescent="0.3"/>
    <row r="479" s="160" customFormat="1" x14ac:dyDescent="0.3"/>
    <row r="480" s="160" customFormat="1" x14ac:dyDescent="0.3"/>
    <row r="481" s="160" customFormat="1" x14ac:dyDescent="0.3"/>
    <row r="482" s="160" customFormat="1" x14ac:dyDescent="0.3"/>
    <row r="483" s="160" customFormat="1" x14ac:dyDescent="0.3"/>
    <row r="484" s="160" customFormat="1" x14ac:dyDescent="0.3"/>
    <row r="485" s="160" customFormat="1" x14ac:dyDescent="0.3"/>
    <row r="486" s="160" customFormat="1" x14ac:dyDescent="0.3"/>
    <row r="487" s="160" customFormat="1" x14ac:dyDescent="0.3"/>
    <row r="488" s="160" customFormat="1" x14ac:dyDescent="0.3"/>
    <row r="489" s="160" customFormat="1" x14ac:dyDescent="0.3"/>
    <row r="490" s="160" customFormat="1" x14ac:dyDescent="0.3"/>
    <row r="491" s="160" customFormat="1" x14ac:dyDescent="0.3"/>
    <row r="492" s="160" customFormat="1" x14ac:dyDescent="0.3"/>
    <row r="493" s="160" customFormat="1" x14ac:dyDescent="0.3"/>
    <row r="494" s="160" customFormat="1" x14ac:dyDescent="0.3"/>
    <row r="495" s="160" customFormat="1" x14ac:dyDescent="0.3"/>
    <row r="496" s="160" customFormat="1" x14ac:dyDescent="0.3"/>
    <row r="497" s="160" customFormat="1" x14ac:dyDescent="0.3"/>
    <row r="498" s="160" customFormat="1" x14ac:dyDescent="0.3"/>
    <row r="499" s="160" customFormat="1" x14ac:dyDescent="0.3"/>
    <row r="500" s="160" customFormat="1" x14ac:dyDescent="0.3"/>
    <row r="501" s="160" customFormat="1" x14ac:dyDescent="0.3"/>
    <row r="502" s="160" customFormat="1" x14ac:dyDescent="0.3"/>
    <row r="503" s="160" customFormat="1" x14ac:dyDescent="0.3"/>
    <row r="504" s="160" customFormat="1" x14ac:dyDescent="0.3"/>
    <row r="505" s="160" customFormat="1" x14ac:dyDescent="0.3"/>
    <row r="506" s="160" customFormat="1" x14ac:dyDescent="0.3"/>
    <row r="507" s="160" customFormat="1" x14ac:dyDescent="0.3"/>
    <row r="508" s="160" customFormat="1" x14ac:dyDescent="0.3"/>
    <row r="509" s="160" customFormat="1" x14ac:dyDescent="0.3"/>
    <row r="510" s="160" customFormat="1" x14ac:dyDescent="0.3"/>
    <row r="511" s="160" customFormat="1" x14ac:dyDescent="0.3"/>
    <row r="512" s="160" customFormat="1" x14ac:dyDescent="0.3"/>
    <row r="513" s="160" customFormat="1" x14ac:dyDescent="0.3"/>
    <row r="514" s="160" customFormat="1" x14ac:dyDescent="0.3"/>
    <row r="515" s="160" customFormat="1" x14ac:dyDescent="0.3"/>
    <row r="516" s="160" customFormat="1" x14ac:dyDescent="0.3"/>
    <row r="517" s="160" customFormat="1" x14ac:dyDescent="0.3"/>
    <row r="518" s="160" customFormat="1" x14ac:dyDescent="0.3"/>
    <row r="519" s="160" customFormat="1" x14ac:dyDescent="0.3"/>
    <row r="520" s="160" customFormat="1" x14ac:dyDescent="0.3"/>
    <row r="521" s="160" customFormat="1" x14ac:dyDescent="0.3"/>
    <row r="522" s="160" customFormat="1" x14ac:dyDescent="0.3"/>
    <row r="523" s="160" customFormat="1" x14ac:dyDescent="0.3"/>
    <row r="524" s="160" customFormat="1" x14ac:dyDescent="0.3"/>
    <row r="525" s="160" customFormat="1" x14ac:dyDescent="0.3"/>
    <row r="526" s="160" customFormat="1" x14ac:dyDescent="0.3"/>
    <row r="527" s="160" customFormat="1" x14ac:dyDescent="0.3"/>
    <row r="528" s="160" customFormat="1" x14ac:dyDescent="0.3"/>
    <row r="529" s="160" customFormat="1" x14ac:dyDescent="0.3"/>
    <row r="530" s="160" customFormat="1" x14ac:dyDescent="0.3"/>
    <row r="531" s="160" customFormat="1" x14ac:dyDescent="0.3"/>
    <row r="532" s="160" customFormat="1" x14ac:dyDescent="0.3"/>
    <row r="533" s="160" customFormat="1" x14ac:dyDescent="0.3"/>
    <row r="534" s="160" customFormat="1" x14ac:dyDescent="0.3"/>
    <row r="535" s="160" customFormat="1" x14ac:dyDescent="0.3"/>
    <row r="536" s="160" customFormat="1" x14ac:dyDescent="0.3"/>
    <row r="537" s="160" customFormat="1" x14ac:dyDescent="0.3"/>
    <row r="538" s="160" customFormat="1" x14ac:dyDescent="0.3"/>
    <row r="539" s="160" customFormat="1" x14ac:dyDescent="0.3"/>
    <row r="540" s="160" customFormat="1" x14ac:dyDescent="0.3"/>
    <row r="541" s="160" customFormat="1" x14ac:dyDescent="0.3"/>
    <row r="542" s="160" customFormat="1" x14ac:dyDescent="0.3"/>
    <row r="543" s="160" customFormat="1" x14ac:dyDescent="0.3"/>
    <row r="544" s="160" customFormat="1" x14ac:dyDescent="0.3"/>
    <row r="545" s="160" customFormat="1" x14ac:dyDescent="0.3"/>
    <row r="546" s="160" customFormat="1" x14ac:dyDescent="0.3"/>
    <row r="547" s="160" customFormat="1" x14ac:dyDescent="0.3"/>
    <row r="548" s="160" customFormat="1" x14ac:dyDescent="0.3"/>
    <row r="549" s="160" customFormat="1" x14ac:dyDescent="0.3"/>
    <row r="550" s="160" customFormat="1" x14ac:dyDescent="0.3"/>
    <row r="551" s="160" customFormat="1" x14ac:dyDescent="0.3"/>
    <row r="552" s="160" customFormat="1" x14ac:dyDescent="0.3"/>
    <row r="553" s="160" customFormat="1" x14ac:dyDescent="0.3"/>
    <row r="554" s="160" customFormat="1" x14ac:dyDescent="0.3"/>
    <row r="555" s="160" customFormat="1" x14ac:dyDescent="0.3"/>
    <row r="556" s="160" customFormat="1" x14ac:dyDescent="0.3"/>
    <row r="557" s="160" customFormat="1" x14ac:dyDescent="0.3"/>
    <row r="558" s="160" customFormat="1" x14ac:dyDescent="0.3"/>
    <row r="559" s="160" customFormat="1" x14ac:dyDescent="0.3"/>
    <row r="560" s="160" customFormat="1" x14ac:dyDescent="0.3"/>
    <row r="561" s="160" customFormat="1" x14ac:dyDescent="0.3"/>
    <row r="562" s="160" customFormat="1" x14ac:dyDescent="0.3"/>
    <row r="563" s="160" customFormat="1" x14ac:dyDescent="0.3"/>
    <row r="564" s="160" customFormat="1" x14ac:dyDescent="0.3"/>
    <row r="565" s="160" customFormat="1" x14ac:dyDescent="0.3"/>
    <row r="566" s="160" customFormat="1" x14ac:dyDescent="0.3"/>
    <row r="567" s="160" customFormat="1" x14ac:dyDescent="0.3"/>
    <row r="568" s="160" customFormat="1" x14ac:dyDescent="0.3"/>
    <row r="569" s="160" customFormat="1" x14ac:dyDescent="0.3"/>
    <row r="570" s="160" customFormat="1" x14ac:dyDescent="0.3"/>
    <row r="571" s="160" customFormat="1" x14ac:dyDescent="0.3"/>
    <row r="572" s="160" customFormat="1" x14ac:dyDescent="0.3"/>
    <row r="573" s="160" customFormat="1" x14ac:dyDescent="0.3"/>
    <row r="574" s="160" customFormat="1" x14ac:dyDescent="0.3"/>
    <row r="575" s="160" customFormat="1" x14ac:dyDescent="0.3"/>
    <row r="576" s="160" customFormat="1" x14ac:dyDescent="0.3"/>
    <row r="577" s="160" customFormat="1" x14ac:dyDescent="0.3"/>
    <row r="578" s="160" customFormat="1" x14ac:dyDescent="0.3"/>
    <row r="579" s="160" customFormat="1" x14ac:dyDescent="0.3"/>
    <row r="580" s="160" customFormat="1" x14ac:dyDescent="0.3"/>
    <row r="581" s="160" customFormat="1" x14ac:dyDescent="0.3"/>
    <row r="582" s="160" customFormat="1" x14ac:dyDescent="0.3"/>
    <row r="583" s="160" customFormat="1" x14ac:dyDescent="0.3"/>
    <row r="584" s="160" customFormat="1" x14ac:dyDescent="0.3"/>
    <row r="585" s="160" customFormat="1" x14ac:dyDescent="0.3"/>
    <row r="586" s="160" customFormat="1" x14ac:dyDescent="0.3"/>
    <row r="587" s="160" customFormat="1" x14ac:dyDescent="0.3"/>
    <row r="588" s="160" customFormat="1" x14ac:dyDescent="0.3"/>
    <row r="589" s="160" customFormat="1" x14ac:dyDescent="0.3"/>
    <row r="590" s="160" customFormat="1" x14ac:dyDescent="0.3"/>
    <row r="591" s="160" customFormat="1" x14ac:dyDescent="0.3"/>
    <row r="592" s="160" customFormat="1" x14ac:dyDescent="0.3"/>
    <row r="593" s="160" customFormat="1" x14ac:dyDescent="0.3"/>
    <row r="594" s="160" customFormat="1" x14ac:dyDescent="0.3"/>
    <row r="595" s="160" customFormat="1" x14ac:dyDescent="0.3"/>
    <row r="596" s="160" customFormat="1" x14ac:dyDescent="0.3"/>
    <row r="597" s="160" customFormat="1" x14ac:dyDescent="0.3"/>
    <row r="598" s="160" customFormat="1" x14ac:dyDescent="0.3"/>
    <row r="599" s="160" customFormat="1" x14ac:dyDescent="0.3"/>
    <row r="600" s="160" customFormat="1" x14ac:dyDescent="0.3"/>
    <row r="601" s="160" customFormat="1" x14ac:dyDescent="0.3"/>
    <row r="602" s="160" customFormat="1" x14ac:dyDescent="0.3"/>
    <row r="603" s="160" customFormat="1" x14ac:dyDescent="0.3"/>
    <row r="604" s="160" customFormat="1" x14ac:dyDescent="0.3"/>
    <row r="605" s="160" customFormat="1" x14ac:dyDescent="0.3"/>
    <row r="606" s="160" customFormat="1" x14ac:dyDescent="0.3"/>
    <row r="607" s="160" customFormat="1" x14ac:dyDescent="0.3"/>
    <row r="608" s="160" customFormat="1" x14ac:dyDescent="0.3"/>
    <row r="609" s="160" customFormat="1" x14ac:dyDescent="0.3"/>
    <row r="610" s="160" customFormat="1" x14ac:dyDescent="0.3"/>
    <row r="611" s="160" customFormat="1" x14ac:dyDescent="0.3"/>
    <row r="612" s="160" customFormat="1" x14ac:dyDescent="0.3"/>
    <row r="613" s="160" customFormat="1" x14ac:dyDescent="0.3"/>
    <row r="614" s="160" customFormat="1" x14ac:dyDescent="0.3"/>
    <row r="615" s="160" customFormat="1" x14ac:dyDescent="0.3"/>
    <row r="616" s="160" customFormat="1" x14ac:dyDescent="0.3"/>
    <row r="617" s="160" customFormat="1" x14ac:dyDescent="0.3"/>
    <row r="618" s="160" customFormat="1" x14ac:dyDescent="0.3"/>
    <row r="619" s="160" customFormat="1" x14ac:dyDescent="0.3"/>
    <row r="620" s="160" customFormat="1" x14ac:dyDescent="0.3"/>
    <row r="621" s="160" customFormat="1" x14ac:dyDescent="0.3"/>
    <row r="622" s="160" customFormat="1" x14ac:dyDescent="0.3"/>
    <row r="623" s="160" customFormat="1" x14ac:dyDescent="0.3"/>
    <row r="624" s="160" customFormat="1" x14ac:dyDescent="0.3"/>
    <row r="625" s="160" customFormat="1" x14ac:dyDescent="0.3"/>
    <row r="626" s="160" customFormat="1" x14ac:dyDescent="0.3"/>
    <row r="627" s="160" customFormat="1" x14ac:dyDescent="0.3"/>
    <row r="628" s="160" customFormat="1" x14ac:dyDescent="0.3"/>
    <row r="629" s="160" customFormat="1" x14ac:dyDescent="0.3"/>
    <row r="630" s="160" customFormat="1" x14ac:dyDescent="0.3"/>
    <row r="631" s="160" customFormat="1" x14ac:dyDescent="0.3"/>
    <row r="632" s="160" customFormat="1" x14ac:dyDescent="0.3"/>
    <row r="633" s="160" customFormat="1" x14ac:dyDescent="0.3"/>
    <row r="634" s="160" customFormat="1" x14ac:dyDescent="0.3"/>
    <row r="635" s="160" customFormat="1" x14ac:dyDescent="0.3"/>
    <row r="636" s="160" customFormat="1" x14ac:dyDescent="0.3"/>
    <row r="637" s="160" customFormat="1" x14ac:dyDescent="0.3"/>
    <row r="638" s="160" customFormat="1" x14ac:dyDescent="0.3"/>
    <row r="639" s="160" customFormat="1" x14ac:dyDescent="0.3"/>
    <row r="640" s="160" customFormat="1" x14ac:dyDescent="0.3"/>
    <row r="641" s="160" customFormat="1" x14ac:dyDescent="0.3"/>
    <row r="642" s="160" customFormat="1" x14ac:dyDescent="0.3"/>
    <row r="643" s="160" customFormat="1" x14ac:dyDescent="0.3"/>
    <row r="644" s="160" customFormat="1" x14ac:dyDescent="0.3"/>
    <row r="645" s="160" customFormat="1" x14ac:dyDescent="0.3"/>
    <row r="646" s="160" customFormat="1" x14ac:dyDescent="0.3"/>
    <row r="647" s="160" customFormat="1" x14ac:dyDescent="0.3"/>
    <row r="648" s="160" customFormat="1" x14ac:dyDescent="0.3"/>
    <row r="649" s="160" customFormat="1" x14ac:dyDescent="0.3"/>
    <row r="650" s="160" customFormat="1" x14ac:dyDescent="0.3"/>
    <row r="651" s="160" customFormat="1" x14ac:dyDescent="0.3"/>
    <row r="652" s="160" customFormat="1" x14ac:dyDescent="0.3"/>
    <row r="653" s="160" customFormat="1" x14ac:dyDescent="0.3"/>
    <row r="654" s="160" customFormat="1" x14ac:dyDescent="0.3"/>
    <row r="655" s="160" customFormat="1" x14ac:dyDescent="0.3"/>
    <row r="656" s="160" customFormat="1" x14ac:dyDescent="0.3"/>
    <row r="657" s="160" customFormat="1" x14ac:dyDescent="0.3"/>
    <row r="658" s="160" customFormat="1" x14ac:dyDescent="0.3"/>
    <row r="659" s="160" customFormat="1" x14ac:dyDescent="0.3"/>
    <row r="660" s="160" customFormat="1" x14ac:dyDescent="0.3"/>
    <row r="661" s="160" customFormat="1" x14ac:dyDescent="0.3"/>
    <row r="662" s="160" customFormat="1" x14ac:dyDescent="0.3"/>
    <row r="663" s="160" customFormat="1" x14ac:dyDescent="0.3"/>
    <row r="664" s="160" customFormat="1" x14ac:dyDescent="0.3"/>
    <row r="665" s="160" customFormat="1" x14ac:dyDescent="0.3"/>
    <row r="666" s="160" customFormat="1" x14ac:dyDescent="0.3"/>
    <row r="667" s="160" customFormat="1" x14ac:dyDescent="0.3"/>
    <row r="668" s="160" customFormat="1" x14ac:dyDescent="0.3"/>
    <row r="669" s="160" customFormat="1" x14ac:dyDescent="0.3"/>
    <row r="670" s="160" customFormat="1" x14ac:dyDescent="0.3"/>
    <row r="671" s="160" customFormat="1" x14ac:dyDescent="0.3"/>
    <row r="672" s="160" customFormat="1" x14ac:dyDescent="0.3"/>
    <row r="673" s="160" customFormat="1" x14ac:dyDescent="0.3"/>
    <row r="674" s="160" customFormat="1" x14ac:dyDescent="0.3"/>
    <row r="675" s="160" customFormat="1" x14ac:dyDescent="0.3"/>
    <row r="676" s="160" customFormat="1" x14ac:dyDescent="0.3"/>
    <row r="677" s="160" customFormat="1" x14ac:dyDescent="0.3"/>
    <row r="678" s="160" customFormat="1" x14ac:dyDescent="0.3"/>
    <row r="679" s="160" customFormat="1" x14ac:dyDescent="0.3"/>
    <row r="680" s="160" customFormat="1" x14ac:dyDescent="0.3"/>
    <row r="681" s="160" customFormat="1" x14ac:dyDescent="0.3"/>
    <row r="682" s="160" customFormat="1" x14ac:dyDescent="0.3"/>
    <row r="683" s="160" customFormat="1" x14ac:dyDescent="0.3"/>
    <row r="684" s="160" customFormat="1" x14ac:dyDescent="0.3"/>
    <row r="685" s="160" customFormat="1" x14ac:dyDescent="0.3"/>
    <row r="686" s="160" customFormat="1" x14ac:dyDescent="0.3"/>
    <row r="687" s="160" customFormat="1" x14ac:dyDescent="0.3"/>
    <row r="688" s="160" customFormat="1" x14ac:dyDescent="0.3"/>
    <row r="689" s="160" customFormat="1" x14ac:dyDescent="0.3"/>
    <row r="690" s="160" customFormat="1" x14ac:dyDescent="0.3"/>
    <row r="691" s="160" customFormat="1" x14ac:dyDescent="0.3"/>
    <row r="692" s="160" customFormat="1" x14ac:dyDescent="0.3"/>
    <row r="693" s="160" customFormat="1" x14ac:dyDescent="0.3"/>
    <row r="694" s="160" customFormat="1" x14ac:dyDescent="0.3"/>
    <row r="695" s="160" customFormat="1" x14ac:dyDescent="0.3"/>
    <row r="696" s="160" customFormat="1" x14ac:dyDescent="0.3"/>
    <row r="697" s="160" customFormat="1" x14ac:dyDescent="0.3"/>
    <row r="698" s="160" customFormat="1" x14ac:dyDescent="0.3"/>
    <row r="699" s="160" customFormat="1" x14ac:dyDescent="0.3"/>
    <row r="700" s="160" customFormat="1" x14ac:dyDescent="0.3"/>
    <row r="701" s="160" customFormat="1" x14ac:dyDescent="0.3"/>
    <row r="702" s="160" customFormat="1" x14ac:dyDescent="0.3"/>
    <row r="703" s="160" customFormat="1" x14ac:dyDescent="0.3"/>
    <row r="704" s="160" customFormat="1" x14ac:dyDescent="0.3"/>
    <row r="705" s="160" customFormat="1" x14ac:dyDescent="0.3"/>
    <row r="706" s="160" customFormat="1" x14ac:dyDescent="0.3"/>
    <row r="707" s="160" customFormat="1" x14ac:dyDescent="0.3"/>
    <row r="708" s="160" customFormat="1" x14ac:dyDescent="0.3"/>
    <row r="709" s="160" customFormat="1" x14ac:dyDescent="0.3"/>
    <row r="710" s="160" customFormat="1" x14ac:dyDescent="0.3"/>
    <row r="711" s="160" customFormat="1" x14ac:dyDescent="0.3"/>
    <row r="712" s="160" customFormat="1" x14ac:dyDescent="0.3"/>
    <row r="713" s="160" customFormat="1" x14ac:dyDescent="0.3"/>
    <row r="714" s="160" customFormat="1" x14ac:dyDescent="0.3"/>
    <row r="715" s="160" customFormat="1" x14ac:dyDescent="0.3"/>
    <row r="716" s="160" customFormat="1" x14ac:dyDescent="0.3"/>
    <row r="717" s="160" customFormat="1" x14ac:dyDescent="0.3"/>
    <row r="718" s="160" customFormat="1" x14ac:dyDescent="0.3"/>
    <row r="719" s="160" customFormat="1" x14ac:dyDescent="0.3"/>
    <row r="720" s="160" customFormat="1" x14ac:dyDescent="0.3"/>
    <row r="721" s="160" customFormat="1" x14ac:dyDescent="0.3"/>
    <row r="722" s="160" customFormat="1" x14ac:dyDescent="0.3"/>
    <row r="723" s="160" customFormat="1" x14ac:dyDescent="0.3"/>
    <row r="724" s="160" customFormat="1" x14ac:dyDescent="0.3"/>
    <row r="725" s="160" customFormat="1" x14ac:dyDescent="0.3"/>
    <row r="726" s="160" customFormat="1" x14ac:dyDescent="0.3"/>
    <row r="727" s="160" customFormat="1" x14ac:dyDescent="0.3"/>
    <row r="728" s="160" customFormat="1" x14ac:dyDescent="0.3"/>
    <row r="729" s="160" customFormat="1" x14ac:dyDescent="0.3"/>
    <row r="730" s="160" customFormat="1" x14ac:dyDescent="0.3"/>
    <row r="731" s="160" customFormat="1" x14ac:dyDescent="0.3"/>
    <row r="732" s="160" customFormat="1" x14ac:dyDescent="0.3"/>
    <row r="733" s="160" customFormat="1" x14ac:dyDescent="0.3"/>
    <row r="734" s="160" customFormat="1" x14ac:dyDescent="0.3"/>
    <row r="735" s="160" customFormat="1" x14ac:dyDescent="0.3"/>
  </sheetData>
  <mergeCells count="1">
    <mergeCell ref="B2:D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sheetPr>
  <dimension ref="A1:IX260"/>
  <sheetViews>
    <sheetView topLeftCell="A22" zoomScale="90" zoomScaleNormal="90" workbookViewId="0">
      <selection activeCell="AU66" sqref="AU66"/>
    </sheetView>
  </sheetViews>
  <sheetFormatPr baseColWidth="10" defaultRowHeight="15.75" x14ac:dyDescent="0.25"/>
  <cols>
    <col min="1" max="1" width="11.42578125" style="117"/>
    <col min="2" max="2" width="20" style="117" customWidth="1"/>
    <col min="3" max="3" width="30.85546875" style="117" hidden="1" customWidth="1"/>
    <col min="4" max="4" width="115" style="149" customWidth="1"/>
    <col min="5" max="5" width="13.140625" style="154" customWidth="1"/>
    <col min="6" max="10" width="11.42578125" style="117"/>
    <col min="11" max="258" width="11.42578125" style="116"/>
    <col min="259" max="16384" width="11.42578125" style="117"/>
  </cols>
  <sheetData>
    <row r="1" spans="1:10" s="116" customFormat="1" x14ac:dyDescent="0.25">
      <c r="D1" s="143"/>
      <c r="E1" s="151"/>
    </row>
    <row r="2" spans="1:10" x14ac:dyDescent="0.25">
      <c r="A2" s="20"/>
      <c r="B2" s="480" t="s">
        <v>119</v>
      </c>
      <c r="C2" s="480"/>
      <c r="D2" s="480"/>
      <c r="E2" s="480"/>
      <c r="F2" s="20"/>
      <c r="G2" s="20"/>
      <c r="H2" s="20"/>
      <c r="I2" s="20"/>
      <c r="J2" s="20"/>
    </row>
    <row r="3" spans="1:10" x14ac:dyDescent="0.25">
      <c r="A3" s="20"/>
      <c r="B3" s="118"/>
      <c r="C3" s="118"/>
      <c r="D3" s="144"/>
      <c r="E3" s="152"/>
      <c r="F3" s="20"/>
      <c r="G3" s="20"/>
      <c r="H3" s="20"/>
      <c r="I3" s="20"/>
      <c r="J3" s="20"/>
    </row>
    <row r="4" spans="1:10" ht="31.5" x14ac:dyDescent="0.25">
      <c r="A4" s="20"/>
      <c r="B4" s="119"/>
      <c r="C4" s="120" t="s">
        <v>120</v>
      </c>
      <c r="D4" s="120" t="s">
        <v>121</v>
      </c>
      <c r="E4" s="152"/>
      <c r="F4" s="20"/>
      <c r="G4" s="20"/>
      <c r="H4" s="20"/>
      <c r="I4" s="20"/>
      <c r="J4" s="20"/>
    </row>
    <row r="5" spans="1:10" ht="27" customHeight="1" x14ac:dyDescent="0.25">
      <c r="A5" s="121" t="s">
        <v>122</v>
      </c>
      <c r="B5" s="122" t="s">
        <v>279</v>
      </c>
      <c r="C5" s="123" t="s">
        <v>123</v>
      </c>
      <c r="D5" s="124" t="s">
        <v>47</v>
      </c>
      <c r="E5" s="153">
        <v>0.2</v>
      </c>
      <c r="F5" s="20"/>
      <c r="G5" s="20"/>
      <c r="H5" s="20"/>
      <c r="I5" s="20"/>
      <c r="J5" s="20"/>
    </row>
    <row r="6" spans="1:10" ht="30" x14ac:dyDescent="0.25">
      <c r="A6" s="121" t="s">
        <v>124</v>
      </c>
      <c r="B6" s="125" t="s">
        <v>124</v>
      </c>
      <c r="C6" s="126" t="s">
        <v>125</v>
      </c>
      <c r="D6" s="127" t="s">
        <v>48</v>
      </c>
      <c r="E6" s="153">
        <v>0.4</v>
      </c>
      <c r="F6" s="20"/>
      <c r="G6" s="20"/>
      <c r="H6" s="20"/>
      <c r="I6" s="20"/>
      <c r="J6" s="20"/>
    </row>
    <row r="7" spans="1:10" x14ac:dyDescent="0.25">
      <c r="A7" s="121" t="s">
        <v>127</v>
      </c>
      <c r="B7" s="128" t="s">
        <v>280</v>
      </c>
      <c r="C7" s="126" t="s">
        <v>128</v>
      </c>
      <c r="D7" s="127" t="s">
        <v>129</v>
      </c>
      <c r="E7" s="153">
        <v>0.6</v>
      </c>
      <c r="F7" s="20"/>
      <c r="G7" s="20"/>
      <c r="H7" s="20"/>
      <c r="I7" s="20"/>
      <c r="J7" s="20"/>
    </row>
    <row r="8" spans="1:10" x14ac:dyDescent="0.25">
      <c r="A8" s="121" t="s">
        <v>130</v>
      </c>
      <c r="B8" s="129" t="s">
        <v>281</v>
      </c>
      <c r="C8" s="126" t="s">
        <v>131</v>
      </c>
      <c r="D8" s="127" t="s">
        <v>310</v>
      </c>
      <c r="E8" s="153">
        <v>0.8</v>
      </c>
      <c r="F8" s="20"/>
      <c r="G8" s="20"/>
      <c r="H8" s="20"/>
      <c r="I8" s="20"/>
      <c r="J8" s="20"/>
    </row>
    <row r="9" spans="1:10" x14ac:dyDescent="0.25">
      <c r="A9" s="121" t="s">
        <v>132</v>
      </c>
      <c r="B9" s="130" t="s">
        <v>282</v>
      </c>
      <c r="C9" s="126" t="s">
        <v>133</v>
      </c>
      <c r="D9" s="127" t="s">
        <v>50</v>
      </c>
      <c r="E9" s="153">
        <v>1</v>
      </c>
      <c r="F9" s="20"/>
      <c r="G9" s="20"/>
      <c r="H9" s="20"/>
      <c r="I9" s="20"/>
      <c r="J9" s="20"/>
    </row>
    <row r="10" spans="1:10" x14ac:dyDescent="0.25">
      <c r="A10" s="121"/>
      <c r="B10" s="121"/>
      <c r="C10" s="131"/>
      <c r="D10" s="131"/>
      <c r="E10" s="152"/>
      <c r="F10" s="20"/>
      <c r="G10" s="20"/>
      <c r="H10" s="20"/>
      <c r="I10" s="20"/>
      <c r="J10" s="20"/>
    </row>
    <row r="11" spans="1:10" ht="31.5" x14ac:dyDescent="0.25">
      <c r="A11" s="121"/>
      <c r="B11" s="119"/>
      <c r="C11" s="120" t="s">
        <v>120</v>
      </c>
      <c r="D11" s="120" t="s">
        <v>295</v>
      </c>
      <c r="E11" s="152"/>
      <c r="F11" s="20"/>
      <c r="G11" s="20"/>
      <c r="H11" s="20"/>
      <c r="I11" s="20"/>
      <c r="J11" s="20"/>
    </row>
    <row r="12" spans="1:10" ht="17.25" customHeight="1" x14ac:dyDescent="0.25">
      <c r="A12" s="121"/>
      <c r="B12" s="122" t="s">
        <v>279</v>
      </c>
      <c r="C12" s="123" t="s">
        <v>123</v>
      </c>
      <c r="D12" s="132" t="s">
        <v>301</v>
      </c>
      <c r="E12" s="153">
        <v>0.2</v>
      </c>
      <c r="F12" s="20"/>
      <c r="G12" s="20"/>
      <c r="H12" s="20"/>
      <c r="I12" s="20"/>
      <c r="J12" s="20"/>
    </row>
    <row r="13" spans="1:10" x14ac:dyDescent="0.25">
      <c r="A13" s="121"/>
      <c r="B13" s="125" t="s">
        <v>124</v>
      </c>
      <c r="C13" s="126" t="s">
        <v>125</v>
      </c>
      <c r="D13" s="132" t="s">
        <v>302</v>
      </c>
      <c r="E13" s="153">
        <v>0.4</v>
      </c>
      <c r="F13" s="20"/>
      <c r="G13" s="20"/>
      <c r="H13" s="20"/>
      <c r="I13" s="20"/>
      <c r="J13" s="20"/>
    </row>
    <row r="14" spans="1:10" x14ac:dyDescent="0.25">
      <c r="A14" s="121"/>
      <c r="B14" s="128" t="s">
        <v>280</v>
      </c>
      <c r="C14" s="126" t="s">
        <v>128</v>
      </c>
      <c r="D14" s="132" t="s">
        <v>303</v>
      </c>
      <c r="E14" s="153">
        <v>0.6</v>
      </c>
      <c r="F14" s="20"/>
      <c r="G14" s="20"/>
      <c r="H14" s="20"/>
      <c r="I14" s="20"/>
      <c r="J14" s="20"/>
    </row>
    <row r="15" spans="1:10" x14ac:dyDescent="0.25">
      <c r="A15" s="121"/>
      <c r="B15" s="129" t="s">
        <v>281</v>
      </c>
      <c r="C15" s="126" t="s">
        <v>131</v>
      </c>
      <c r="D15" s="132" t="s">
        <v>304</v>
      </c>
      <c r="E15" s="153">
        <v>0.8</v>
      </c>
      <c r="F15" s="20"/>
      <c r="G15" s="20"/>
      <c r="H15" s="20"/>
      <c r="I15" s="20"/>
      <c r="J15" s="20"/>
    </row>
    <row r="16" spans="1:10" ht="20.25" customHeight="1" x14ac:dyDescent="0.25">
      <c r="A16" s="121"/>
      <c r="B16" s="130" t="s">
        <v>282</v>
      </c>
      <c r="C16" s="126" t="s">
        <v>133</v>
      </c>
      <c r="D16" s="132" t="s">
        <v>305</v>
      </c>
      <c r="E16" s="153">
        <v>1</v>
      </c>
      <c r="F16" s="20"/>
      <c r="G16" s="20"/>
      <c r="H16" s="20"/>
      <c r="I16" s="20"/>
      <c r="J16" s="20"/>
    </row>
    <row r="17" spans="1:10" x14ac:dyDescent="0.25">
      <c r="A17" s="121"/>
      <c r="B17" s="121"/>
      <c r="C17" s="131"/>
      <c r="D17" s="131"/>
      <c r="E17" s="152"/>
      <c r="F17" s="20"/>
      <c r="G17" s="20"/>
      <c r="H17" s="20"/>
      <c r="I17" s="20"/>
      <c r="J17" s="20"/>
    </row>
    <row r="18" spans="1:10" x14ac:dyDescent="0.25">
      <c r="A18" s="121"/>
      <c r="B18" s="133"/>
      <c r="C18" s="133"/>
      <c r="D18" s="145"/>
      <c r="E18" s="152"/>
      <c r="F18" s="20"/>
      <c r="G18" s="20"/>
      <c r="H18" s="20"/>
      <c r="I18" s="20"/>
      <c r="J18" s="20"/>
    </row>
    <row r="19" spans="1:10" ht="31.5" x14ac:dyDescent="0.25">
      <c r="A19" s="121"/>
      <c r="B19" s="119"/>
      <c r="C19" s="120" t="s">
        <v>120</v>
      </c>
      <c r="D19" s="120" t="s">
        <v>308</v>
      </c>
      <c r="E19" s="152"/>
      <c r="F19" s="20"/>
      <c r="G19" s="20"/>
      <c r="H19" s="20"/>
      <c r="I19" s="20"/>
      <c r="J19" s="20"/>
    </row>
    <row r="20" spans="1:10" ht="26.25" customHeight="1" x14ac:dyDescent="0.25">
      <c r="A20" s="121"/>
      <c r="B20" s="122" t="s">
        <v>279</v>
      </c>
      <c r="C20" s="123" t="s">
        <v>123</v>
      </c>
      <c r="D20" s="132" t="s">
        <v>296</v>
      </c>
      <c r="E20" s="153">
        <v>0.2</v>
      </c>
      <c r="F20" s="20"/>
      <c r="G20" s="20"/>
      <c r="H20" s="20"/>
      <c r="I20" s="20"/>
      <c r="J20" s="20"/>
    </row>
    <row r="21" spans="1:10" ht="26.25" customHeight="1" x14ac:dyDescent="0.25">
      <c r="A21" s="121"/>
      <c r="B21" s="125" t="s">
        <v>124</v>
      </c>
      <c r="C21" s="126" t="s">
        <v>125</v>
      </c>
      <c r="D21" s="132" t="s">
        <v>297</v>
      </c>
      <c r="E21" s="153">
        <v>0.4</v>
      </c>
      <c r="F21" s="20"/>
      <c r="G21" s="20"/>
      <c r="H21" s="20"/>
      <c r="I21" s="20"/>
      <c r="J21" s="20"/>
    </row>
    <row r="22" spans="1:10" ht="26.25" customHeight="1" x14ac:dyDescent="0.25">
      <c r="A22" s="121"/>
      <c r="B22" s="128" t="s">
        <v>280</v>
      </c>
      <c r="C22" s="126" t="s">
        <v>128</v>
      </c>
      <c r="D22" s="132" t="s">
        <v>298</v>
      </c>
      <c r="E22" s="153">
        <v>0.6</v>
      </c>
      <c r="F22" s="20"/>
      <c r="G22" s="20"/>
      <c r="H22" s="20"/>
      <c r="I22" s="20"/>
      <c r="J22" s="20"/>
    </row>
    <row r="23" spans="1:10" ht="26.25" customHeight="1" x14ac:dyDescent="0.25">
      <c r="A23" s="121"/>
      <c r="B23" s="129" t="s">
        <v>281</v>
      </c>
      <c r="C23" s="126" t="s">
        <v>131</v>
      </c>
      <c r="D23" s="132" t="s">
        <v>299</v>
      </c>
      <c r="E23" s="153">
        <v>0.8</v>
      </c>
      <c r="F23" s="20"/>
      <c r="G23" s="20"/>
      <c r="H23" s="20"/>
      <c r="I23" s="20"/>
      <c r="J23" s="20"/>
    </row>
    <row r="24" spans="1:10" ht="26.25" customHeight="1" x14ac:dyDescent="0.25">
      <c r="A24" s="121"/>
      <c r="B24" s="130" t="s">
        <v>282</v>
      </c>
      <c r="C24" s="126" t="s">
        <v>133</v>
      </c>
      <c r="D24" s="132" t="s">
        <v>300</v>
      </c>
      <c r="E24" s="153">
        <v>1</v>
      </c>
      <c r="F24" s="20"/>
      <c r="G24" s="20"/>
      <c r="H24" s="20"/>
      <c r="I24" s="20"/>
      <c r="J24" s="20"/>
    </row>
    <row r="25" spans="1:10" x14ac:dyDescent="0.25">
      <c r="A25" s="121"/>
      <c r="B25" s="133"/>
      <c r="C25" s="133"/>
      <c r="D25" s="145"/>
      <c r="E25" s="152"/>
      <c r="F25" s="20"/>
      <c r="G25" s="20"/>
      <c r="H25" s="20"/>
      <c r="I25" s="20"/>
      <c r="J25" s="20"/>
    </row>
    <row r="26" spans="1:10" x14ac:dyDescent="0.25">
      <c r="A26" s="121"/>
      <c r="B26" s="133"/>
      <c r="C26" s="133"/>
      <c r="D26" s="145"/>
      <c r="E26" s="152"/>
      <c r="F26" s="20"/>
      <c r="G26" s="20"/>
      <c r="H26" s="20"/>
      <c r="I26" s="20"/>
      <c r="J26" s="20"/>
    </row>
    <row r="27" spans="1:10" x14ac:dyDescent="0.25">
      <c r="A27" s="121"/>
      <c r="B27" s="133"/>
      <c r="C27" s="133"/>
      <c r="D27" s="145"/>
      <c r="E27" s="152"/>
      <c r="F27" s="20"/>
      <c r="G27" s="20"/>
      <c r="H27" s="20"/>
      <c r="I27" s="20"/>
      <c r="J27" s="20"/>
    </row>
    <row r="28" spans="1:10" x14ac:dyDescent="0.25">
      <c r="A28" s="121"/>
      <c r="B28" s="133"/>
      <c r="C28" s="133"/>
      <c r="D28" s="145"/>
      <c r="E28" s="152"/>
      <c r="F28" s="20"/>
      <c r="G28" s="20"/>
      <c r="H28" s="20"/>
      <c r="I28" s="20"/>
      <c r="J28" s="20"/>
    </row>
    <row r="29" spans="1:10" ht="31.5" x14ac:dyDescent="0.25">
      <c r="A29" s="121"/>
      <c r="B29" s="119"/>
      <c r="C29" s="120" t="s">
        <v>120</v>
      </c>
      <c r="D29" s="120" t="s">
        <v>306</v>
      </c>
      <c r="E29" s="152"/>
      <c r="F29" s="20"/>
      <c r="G29" s="20"/>
      <c r="H29" s="20"/>
      <c r="I29" s="20"/>
      <c r="J29" s="20"/>
    </row>
    <row r="30" spans="1:10" ht="24.75" customHeight="1" x14ac:dyDescent="0.25">
      <c r="A30" s="121"/>
      <c r="B30" s="122" t="s">
        <v>279</v>
      </c>
      <c r="C30" s="123" t="s">
        <v>123</v>
      </c>
      <c r="D30" s="132" t="s">
        <v>313</v>
      </c>
      <c r="E30" s="153">
        <v>0.2</v>
      </c>
      <c r="F30" s="20"/>
      <c r="G30" s="20"/>
      <c r="H30" s="20"/>
      <c r="I30" s="20"/>
      <c r="J30" s="20"/>
    </row>
    <row r="31" spans="1:10" ht="24.75" customHeight="1" x14ac:dyDescent="0.25">
      <c r="A31" s="121"/>
      <c r="B31" s="125" t="s">
        <v>124</v>
      </c>
      <c r="C31" s="126" t="s">
        <v>125</v>
      </c>
      <c r="D31" s="132" t="s">
        <v>314</v>
      </c>
      <c r="E31" s="153">
        <v>0.4</v>
      </c>
      <c r="F31" s="20"/>
      <c r="G31" s="20"/>
      <c r="H31" s="20"/>
      <c r="I31" s="20"/>
      <c r="J31" s="20"/>
    </row>
    <row r="32" spans="1:10" ht="24.75" customHeight="1" x14ac:dyDescent="0.25">
      <c r="A32" s="121"/>
      <c r="B32" s="128" t="s">
        <v>280</v>
      </c>
      <c r="C32" s="126" t="s">
        <v>128</v>
      </c>
      <c r="D32" s="132" t="s">
        <v>307</v>
      </c>
      <c r="E32" s="153">
        <v>0.6</v>
      </c>
      <c r="F32" s="20"/>
      <c r="G32" s="20"/>
      <c r="H32" s="20"/>
      <c r="I32" s="20"/>
      <c r="J32" s="20"/>
    </row>
    <row r="33" spans="1:10" ht="24.75" customHeight="1" x14ac:dyDescent="0.25">
      <c r="A33" s="121"/>
      <c r="B33" s="129" t="s">
        <v>281</v>
      </c>
      <c r="C33" s="126" t="s">
        <v>131</v>
      </c>
      <c r="D33" s="132" t="s">
        <v>315</v>
      </c>
      <c r="E33" s="153">
        <v>0.8</v>
      </c>
      <c r="F33" s="20"/>
      <c r="G33" s="20"/>
      <c r="H33" s="20"/>
      <c r="I33" s="20"/>
      <c r="J33" s="20"/>
    </row>
    <row r="34" spans="1:10" ht="24.75" customHeight="1" x14ac:dyDescent="0.25">
      <c r="A34" s="121"/>
      <c r="B34" s="130" t="s">
        <v>282</v>
      </c>
      <c r="C34" s="126" t="s">
        <v>133</v>
      </c>
      <c r="D34" s="132" t="s">
        <v>316</v>
      </c>
      <c r="E34" s="153">
        <v>1</v>
      </c>
      <c r="F34" s="20"/>
      <c r="G34" s="20"/>
      <c r="H34" s="20"/>
      <c r="I34" s="20"/>
      <c r="J34" s="20"/>
    </row>
    <row r="35" spans="1:10" x14ac:dyDescent="0.25">
      <c r="A35" s="121"/>
      <c r="B35" s="121"/>
      <c r="C35" s="121" t="s">
        <v>134</v>
      </c>
      <c r="D35" s="146" t="s">
        <v>135</v>
      </c>
      <c r="E35" s="152"/>
      <c r="F35" s="20"/>
      <c r="G35" s="20"/>
      <c r="H35" s="20"/>
      <c r="I35" s="20"/>
      <c r="J35" s="20"/>
    </row>
    <row r="36" spans="1:10" x14ac:dyDescent="0.25">
      <c r="A36" s="121"/>
      <c r="B36" s="121"/>
      <c r="C36" s="121"/>
      <c r="D36" s="146"/>
      <c r="E36" s="152"/>
      <c r="F36" s="20"/>
      <c r="G36" s="20"/>
      <c r="H36" s="20"/>
      <c r="I36" s="20"/>
      <c r="J36" s="20"/>
    </row>
    <row r="37" spans="1:10" x14ac:dyDescent="0.25">
      <c r="A37" s="121"/>
      <c r="B37" s="121"/>
      <c r="C37" s="121"/>
      <c r="D37" s="146"/>
      <c r="E37" s="152"/>
      <c r="F37" s="20"/>
      <c r="G37" s="20"/>
      <c r="H37" s="20"/>
      <c r="I37" s="20"/>
      <c r="J37" s="20"/>
    </row>
    <row r="38" spans="1:10" ht="31.5" x14ac:dyDescent="0.25">
      <c r="A38" s="121"/>
      <c r="B38" s="119"/>
      <c r="C38" s="120" t="s">
        <v>120</v>
      </c>
      <c r="D38" s="120" t="s">
        <v>326</v>
      </c>
      <c r="E38" s="152"/>
      <c r="F38" s="20"/>
      <c r="G38" s="20"/>
      <c r="H38" s="20"/>
      <c r="I38" s="20"/>
      <c r="J38" s="20"/>
    </row>
    <row r="39" spans="1:10" ht="30" x14ac:dyDescent="0.25">
      <c r="A39" s="121"/>
      <c r="B39" s="122" t="s">
        <v>279</v>
      </c>
      <c r="C39" s="123" t="s">
        <v>123</v>
      </c>
      <c r="D39" s="134" t="s">
        <v>465</v>
      </c>
      <c r="E39" s="153">
        <v>0.2</v>
      </c>
      <c r="F39" s="20"/>
      <c r="G39" s="20"/>
      <c r="H39" s="20"/>
      <c r="I39" s="20"/>
      <c r="J39" s="20"/>
    </row>
    <row r="40" spans="1:10" x14ac:dyDescent="0.25">
      <c r="A40" s="121"/>
      <c r="B40" s="125" t="s">
        <v>124</v>
      </c>
      <c r="C40" s="126" t="s">
        <v>125</v>
      </c>
      <c r="D40" s="134" t="s">
        <v>466</v>
      </c>
      <c r="E40" s="153">
        <v>0.4</v>
      </c>
      <c r="F40" s="20"/>
      <c r="G40" s="20"/>
      <c r="H40" s="20"/>
      <c r="I40" s="20"/>
      <c r="J40" s="20"/>
    </row>
    <row r="41" spans="1:10" x14ac:dyDescent="0.25">
      <c r="A41" s="121"/>
      <c r="B41" s="128" t="s">
        <v>280</v>
      </c>
      <c r="C41" s="126" t="s">
        <v>128</v>
      </c>
      <c r="D41" s="134" t="s">
        <v>467</v>
      </c>
      <c r="E41" s="153">
        <v>0.6</v>
      </c>
      <c r="F41" s="20"/>
      <c r="G41" s="20"/>
      <c r="H41" s="20"/>
      <c r="I41" s="20"/>
      <c r="J41" s="20"/>
    </row>
    <row r="42" spans="1:10" x14ac:dyDescent="0.25">
      <c r="A42" s="121"/>
      <c r="B42" s="129" t="s">
        <v>281</v>
      </c>
      <c r="C42" s="126" t="s">
        <v>131</v>
      </c>
      <c r="D42" s="134" t="s">
        <v>327</v>
      </c>
      <c r="E42" s="153">
        <v>0.8</v>
      </c>
      <c r="F42" s="20"/>
      <c r="G42" s="20"/>
      <c r="H42" s="20"/>
      <c r="I42" s="20"/>
      <c r="J42" s="20"/>
    </row>
    <row r="43" spans="1:10" x14ac:dyDescent="0.25">
      <c r="A43" s="121"/>
      <c r="B43" s="130" t="s">
        <v>282</v>
      </c>
      <c r="C43" s="126" t="s">
        <v>133</v>
      </c>
      <c r="D43" s="134" t="s">
        <v>468</v>
      </c>
      <c r="E43" s="153">
        <v>1</v>
      </c>
      <c r="F43" s="20"/>
      <c r="G43" s="20"/>
      <c r="H43" s="20"/>
      <c r="I43" s="20"/>
      <c r="J43" s="20"/>
    </row>
    <row r="44" spans="1:10" x14ac:dyDescent="0.25">
      <c r="A44" s="121"/>
      <c r="B44" s="121"/>
      <c r="C44" s="121"/>
      <c r="D44" s="146"/>
      <c r="E44" s="152"/>
      <c r="F44" s="20"/>
      <c r="G44" s="20"/>
      <c r="H44" s="20"/>
      <c r="I44" s="20"/>
      <c r="J44" s="20"/>
    </row>
    <row r="45" spans="1:10" ht="56.25" customHeight="1" x14ac:dyDescent="0.25">
      <c r="A45" s="121"/>
      <c r="B45" s="121"/>
      <c r="C45" s="121"/>
      <c r="D45" s="120" t="s">
        <v>294</v>
      </c>
      <c r="E45" s="152"/>
      <c r="F45" s="20"/>
      <c r="G45" s="20"/>
      <c r="H45" s="20"/>
      <c r="I45" s="20"/>
      <c r="J45" s="20"/>
    </row>
    <row r="46" spans="1:10" ht="32.25" customHeight="1" x14ac:dyDescent="0.25">
      <c r="A46" s="121"/>
      <c r="B46" s="129" t="s">
        <v>281</v>
      </c>
      <c r="C46" s="121"/>
      <c r="D46" s="127" t="s">
        <v>403</v>
      </c>
      <c r="E46" s="153">
        <v>0.8</v>
      </c>
      <c r="F46" s="20"/>
      <c r="G46" s="20"/>
      <c r="H46" s="20"/>
      <c r="I46" s="20"/>
      <c r="J46" s="20"/>
    </row>
    <row r="47" spans="1:10" ht="35.25" customHeight="1" x14ac:dyDescent="0.25">
      <c r="A47" s="121"/>
      <c r="B47" s="130" t="s">
        <v>282</v>
      </c>
      <c r="C47" s="131"/>
      <c r="D47" s="127" t="s">
        <v>399</v>
      </c>
      <c r="E47" s="153">
        <v>1</v>
      </c>
      <c r="F47" s="20"/>
      <c r="G47" s="20"/>
      <c r="H47" s="20"/>
      <c r="I47" s="20"/>
      <c r="J47" s="20"/>
    </row>
    <row r="48" spans="1:10" x14ac:dyDescent="0.25">
      <c r="A48" s="121"/>
      <c r="B48" s="135"/>
      <c r="C48" s="135"/>
      <c r="D48" s="147"/>
      <c r="E48" s="152"/>
      <c r="F48" s="20"/>
      <c r="G48" s="20"/>
      <c r="H48" s="20"/>
      <c r="I48" s="20"/>
      <c r="J48" s="20"/>
    </row>
    <row r="49" spans="1:10" x14ac:dyDescent="0.25">
      <c r="A49" s="121"/>
      <c r="B49" s="135"/>
      <c r="C49" s="135"/>
      <c r="D49" s="147"/>
      <c r="E49" s="152"/>
      <c r="F49" s="20"/>
      <c r="G49" s="20"/>
      <c r="H49" s="20"/>
      <c r="I49" s="20"/>
      <c r="J49" s="20"/>
    </row>
    <row r="50" spans="1:10" x14ac:dyDescent="0.25">
      <c r="A50" s="121"/>
      <c r="B50" s="121"/>
      <c r="C50" s="131"/>
      <c r="D50" s="131"/>
      <c r="E50" s="152"/>
      <c r="F50" s="20"/>
      <c r="G50" s="20"/>
      <c r="H50" s="20"/>
      <c r="I50" s="20"/>
      <c r="J50" s="20"/>
    </row>
    <row r="51" spans="1:10" ht="46.5" customHeight="1" x14ac:dyDescent="0.25">
      <c r="A51" s="121"/>
      <c r="B51" s="121"/>
      <c r="C51" s="121"/>
      <c r="D51" s="120" t="s">
        <v>409</v>
      </c>
      <c r="E51" s="152"/>
      <c r="F51" s="20"/>
      <c r="G51" s="20"/>
      <c r="H51" s="20"/>
      <c r="I51" s="20"/>
      <c r="J51" s="20"/>
    </row>
    <row r="52" spans="1:10" ht="30.75" customHeight="1" x14ac:dyDescent="0.25">
      <c r="A52" s="121"/>
      <c r="B52" s="129" t="s">
        <v>281</v>
      </c>
      <c r="C52" s="121"/>
      <c r="D52" s="127" t="s">
        <v>311</v>
      </c>
      <c r="E52" s="153">
        <v>0.8</v>
      </c>
      <c r="F52" s="20"/>
      <c r="G52" s="20"/>
      <c r="H52" s="20"/>
      <c r="I52" s="20"/>
      <c r="J52" s="20"/>
    </row>
    <row r="53" spans="1:10" x14ac:dyDescent="0.25">
      <c r="A53" s="121"/>
      <c r="B53" s="130" t="s">
        <v>282</v>
      </c>
      <c r="C53" s="131"/>
      <c r="D53" s="127" t="s">
        <v>312</v>
      </c>
      <c r="E53" s="153">
        <v>1</v>
      </c>
      <c r="F53" s="20"/>
      <c r="G53" s="20"/>
      <c r="H53" s="20"/>
      <c r="I53" s="20"/>
      <c r="J53" s="20"/>
    </row>
    <row r="54" spans="1:10" x14ac:dyDescent="0.25">
      <c r="A54" s="121"/>
      <c r="B54" s="121"/>
      <c r="C54" s="131"/>
      <c r="D54" s="131"/>
      <c r="E54" s="152"/>
      <c r="F54" s="20"/>
      <c r="G54" s="20"/>
      <c r="H54" s="20"/>
      <c r="I54" s="20"/>
      <c r="J54" s="20"/>
    </row>
    <row r="55" spans="1:10" x14ac:dyDescent="0.25">
      <c r="A55" s="121"/>
      <c r="B55" s="121"/>
      <c r="C55" s="131"/>
      <c r="D55" s="131"/>
      <c r="E55" s="152"/>
      <c r="F55" s="20"/>
      <c r="G55" s="20"/>
      <c r="H55" s="20"/>
      <c r="I55" s="20"/>
      <c r="J55" s="20"/>
    </row>
    <row r="56" spans="1:10" x14ac:dyDescent="0.25">
      <c r="A56" s="121"/>
      <c r="B56" s="121"/>
      <c r="C56" s="131"/>
      <c r="D56" s="131"/>
      <c r="E56" s="152"/>
      <c r="F56" s="20"/>
      <c r="G56" s="20"/>
      <c r="H56" s="20"/>
      <c r="I56" s="20"/>
      <c r="J56" s="20"/>
    </row>
    <row r="57" spans="1:10" x14ac:dyDescent="0.25">
      <c r="A57" s="121"/>
      <c r="B57" s="121"/>
      <c r="C57" s="131"/>
      <c r="D57" s="131"/>
      <c r="E57" s="152"/>
      <c r="F57" s="20"/>
      <c r="G57" s="20"/>
      <c r="H57" s="20"/>
      <c r="I57" s="20"/>
      <c r="J57" s="20"/>
    </row>
    <row r="58" spans="1:10" x14ac:dyDescent="0.25">
      <c r="A58" s="121"/>
      <c r="B58" s="121"/>
      <c r="C58" s="131"/>
      <c r="D58" s="131"/>
      <c r="E58" s="152"/>
      <c r="F58" s="20"/>
      <c r="G58" s="20"/>
      <c r="H58" s="20"/>
      <c r="I58" s="20"/>
      <c r="J58" s="20"/>
    </row>
    <row r="59" spans="1:10" x14ac:dyDescent="0.25">
      <c r="A59" s="121"/>
      <c r="B59" s="121"/>
      <c r="C59" s="131"/>
      <c r="D59" s="131"/>
      <c r="E59" s="152"/>
      <c r="F59" s="20"/>
      <c r="G59" s="20"/>
      <c r="H59" s="20"/>
      <c r="I59" s="20"/>
      <c r="J59" s="20"/>
    </row>
    <row r="60" spans="1:10" x14ac:dyDescent="0.25">
      <c r="A60" s="121"/>
      <c r="B60" s="121"/>
      <c r="C60" s="131"/>
      <c r="D60" s="131"/>
      <c r="E60" s="152"/>
      <c r="F60" s="20"/>
      <c r="G60" s="20"/>
      <c r="H60" s="20"/>
      <c r="I60" s="20"/>
      <c r="J60" s="20"/>
    </row>
    <row r="61" spans="1:10" x14ac:dyDescent="0.25">
      <c r="A61" s="121"/>
      <c r="B61" s="121"/>
      <c r="C61" s="131"/>
      <c r="D61" s="131"/>
      <c r="E61" s="152"/>
      <c r="F61" s="20"/>
      <c r="G61" s="20"/>
      <c r="H61" s="20"/>
      <c r="I61" s="20"/>
      <c r="J61" s="20"/>
    </row>
    <row r="62" spans="1:10" x14ac:dyDescent="0.25">
      <c r="A62" s="121"/>
      <c r="B62" s="121"/>
      <c r="C62" s="131"/>
      <c r="D62" s="131"/>
      <c r="E62" s="152"/>
      <c r="F62" s="20"/>
      <c r="G62" s="20"/>
      <c r="H62" s="20"/>
      <c r="I62" s="20"/>
      <c r="J62" s="20"/>
    </row>
    <row r="63" spans="1:10" x14ac:dyDescent="0.25">
      <c r="A63" s="121"/>
      <c r="B63" s="121"/>
      <c r="C63" s="131"/>
      <c r="D63" s="131"/>
      <c r="E63" s="152"/>
      <c r="F63" s="20"/>
      <c r="G63" s="20"/>
      <c r="H63" s="20"/>
      <c r="I63" s="20"/>
      <c r="J63" s="20"/>
    </row>
    <row r="64" spans="1:10" x14ac:dyDescent="0.25">
      <c r="A64" s="121"/>
      <c r="B64" s="121"/>
      <c r="C64" s="131"/>
      <c r="D64" s="131"/>
      <c r="E64" s="152"/>
      <c r="F64" s="20"/>
      <c r="G64" s="20"/>
      <c r="H64" s="20"/>
      <c r="I64" s="20"/>
      <c r="J64" s="20"/>
    </row>
    <row r="65" spans="1:10" x14ac:dyDescent="0.25">
      <c r="A65" s="121"/>
      <c r="B65" s="121"/>
      <c r="C65" s="131"/>
      <c r="D65" s="131"/>
      <c r="E65" s="152"/>
      <c r="F65" s="20"/>
      <c r="G65" s="20"/>
      <c r="H65" s="20"/>
      <c r="I65" s="20"/>
      <c r="J65" s="20"/>
    </row>
    <row r="66" spans="1:10" x14ac:dyDescent="0.25">
      <c r="A66" s="121"/>
      <c r="B66" s="121"/>
      <c r="C66" s="131"/>
      <c r="D66" s="131"/>
      <c r="E66" s="152"/>
      <c r="F66" s="20"/>
      <c r="G66" s="20"/>
      <c r="H66" s="20"/>
      <c r="I66" s="20"/>
      <c r="J66" s="20"/>
    </row>
    <row r="67" spans="1:10" x14ac:dyDescent="0.25">
      <c r="A67" s="121"/>
      <c r="B67" s="121"/>
      <c r="C67" s="131"/>
      <c r="D67" s="131"/>
      <c r="E67" s="152"/>
      <c r="F67" s="20"/>
      <c r="G67" s="20"/>
      <c r="H67" s="20"/>
      <c r="I67" s="20"/>
      <c r="J67" s="20"/>
    </row>
    <row r="68" spans="1:10" x14ac:dyDescent="0.25">
      <c r="A68" s="121"/>
      <c r="B68" s="121"/>
      <c r="C68" s="131"/>
      <c r="D68" s="131"/>
      <c r="E68" s="152"/>
      <c r="F68" s="20"/>
      <c r="G68" s="20"/>
      <c r="H68" s="20"/>
      <c r="I68" s="20"/>
      <c r="J68" s="20"/>
    </row>
    <row r="69" spans="1:10" x14ac:dyDescent="0.25">
      <c r="A69" s="121"/>
      <c r="B69" s="121"/>
      <c r="C69" s="131"/>
      <c r="D69" s="131"/>
      <c r="E69" s="152"/>
      <c r="F69" s="20"/>
      <c r="G69" s="20"/>
      <c r="H69" s="20"/>
      <c r="I69" s="20"/>
      <c r="J69" s="20"/>
    </row>
    <row r="70" spans="1:10" x14ac:dyDescent="0.25">
      <c r="A70" s="121"/>
      <c r="B70" s="121"/>
      <c r="C70" s="131"/>
      <c r="D70" s="131"/>
      <c r="E70" s="152"/>
      <c r="F70" s="20"/>
      <c r="G70" s="20"/>
      <c r="H70" s="20"/>
      <c r="I70" s="20"/>
      <c r="J70" s="20"/>
    </row>
    <row r="71" spans="1:10" x14ac:dyDescent="0.25">
      <c r="A71" s="121"/>
      <c r="B71" s="121"/>
      <c r="C71" s="131"/>
      <c r="D71" s="131"/>
      <c r="E71" s="152"/>
      <c r="F71" s="20"/>
      <c r="G71" s="20"/>
      <c r="H71" s="20"/>
      <c r="I71" s="20"/>
      <c r="J71" s="20"/>
    </row>
    <row r="72" spans="1:10" x14ac:dyDescent="0.25">
      <c r="A72" s="121"/>
      <c r="B72" s="121"/>
      <c r="C72" s="131"/>
      <c r="D72" s="131"/>
      <c r="E72" s="152"/>
      <c r="F72" s="20"/>
      <c r="G72" s="20"/>
      <c r="H72" s="20"/>
      <c r="I72" s="20"/>
      <c r="J72" s="20"/>
    </row>
    <row r="73" spans="1:10" x14ac:dyDescent="0.25">
      <c r="A73" s="121"/>
      <c r="B73" s="121"/>
      <c r="C73" s="131"/>
      <c r="D73" s="131"/>
      <c r="E73" s="152"/>
      <c r="F73" s="20"/>
      <c r="G73" s="20"/>
      <c r="H73" s="20"/>
      <c r="I73" s="20"/>
      <c r="J73" s="20"/>
    </row>
    <row r="74" spans="1:10" x14ac:dyDescent="0.25">
      <c r="A74" s="121"/>
      <c r="B74" s="121"/>
      <c r="C74" s="131"/>
      <c r="D74" s="131"/>
      <c r="E74" s="152"/>
      <c r="F74" s="20"/>
      <c r="G74" s="20"/>
      <c r="H74" s="20"/>
      <c r="I74" s="20"/>
      <c r="J74" s="20"/>
    </row>
    <row r="75" spans="1:10" x14ac:dyDescent="0.25">
      <c r="A75" s="121"/>
      <c r="B75" s="121"/>
      <c r="C75" s="131"/>
      <c r="D75" s="131"/>
      <c r="E75" s="152"/>
      <c r="F75" s="20"/>
      <c r="G75" s="20"/>
      <c r="H75" s="20"/>
      <c r="I75" s="20"/>
      <c r="J75" s="20"/>
    </row>
    <row r="76" spans="1:10" x14ac:dyDescent="0.25">
      <c r="A76" s="121"/>
      <c r="B76" s="121"/>
      <c r="C76" s="131"/>
      <c r="D76" s="131"/>
      <c r="E76" s="152"/>
      <c r="F76" s="20"/>
      <c r="G76" s="20"/>
      <c r="H76" s="20"/>
      <c r="I76" s="20"/>
      <c r="J76" s="20"/>
    </row>
    <row r="77" spans="1:10" x14ac:dyDescent="0.25">
      <c r="A77" s="121"/>
      <c r="B77" s="121"/>
      <c r="C77" s="131"/>
      <c r="D77" s="131"/>
      <c r="E77" s="152"/>
      <c r="F77" s="20"/>
      <c r="G77" s="20"/>
      <c r="H77" s="20"/>
      <c r="I77" s="20"/>
      <c r="J77" s="20"/>
    </row>
    <row r="78" spans="1:10" x14ac:dyDescent="0.25">
      <c r="A78" s="121"/>
      <c r="B78" s="121"/>
      <c r="C78" s="131"/>
      <c r="D78" s="131"/>
      <c r="E78" s="152"/>
      <c r="F78" s="20"/>
      <c r="G78" s="20"/>
      <c r="H78" s="20"/>
      <c r="I78" s="20"/>
      <c r="J78" s="20"/>
    </row>
    <row r="79" spans="1:10" x14ac:dyDescent="0.25">
      <c r="A79" s="121"/>
      <c r="B79" s="121"/>
      <c r="C79" s="131"/>
      <c r="D79" s="131"/>
      <c r="E79" s="152"/>
      <c r="F79" s="20"/>
      <c r="G79" s="20"/>
      <c r="H79" s="20"/>
      <c r="I79" s="20"/>
      <c r="J79" s="20"/>
    </row>
    <row r="80" spans="1:10" s="116" customFormat="1" x14ac:dyDescent="0.25">
      <c r="A80" s="136"/>
      <c r="B80" s="136"/>
      <c r="C80" s="137"/>
      <c r="D80" s="137"/>
      <c r="E80" s="151"/>
    </row>
    <row r="81" spans="1:5" s="116" customFormat="1" x14ac:dyDescent="0.25">
      <c r="A81" s="136"/>
      <c r="B81" s="136"/>
      <c r="C81" s="137"/>
      <c r="D81" s="137"/>
      <c r="E81" s="151"/>
    </row>
    <row r="82" spans="1:5" s="116" customFormat="1" x14ac:dyDescent="0.25">
      <c r="A82" s="136"/>
      <c r="B82" s="136"/>
      <c r="C82" s="137"/>
      <c r="D82" s="137"/>
      <c r="E82" s="151"/>
    </row>
    <row r="83" spans="1:5" s="116" customFormat="1" x14ac:dyDescent="0.25">
      <c r="A83" s="136"/>
      <c r="B83" s="136"/>
      <c r="C83" s="137"/>
      <c r="D83" s="137"/>
      <c r="E83" s="151"/>
    </row>
    <row r="84" spans="1:5" s="116" customFormat="1" x14ac:dyDescent="0.25">
      <c r="A84" s="136"/>
      <c r="B84" s="136"/>
      <c r="C84" s="137"/>
      <c r="D84" s="137"/>
      <c r="E84" s="151"/>
    </row>
    <row r="85" spans="1:5" s="116" customFormat="1" x14ac:dyDescent="0.25">
      <c r="A85" s="136"/>
      <c r="B85" s="136"/>
      <c r="C85" s="137"/>
      <c r="D85" s="137"/>
      <c r="E85" s="151"/>
    </row>
    <row r="86" spans="1:5" s="116" customFormat="1" x14ac:dyDescent="0.25">
      <c r="A86" s="136"/>
      <c r="B86" s="136"/>
      <c r="C86" s="137"/>
      <c r="D86" s="137"/>
      <c r="E86" s="151"/>
    </row>
    <row r="87" spans="1:5" s="116" customFormat="1" x14ac:dyDescent="0.25">
      <c r="A87" s="136"/>
      <c r="B87" s="136"/>
      <c r="C87" s="137"/>
      <c r="D87" s="137"/>
      <c r="E87" s="151"/>
    </row>
    <row r="88" spans="1:5" s="116" customFormat="1" x14ac:dyDescent="0.25">
      <c r="A88" s="136"/>
      <c r="B88" s="136"/>
      <c r="C88" s="137"/>
      <c r="D88" s="137"/>
      <c r="E88" s="151"/>
    </row>
    <row r="89" spans="1:5" s="116" customFormat="1" x14ac:dyDescent="0.25">
      <c r="A89" s="136"/>
      <c r="B89" s="136"/>
      <c r="C89" s="137"/>
      <c r="D89" s="137"/>
      <c r="E89" s="151"/>
    </row>
    <row r="90" spans="1:5" s="116" customFormat="1" x14ac:dyDescent="0.25">
      <c r="A90" s="136"/>
      <c r="B90" s="136"/>
      <c r="C90" s="137"/>
      <c r="D90" s="137"/>
      <c r="E90" s="151"/>
    </row>
    <row r="91" spans="1:5" s="116" customFormat="1" x14ac:dyDescent="0.25">
      <c r="A91" s="136"/>
      <c r="B91" s="136"/>
      <c r="C91" s="137"/>
      <c r="D91" s="137"/>
      <c r="E91" s="151"/>
    </row>
    <row r="92" spans="1:5" s="116" customFormat="1" x14ac:dyDescent="0.25">
      <c r="A92" s="136"/>
      <c r="B92" s="136"/>
      <c r="C92" s="137"/>
      <c r="D92" s="137"/>
      <c r="E92" s="151"/>
    </row>
    <row r="93" spans="1:5" s="116" customFormat="1" x14ac:dyDescent="0.25">
      <c r="A93" s="136"/>
      <c r="B93" s="136"/>
      <c r="C93" s="137"/>
      <c r="D93" s="137"/>
      <c r="E93" s="151"/>
    </row>
    <row r="94" spans="1:5" s="116" customFormat="1" x14ac:dyDescent="0.25">
      <c r="A94" s="136"/>
      <c r="B94" s="136"/>
      <c r="C94" s="137"/>
      <c r="D94" s="137"/>
      <c r="E94" s="151"/>
    </row>
    <row r="95" spans="1:5" s="116" customFormat="1" x14ac:dyDescent="0.25">
      <c r="A95" s="136"/>
      <c r="B95" s="136"/>
      <c r="C95" s="137"/>
      <c r="D95" s="137"/>
      <c r="E95" s="151"/>
    </row>
    <row r="96" spans="1:5" s="116" customFormat="1" x14ac:dyDescent="0.25">
      <c r="A96" s="136"/>
      <c r="B96" s="136"/>
      <c r="C96" s="137"/>
      <c r="D96" s="137"/>
      <c r="E96" s="151"/>
    </row>
    <row r="97" spans="1:5" s="116" customFormat="1" x14ac:dyDescent="0.25">
      <c r="A97" s="136"/>
      <c r="B97" s="136"/>
      <c r="C97" s="137"/>
      <c r="D97" s="137"/>
      <c r="E97" s="151"/>
    </row>
    <row r="98" spans="1:5" s="116" customFormat="1" x14ac:dyDescent="0.25">
      <c r="A98" s="136"/>
      <c r="B98" s="136"/>
      <c r="C98" s="137"/>
      <c r="D98" s="137"/>
      <c r="E98" s="151"/>
    </row>
    <row r="99" spans="1:5" s="116" customFormat="1" x14ac:dyDescent="0.25">
      <c r="A99" s="136"/>
      <c r="B99" s="136"/>
      <c r="C99" s="137"/>
      <c r="D99" s="137"/>
      <c r="E99" s="151"/>
    </row>
    <row r="100" spans="1:5" s="116" customFormat="1" x14ac:dyDescent="0.25">
      <c r="A100" s="136"/>
      <c r="B100" s="136"/>
      <c r="C100" s="137"/>
      <c r="D100" s="137"/>
      <c r="E100" s="151"/>
    </row>
    <row r="101" spans="1:5" s="116" customFormat="1" x14ac:dyDescent="0.25">
      <c r="A101" s="136"/>
      <c r="B101" s="136"/>
      <c r="C101" s="137"/>
      <c r="D101" s="137"/>
      <c r="E101" s="151"/>
    </row>
    <row r="102" spans="1:5" s="116" customFormat="1" x14ac:dyDescent="0.25">
      <c r="A102" s="136"/>
      <c r="B102" s="136"/>
      <c r="C102" s="137"/>
      <c r="D102" s="137"/>
      <c r="E102" s="151"/>
    </row>
    <row r="103" spans="1:5" s="116" customFormat="1" x14ac:dyDescent="0.25">
      <c r="A103" s="136"/>
      <c r="B103" s="136"/>
      <c r="C103" s="137"/>
      <c r="D103" s="137"/>
      <c r="E103" s="151"/>
    </row>
    <row r="104" spans="1:5" s="116" customFormat="1" x14ac:dyDescent="0.25">
      <c r="A104" s="136"/>
      <c r="B104" s="136"/>
      <c r="C104" s="137"/>
      <c r="D104" s="137"/>
      <c r="E104" s="151"/>
    </row>
    <row r="105" spans="1:5" s="116" customFormat="1" x14ac:dyDescent="0.25">
      <c r="A105" s="136"/>
      <c r="B105" s="136"/>
      <c r="C105" s="137"/>
      <c r="D105" s="137"/>
      <c r="E105" s="151"/>
    </row>
    <row r="106" spans="1:5" s="116" customFormat="1" x14ac:dyDescent="0.25">
      <c r="A106" s="136"/>
      <c r="B106" s="136"/>
      <c r="C106" s="137"/>
      <c r="D106" s="137"/>
      <c r="E106" s="151"/>
    </row>
    <row r="107" spans="1:5" s="116" customFormat="1" x14ac:dyDescent="0.25">
      <c r="A107" s="136"/>
      <c r="B107" s="136"/>
      <c r="C107" s="137"/>
      <c r="D107" s="137"/>
      <c r="E107" s="151"/>
    </row>
    <row r="108" spans="1:5" s="116" customFormat="1" x14ac:dyDescent="0.25">
      <c r="A108" s="136"/>
      <c r="B108" s="136"/>
      <c r="C108" s="137"/>
      <c r="D108" s="137"/>
      <c r="E108" s="151"/>
    </row>
    <row r="109" spans="1:5" s="116" customFormat="1" x14ac:dyDescent="0.25">
      <c r="A109" s="136"/>
      <c r="B109" s="136"/>
      <c r="C109" s="137"/>
      <c r="D109" s="137"/>
      <c r="E109" s="151"/>
    </row>
    <row r="110" spans="1:5" s="116" customFormat="1" x14ac:dyDescent="0.25">
      <c r="A110" s="136"/>
      <c r="B110" s="136"/>
      <c r="C110" s="137"/>
      <c r="D110" s="137"/>
      <c r="E110" s="151"/>
    </row>
    <row r="111" spans="1:5" s="116" customFormat="1" x14ac:dyDescent="0.25">
      <c r="A111" s="136"/>
      <c r="B111" s="136"/>
      <c r="C111" s="137"/>
      <c r="D111" s="137"/>
      <c r="E111" s="151"/>
    </row>
    <row r="112" spans="1:5" s="116" customFormat="1" x14ac:dyDescent="0.25">
      <c r="A112" s="136"/>
      <c r="B112" s="136"/>
      <c r="C112" s="137"/>
      <c r="D112" s="137"/>
      <c r="E112" s="151"/>
    </row>
    <row r="113" spans="1:5" s="116" customFormat="1" x14ac:dyDescent="0.25">
      <c r="A113" s="136"/>
      <c r="B113" s="136"/>
      <c r="C113" s="137"/>
      <c r="D113" s="137"/>
      <c r="E113" s="151"/>
    </row>
    <row r="114" spans="1:5" s="116" customFormat="1" x14ac:dyDescent="0.25">
      <c r="A114" s="136"/>
      <c r="B114" s="136"/>
      <c r="C114" s="137"/>
      <c r="D114" s="137"/>
      <c r="E114" s="151"/>
    </row>
    <row r="115" spans="1:5" s="116" customFormat="1" x14ac:dyDescent="0.25">
      <c r="A115" s="136"/>
      <c r="B115" s="136"/>
      <c r="C115" s="137"/>
      <c r="D115" s="137"/>
      <c r="E115" s="151"/>
    </row>
    <row r="116" spans="1:5" s="116" customFormat="1" x14ac:dyDescent="0.25">
      <c r="A116" s="136"/>
      <c r="B116" s="136"/>
      <c r="C116" s="137"/>
      <c r="D116" s="137"/>
      <c r="E116" s="151"/>
    </row>
    <row r="117" spans="1:5" s="116" customFormat="1" x14ac:dyDescent="0.25">
      <c r="A117" s="136"/>
      <c r="B117" s="136"/>
      <c r="C117" s="137"/>
      <c r="D117" s="137"/>
      <c r="E117" s="151"/>
    </row>
    <row r="118" spans="1:5" s="116" customFormat="1" x14ac:dyDescent="0.25">
      <c r="A118" s="136"/>
      <c r="B118" s="136"/>
      <c r="C118" s="137"/>
      <c r="D118" s="137"/>
      <c r="E118" s="151"/>
    </row>
    <row r="119" spans="1:5" s="116" customFormat="1" x14ac:dyDescent="0.25">
      <c r="A119" s="136"/>
      <c r="B119" s="136"/>
      <c r="C119" s="137"/>
      <c r="D119" s="137"/>
      <c r="E119" s="151"/>
    </row>
    <row r="120" spans="1:5" s="116" customFormat="1" x14ac:dyDescent="0.25">
      <c r="A120" s="136"/>
      <c r="B120" s="136"/>
      <c r="C120" s="137"/>
      <c r="D120" s="137"/>
      <c r="E120" s="151"/>
    </row>
    <row r="121" spans="1:5" s="116" customFormat="1" x14ac:dyDescent="0.25">
      <c r="A121" s="136"/>
      <c r="B121" s="136"/>
      <c r="C121" s="137"/>
      <c r="D121" s="137"/>
      <c r="E121" s="151"/>
    </row>
    <row r="122" spans="1:5" s="116" customFormat="1" x14ac:dyDescent="0.25">
      <c r="A122" s="136"/>
      <c r="B122" s="136"/>
      <c r="C122" s="137"/>
      <c r="D122" s="137"/>
      <c r="E122" s="151"/>
    </row>
    <row r="123" spans="1:5" s="116" customFormat="1" x14ac:dyDescent="0.25">
      <c r="A123" s="136"/>
      <c r="B123" s="136"/>
      <c r="C123" s="137"/>
      <c r="D123" s="137"/>
      <c r="E123" s="151"/>
    </row>
    <row r="124" spans="1:5" s="116" customFormat="1" x14ac:dyDescent="0.25">
      <c r="A124" s="136"/>
      <c r="B124" s="136"/>
      <c r="C124" s="137"/>
      <c r="D124" s="137"/>
      <c r="E124" s="151"/>
    </row>
    <row r="125" spans="1:5" s="116" customFormat="1" x14ac:dyDescent="0.25">
      <c r="A125" s="136"/>
      <c r="B125" s="136"/>
      <c r="C125" s="137"/>
      <c r="D125" s="137"/>
      <c r="E125" s="151"/>
    </row>
    <row r="126" spans="1:5" s="116" customFormat="1" x14ac:dyDescent="0.25">
      <c r="A126" s="136"/>
      <c r="B126" s="136"/>
      <c r="C126" s="137"/>
      <c r="D126" s="137"/>
      <c r="E126" s="151"/>
    </row>
    <row r="127" spans="1:5" s="116" customFormat="1" x14ac:dyDescent="0.25">
      <c r="A127" s="136"/>
      <c r="B127" s="136"/>
      <c r="C127" s="137"/>
      <c r="D127" s="137"/>
      <c r="E127" s="151"/>
    </row>
    <row r="128" spans="1:5" s="116" customFormat="1" x14ac:dyDescent="0.25">
      <c r="A128" s="136"/>
      <c r="B128" s="136"/>
      <c r="C128" s="137"/>
      <c r="D128" s="137"/>
      <c r="E128" s="151"/>
    </row>
    <row r="129" spans="1:5" s="116" customFormat="1" x14ac:dyDescent="0.25">
      <c r="A129" s="136"/>
      <c r="B129" s="136"/>
      <c r="C129" s="137"/>
      <c r="D129" s="137"/>
      <c r="E129" s="151"/>
    </row>
    <row r="130" spans="1:5" s="116" customFormat="1" x14ac:dyDescent="0.25">
      <c r="A130" s="136"/>
      <c r="B130" s="136"/>
      <c r="C130" s="137"/>
      <c r="D130" s="137"/>
      <c r="E130" s="151"/>
    </row>
    <row r="131" spans="1:5" s="116" customFormat="1" x14ac:dyDescent="0.25">
      <c r="A131" s="136"/>
      <c r="B131" s="136"/>
      <c r="C131" s="137"/>
      <c r="D131" s="137"/>
      <c r="E131" s="151"/>
    </row>
    <row r="132" spans="1:5" s="116" customFormat="1" x14ac:dyDescent="0.25">
      <c r="A132" s="136"/>
      <c r="B132" s="136"/>
      <c r="C132" s="137"/>
      <c r="D132" s="137"/>
      <c r="E132" s="151"/>
    </row>
    <row r="133" spans="1:5" s="116" customFormat="1" x14ac:dyDescent="0.25">
      <c r="A133" s="136"/>
      <c r="B133" s="136"/>
      <c r="C133" s="137"/>
      <c r="D133" s="137"/>
      <c r="E133" s="151"/>
    </row>
    <row r="134" spans="1:5" s="116" customFormat="1" x14ac:dyDescent="0.25">
      <c r="A134" s="136"/>
      <c r="B134" s="136"/>
      <c r="C134" s="137"/>
      <c r="D134" s="137"/>
      <c r="E134" s="151"/>
    </row>
    <row r="135" spans="1:5" s="116" customFormat="1" x14ac:dyDescent="0.25">
      <c r="A135" s="136"/>
      <c r="B135" s="136"/>
      <c r="C135" s="137"/>
      <c r="D135" s="137"/>
      <c r="E135" s="151"/>
    </row>
    <row r="136" spans="1:5" s="116" customFormat="1" x14ac:dyDescent="0.25">
      <c r="A136" s="136"/>
      <c r="B136" s="136"/>
      <c r="C136" s="137"/>
      <c r="D136" s="137"/>
      <c r="E136" s="151"/>
    </row>
    <row r="137" spans="1:5" s="116" customFormat="1" x14ac:dyDescent="0.25">
      <c r="A137" s="136"/>
      <c r="B137" s="136"/>
      <c r="C137" s="137"/>
      <c r="D137" s="137"/>
      <c r="E137" s="151"/>
    </row>
    <row r="138" spans="1:5" s="116" customFormat="1" x14ac:dyDescent="0.25">
      <c r="A138" s="136"/>
      <c r="B138" s="136"/>
      <c r="C138" s="137"/>
      <c r="D138" s="137"/>
      <c r="E138" s="151"/>
    </row>
    <row r="139" spans="1:5" s="116" customFormat="1" x14ac:dyDescent="0.25">
      <c r="A139" s="136"/>
      <c r="B139" s="136"/>
      <c r="C139" s="137"/>
      <c r="D139" s="137"/>
      <c r="E139" s="151"/>
    </row>
    <row r="140" spans="1:5" s="116" customFormat="1" x14ac:dyDescent="0.25">
      <c r="A140" s="136"/>
      <c r="B140" s="136"/>
      <c r="C140" s="137"/>
      <c r="D140" s="137"/>
      <c r="E140" s="151"/>
    </row>
    <row r="141" spans="1:5" s="116" customFormat="1" x14ac:dyDescent="0.25">
      <c r="A141" s="136"/>
      <c r="B141" s="136"/>
      <c r="C141" s="137"/>
      <c r="D141" s="137"/>
      <c r="E141" s="151"/>
    </row>
    <row r="142" spans="1:5" s="116" customFormat="1" x14ac:dyDescent="0.25">
      <c r="A142" s="136"/>
      <c r="B142" s="136"/>
      <c r="C142" s="137"/>
      <c r="D142" s="137"/>
      <c r="E142" s="151"/>
    </row>
    <row r="143" spans="1:5" s="116" customFormat="1" x14ac:dyDescent="0.25">
      <c r="A143" s="136"/>
      <c r="B143" s="136"/>
      <c r="C143" s="137"/>
      <c r="D143" s="137"/>
      <c r="E143" s="151"/>
    </row>
    <row r="144" spans="1:5" s="116" customFormat="1" x14ac:dyDescent="0.25">
      <c r="A144" s="136"/>
      <c r="B144" s="136"/>
      <c r="C144" s="137"/>
      <c r="D144" s="137"/>
      <c r="E144" s="151"/>
    </row>
    <row r="145" spans="1:5" s="116" customFormat="1" x14ac:dyDescent="0.25">
      <c r="A145" s="136"/>
      <c r="B145" s="136"/>
      <c r="C145" s="137"/>
      <c r="D145" s="137"/>
      <c r="E145" s="151"/>
    </row>
    <row r="146" spans="1:5" s="116" customFormat="1" x14ac:dyDescent="0.25">
      <c r="A146" s="136"/>
      <c r="B146" s="136"/>
      <c r="C146" s="137"/>
      <c r="D146" s="137"/>
      <c r="E146" s="151"/>
    </row>
    <row r="147" spans="1:5" s="116" customFormat="1" x14ac:dyDescent="0.25">
      <c r="A147" s="136"/>
      <c r="B147" s="136"/>
      <c r="C147" s="137"/>
      <c r="D147" s="137"/>
      <c r="E147" s="151"/>
    </row>
    <row r="148" spans="1:5" s="116" customFormat="1" x14ac:dyDescent="0.25">
      <c r="A148" s="136"/>
      <c r="B148" s="136"/>
      <c r="C148" s="137"/>
      <c r="D148" s="137"/>
      <c r="E148" s="151"/>
    </row>
    <row r="149" spans="1:5" s="116" customFormat="1" x14ac:dyDescent="0.25">
      <c r="A149" s="136"/>
      <c r="B149" s="136"/>
      <c r="C149" s="137"/>
      <c r="D149" s="137"/>
      <c r="E149" s="151"/>
    </row>
    <row r="150" spans="1:5" s="116" customFormat="1" x14ac:dyDescent="0.25">
      <c r="A150" s="136"/>
      <c r="B150" s="136"/>
      <c r="C150" s="137"/>
      <c r="D150" s="137"/>
      <c r="E150" s="151"/>
    </row>
    <row r="151" spans="1:5" s="116" customFormat="1" x14ac:dyDescent="0.25">
      <c r="A151" s="136"/>
      <c r="B151" s="136"/>
      <c r="C151" s="137"/>
      <c r="D151" s="137"/>
      <c r="E151" s="151"/>
    </row>
    <row r="152" spans="1:5" s="116" customFormat="1" x14ac:dyDescent="0.25">
      <c r="A152" s="136"/>
      <c r="B152" s="136"/>
      <c r="C152" s="137"/>
      <c r="D152" s="137"/>
      <c r="E152" s="151"/>
    </row>
    <row r="153" spans="1:5" s="116" customFormat="1" x14ac:dyDescent="0.25">
      <c r="A153" s="136"/>
      <c r="B153" s="136"/>
      <c r="C153" s="137"/>
      <c r="D153" s="137"/>
      <c r="E153" s="151"/>
    </row>
    <row r="154" spans="1:5" s="116" customFormat="1" x14ac:dyDescent="0.25">
      <c r="A154" s="136"/>
      <c r="B154" s="136"/>
      <c r="C154" s="137"/>
      <c r="D154" s="137"/>
      <c r="E154" s="151"/>
    </row>
    <row r="155" spans="1:5" s="116" customFormat="1" x14ac:dyDescent="0.25">
      <c r="A155" s="136"/>
      <c r="B155" s="136"/>
      <c r="C155" s="137"/>
      <c r="D155" s="137"/>
      <c r="E155" s="151"/>
    </row>
    <row r="156" spans="1:5" s="116" customFormat="1" x14ac:dyDescent="0.25">
      <c r="A156" s="136"/>
      <c r="B156" s="136"/>
      <c r="C156" s="137"/>
      <c r="D156" s="137"/>
      <c r="E156" s="151"/>
    </row>
    <row r="157" spans="1:5" s="116" customFormat="1" x14ac:dyDescent="0.25">
      <c r="A157" s="136"/>
      <c r="B157" s="136"/>
      <c r="C157" s="137"/>
      <c r="D157" s="137"/>
      <c r="E157" s="151"/>
    </row>
    <row r="158" spans="1:5" s="116" customFormat="1" x14ac:dyDescent="0.25">
      <c r="A158" s="136"/>
      <c r="B158" s="136"/>
      <c r="C158" s="137"/>
      <c r="D158" s="137"/>
      <c r="E158" s="151"/>
    </row>
    <row r="159" spans="1:5" s="116" customFormat="1" x14ac:dyDescent="0.25">
      <c r="A159" s="136"/>
      <c r="B159" s="136"/>
      <c r="C159" s="137"/>
      <c r="D159" s="137"/>
      <c r="E159" s="151"/>
    </row>
    <row r="160" spans="1:5" s="116" customFormat="1" x14ac:dyDescent="0.25">
      <c r="A160" s="136"/>
      <c r="B160" s="136"/>
      <c r="C160" s="137"/>
      <c r="D160" s="137"/>
      <c r="E160" s="151"/>
    </row>
    <row r="161" spans="1:5" s="116" customFormat="1" x14ac:dyDescent="0.25">
      <c r="A161" s="136"/>
      <c r="B161" s="136"/>
      <c r="C161" s="137"/>
      <c r="D161" s="137"/>
      <c r="E161" s="151"/>
    </row>
    <row r="162" spans="1:5" s="116" customFormat="1" x14ac:dyDescent="0.25">
      <c r="A162" s="136"/>
      <c r="B162" s="136"/>
      <c r="C162" s="137"/>
      <c r="D162" s="137"/>
      <c r="E162" s="151"/>
    </row>
    <row r="163" spans="1:5" s="116" customFormat="1" x14ac:dyDescent="0.25">
      <c r="A163" s="136"/>
      <c r="B163" s="136"/>
      <c r="C163" s="137"/>
      <c r="D163" s="137"/>
      <c r="E163" s="151"/>
    </row>
    <row r="164" spans="1:5" s="116" customFormat="1" x14ac:dyDescent="0.25">
      <c r="A164" s="136"/>
      <c r="B164" s="136"/>
      <c r="C164" s="137"/>
      <c r="D164" s="137"/>
      <c r="E164" s="151"/>
    </row>
    <row r="165" spans="1:5" s="116" customFormat="1" x14ac:dyDescent="0.25">
      <c r="A165" s="136"/>
      <c r="B165" s="136"/>
      <c r="C165" s="137"/>
      <c r="D165" s="137"/>
      <c r="E165" s="151"/>
    </row>
    <row r="166" spans="1:5" s="116" customFormat="1" x14ac:dyDescent="0.25">
      <c r="A166" s="136"/>
      <c r="B166" s="136"/>
      <c r="C166" s="137"/>
      <c r="D166" s="137"/>
      <c r="E166" s="151"/>
    </row>
    <row r="167" spans="1:5" s="116" customFormat="1" x14ac:dyDescent="0.25">
      <c r="A167" s="136"/>
      <c r="B167" s="136"/>
      <c r="C167" s="137"/>
      <c r="D167" s="137"/>
      <c r="E167" s="151"/>
    </row>
    <row r="168" spans="1:5" s="116" customFormat="1" x14ac:dyDescent="0.25">
      <c r="A168" s="136"/>
      <c r="B168" s="136"/>
      <c r="C168" s="137"/>
      <c r="D168" s="137"/>
      <c r="E168" s="151"/>
    </row>
    <row r="169" spans="1:5" s="116" customFormat="1" x14ac:dyDescent="0.25">
      <c r="A169" s="136"/>
      <c r="B169" s="136"/>
      <c r="C169" s="137"/>
      <c r="D169" s="137"/>
      <c r="E169" s="151"/>
    </row>
    <row r="170" spans="1:5" s="116" customFormat="1" x14ac:dyDescent="0.25">
      <c r="A170" s="136"/>
      <c r="B170" s="136"/>
      <c r="C170" s="137"/>
      <c r="D170" s="137"/>
      <c r="E170" s="151"/>
    </row>
    <row r="171" spans="1:5" s="116" customFormat="1" x14ac:dyDescent="0.25">
      <c r="A171" s="136"/>
      <c r="B171" s="136"/>
      <c r="C171" s="137"/>
      <c r="D171" s="137"/>
      <c r="E171" s="151"/>
    </row>
    <row r="172" spans="1:5" s="116" customFormat="1" x14ac:dyDescent="0.25">
      <c r="A172" s="136"/>
      <c r="B172" s="136"/>
      <c r="C172" s="137"/>
      <c r="D172" s="137"/>
      <c r="E172" s="151"/>
    </row>
    <row r="173" spans="1:5" s="116" customFormat="1" x14ac:dyDescent="0.25">
      <c r="A173" s="136"/>
      <c r="B173" s="136"/>
      <c r="C173" s="137"/>
      <c r="D173" s="137"/>
      <c r="E173" s="151"/>
    </row>
    <row r="174" spans="1:5" s="116" customFormat="1" x14ac:dyDescent="0.25">
      <c r="A174" s="136"/>
      <c r="B174" s="136"/>
      <c r="C174" s="137"/>
      <c r="D174" s="137"/>
      <c r="E174" s="151"/>
    </row>
    <row r="175" spans="1:5" s="116" customFormat="1" x14ac:dyDescent="0.25">
      <c r="A175" s="136"/>
      <c r="B175" s="136"/>
      <c r="C175" s="137"/>
      <c r="D175" s="137"/>
      <c r="E175" s="151"/>
    </row>
    <row r="176" spans="1:5" s="116" customFormat="1" x14ac:dyDescent="0.25">
      <c r="A176" s="136"/>
      <c r="B176" s="136"/>
      <c r="C176" s="137"/>
      <c r="D176" s="137"/>
      <c r="E176" s="151"/>
    </row>
    <row r="177" spans="1:5" s="116" customFormat="1" x14ac:dyDescent="0.25">
      <c r="A177" s="136"/>
      <c r="B177" s="136"/>
      <c r="C177" s="137"/>
      <c r="D177" s="137"/>
      <c r="E177" s="151"/>
    </row>
    <row r="178" spans="1:5" s="116" customFormat="1" x14ac:dyDescent="0.25">
      <c r="A178" s="136"/>
      <c r="B178" s="136"/>
      <c r="C178" s="137"/>
      <c r="D178" s="137"/>
      <c r="E178" s="151"/>
    </row>
    <row r="179" spans="1:5" s="116" customFormat="1" x14ac:dyDescent="0.25">
      <c r="A179" s="136"/>
      <c r="B179" s="136"/>
      <c r="C179" s="137"/>
      <c r="D179" s="137"/>
      <c r="E179" s="151"/>
    </row>
    <row r="180" spans="1:5" s="116" customFormat="1" x14ac:dyDescent="0.25">
      <c r="A180" s="136"/>
      <c r="B180" s="136"/>
      <c r="C180" s="137"/>
      <c r="D180" s="137"/>
      <c r="E180" s="151"/>
    </row>
    <row r="181" spans="1:5" s="116" customFormat="1" x14ac:dyDescent="0.25">
      <c r="A181" s="136"/>
      <c r="B181" s="136"/>
      <c r="C181" s="137"/>
      <c r="D181" s="137"/>
      <c r="E181" s="151"/>
    </row>
    <row r="182" spans="1:5" s="116" customFormat="1" x14ac:dyDescent="0.25">
      <c r="A182" s="136"/>
      <c r="B182" s="136"/>
      <c r="C182" s="137"/>
      <c r="D182" s="137"/>
      <c r="E182" s="151"/>
    </row>
    <row r="183" spans="1:5" s="116" customFormat="1" x14ac:dyDescent="0.25">
      <c r="A183" s="136"/>
      <c r="B183" s="136"/>
      <c r="C183" s="137"/>
      <c r="D183" s="137"/>
      <c r="E183" s="151"/>
    </row>
    <row r="184" spans="1:5" s="116" customFormat="1" x14ac:dyDescent="0.25">
      <c r="A184" s="136"/>
      <c r="B184" s="136"/>
      <c r="C184" s="137"/>
      <c r="D184" s="137"/>
      <c r="E184" s="151"/>
    </row>
    <row r="185" spans="1:5" s="116" customFormat="1" x14ac:dyDescent="0.25">
      <c r="A185" s="136"/>
      <c r="B185" s="136"/>
      <c r="C185" s="137"/>
      <c r="D185" s="137"/>
      <c r="E185" s="151"/>
    </row>
    <row r="186" spans="1:5" s="116" customFormat="1" x14ac:dyDescent="0.25">
      <c r="A186" s="136"/>
      <c r="B186" s="136"/>
      <c r="C186" s="137"/>
      <c r="D186" s="137"/>
      <c r="E186" s="151"/>
    </row>
    <row r="187" spans="1:5" s="116" customFormat="1" x14ac:dyDescent="0.25">
      <c r="A187" s="136"/>
      <c r="B187" s="136"/>
      <c r="C187" s="137"/>
      <c r="D187" s="137"/>
      <c r="E187" s="151"/>
    </row>
    <row r="188" spans="1:5" s="116" customFormat="1" x14ac:dyDescent="0.25">
      <c r="A188" s="136"/>
      <c r="B188" s="136"/>
      <c r="C188" s="137"/>
      <c r="D188" s="137"/>
      <c r="E188" s="151"/>
    </row>
    <row r="189" spans="1:5" s="116" customFormat="1" x14ac:dyDescent="0.25">
      <c r="A189" s="136"/>
      <c r="B189" s="136"/>
      <c r="C189" s="137"/>
      <c r="D189" s="137"/>
      <c r="E189" s="151"/>
    </row>
    <row r="190" spans="1:5" s="116" customFormat="1" x14ac:dyDescent="0.25">
      <c r="A190" s="136"/>
      <c r="B190" s="136"/>
      <c r="C190" s="137"/>
      <c r="D190" s="137"/>
      <c r="E190" s="151"/>
    </row>
    <row r="191" spans="1:5" s="116" customFormat="1" x14ac:dyDescent="0.25">
      <c r="A191" s="136"/>
      <c r="B191" s="136"/>
      <c r="C191" s="137"/>
      <c r="D191" s="137"/>
      <c r="E191" s="151"/>
    </row>
    <row r="192" spans="1:5" s="116" customFormat="1" x14ac:dyDescent="0.25">
      <c r="A192" s="136"/>
      <c r="B192" s="136"/>
      <c r="C192" s="137"/>
      <c r="D192" s="137"/>
      <c r="E192" s="151"/>
    </row>
    <row r="193" spans="1:5" s="116" customFormat="1" x14ac:dyDescent="0.25">
      <c r="A193" s="136"/>
      <c r="B193" s="136"/>
      <c r="C193" s="137"/>
      <c r="D193" s="137"/>
      <c r="E193" s="151"/>
    </row>
    <row r="194" spans="1:5" s="116" customFormat="1" x14ac:dyDescent="0.25">
      <c r="A194" s="136"/>
      <c r="B194" s="136"/>
      <c r="C194" s="137"/>
      <c r="D194" s="137"/>
      <c r="E194" s="151"/>
    </row>
    <row r="195" spans="1:5" s="116" customFormat="1" x14ac:dyDescent="0.25">
      <c r="A195" s="136"/>
      <c r="B195" s="136"/>
      <c r="C195" s="137"/>
      <c r="D195" s="137"/>
      <c r="E195" s="151"/>
    </row>
    <row r="196" spans="1:5" s="116" customFormat="1" x14ac:dyDescent="0.25">
      <c r="A196" s="136"/>
      <c r="B196" s="136"/>
      <c r="C196" s="137"/>
      <c r="D196" s="137"/>
      <c r="E196" s="151"/>
    </row>
    <row r="197" spans="1:5" s="116" customFormat="1" x14ac:dyDescent="0.25">
      <c r="A197" s="136"/>
      <c r="B197" s="136"/>
      <c r="C197" s="137"/>
      <c r="D197" s="137"/>
      <c r="E197" s="151"/>
    </row>
    <row r="198" spans="1:5" s="116" customFormat="1" x14ac:dyDescent="0.25">
      <c r="A198" s="136"/>
      <c r="B198" s="136"/>
      <c r="C198" s="137"/>
      <c r="D198" s="137"/>
      <c r="E198" s="151"/>
    </row>
    <row r="199" spans="1:5" s="116" customFormat="1" x14ac:dyDescent="0.25">
      <c r="A199" s="136"/>
      <c r="B199" s="136"/>
      <c r="C199" s="137"/>
      <c r="D199" s="137"/>
      <c r="E199" s="151"/>
    </row>
    <row r="200" spans="1:5" s="116" customFormat="1" x14ac:dyDescent="0.25">
      <c r="A200" s="136"/>
      <c r="B200" s="136"/>
      <c r="C200" s="137"/>
      <c r="D200" s="137"/>
      <c r="E200" s="151"/>
    </row>
    <row r="201" spans="1:5" s="116" customFormat="1" x14ac:dyDescent="0.25">
      <c r="A201" s="136"/>
      <c r="B201" s="136"/>
      <c r="C201" s="137"/>
      <c r="D201" s="137"/>
      <c r="E201" s="151"/>
    </row>
    <row r="202" spans="1:5" s="116" customFormat="1" x14ac:dyDescent="0.25">
      <c r="A202" s="136"/>
      <c r="B202" s="136"/>
      <c r="C202" s="137"/>
      <c r="D202" s="137"/>
      <c r="E202" s="151"/>
    </row>
    <row r="203" spans="1:5" s="116" customFormat="1" x14ac:dyDescent="0.25">
      <c r="A203" s="136"/>
      <c r="B203" s="136"/>
      <c r="C203" s="137"/>
      <c r="D203" s="137"/>
      <c r="E203" s="151"/>
    </row>
    <row r="204" spans="1:5" s="116" customFormat="1" x14ac:dyDescent="0.25">
      <c r="A204" s="136"/>
      <c r="B204" s="136"/>
      <c r="C204" s="137"/>
      <c r="D204" s="137"/>
      <c r="E204" s="151"/>
    </row>
    <row r="205" spans="1:5" s="116" customFormat="1" x14ac:dyDescent="0.25">
      <c r="A205" s="136"/>
      <c r="B205" s="136"/>
      <c r="C205" s="137"/>
      <c r="D205" s="137"/>
      <c r="E205" s="151"/>
    </row>
    <row r="206" spans="1:5" s="116" customFormat="1" x14ac:dyDescent="0.25">
      <c r="A206" s="136"/>
      <c r="B206" s="136"/>
      <c r="C206" s="137"/>
      <c r="D206" s="137"/>
      <c r="E206" s="151"/>
    </row>
    <row r="207" spans="1:5" s="116" customFormat="1" x14ac:dyDescent="0.25">
      <c r="A207" s="136"/>
      <c r="B207" s="136"/>
      <c r="C207" s="137"/>
      <c r="D207" s="137"/>
      <c r="E207" s="151"/>
    </row>
    <row r="208" spans="1:5" s="116" customFormat="1" x14ac:dyDescent="0.25">
      <c r="A208" s="136"/>
      <c r="B208" s="136"/>
      <c r="C208" s="137"/>
      <c r="D208" s="137"/>
      <c r="E208" s="151"/>
    </row>
    <row r="209" spans="1:5" s="116" customFormat="1" x14ac:dyDescent="0.25">
      <c r="A209" s="136"/>
      <c r="B209" s="136"/>
      <c r="C209" s="137"/>
      <c r="D209" s="137"/>
      <c r="E209" s="151"/>
    </row>
    <row r="210" spans="1:5" s="116" customFormat="1" x14ac:dyDescent="0.25">
      <c r="A210" s="136"/>
      <c r="B210" s="136"/>
      <c r="C210" s="137"/>
      <c r="D210" s="137"/>
      <c r="E210" s="151"/>
    </row>
    <row r="211" spans="1:5" s="116" customFormat="1" x14ac:dyDescent="0.25">
      <c r="A211" s="136"/>
      <c r="B211" s="136"/>
      <c r="C211" s="137"/>
      <c r="D211" s="137"/>
      <c r="E211" s="151"/>
    </row>
    <row r="212" spans="1:5" s="116" customFormat="1" x14ac:dyDescent="0.25">
      <c r="A212" s="136"/>
      <c r="B212" s="136"/>
      <c r="C212" s="137"/>
      <c r="D212" s="137"/>
      <c r="E212" s="151"/>
    </row>
    <row r="213" spans="1:5" s="116" customFormat="1" x14ac:dyDescent="0.25">
      <c r="A213" s="136"/>
      <c r="B213" s="136"/>
      <c r="C213" s="137"/>
      <c r="D213" s="137"/>
      <c r="E213" s="151"/>
    </row>
    <row r="214" spans="1:5" s="116" customFormat="1" x14ac:dyDescent="0.25">
      <c r="A214" s="136"/>
      <c r="B214" s="136"/>
      <c r="C214" s="137"/>
      <c r="D214" s="137"/>
      <c r="E214" s="151"/>
    </row>
    <row r="215" spans="1:5" s="116" customFormat="1" x14ac:dyDescent="0.25">
      <c r="A215" s="136"/>
      <c r="B215" s="136"/>
      <c r="C215" s="137"/>
      <c r="D215" s="137"/>
      <c r="E215" s="151"/>
    </row>
    <row r="216" spans="1:5" s="116" customFormat="1" x14ac:dyDescent="0.25">
      <c r="A216" s="136"/>
      <c r="B216" s="136"/>
      <c r="C216" s="137"/>
      <c r="D216" s="137"/>
      <c r="E216" s="151"/>
    </row>
    <row r="217" spans="1:5" s="116" customFormat="1" x14ac:dyDescent="0.25">
      <c r="A217" s="136"/>
      <c r="B217" s="136"/>
      <c r="C217" s="137"/>
      <c r="D217" s="137"/>
      <c r="E217" s="151"/>
    </row>
    <row r="218" spans="1:5" s="116" customFormat="1" x14ac:dyDescent="0.25">
      <c r="A218" s="136"/>
      <c r="B218" s="136"/>
      <c r="C218" s="137"/>
      <c r="D218" s="137"/>
      <c r="E218" s="151"/>
    </row>
    <row r="219" spans="1:5" s="116" customFormat="1" x14ac:dyDescent="0.25">
      <c r="A219" s="136"/>
      <c r="B219" s="136"/>
      <c r="C219" s="137"/>
      <c r="D219" s="137"/>
      <c r="E219" s="151"/>
    </row>
    <row r="220" spans="1:5" s="116" customFormat="1" x14ac:dyDescent="0.25">
      <c r="A220" s="136"/>
      <c r="B220" s="136"/>
      <c r="C220" s="137"/>
      <c r="D220" s="137"/>
      <c r="E220" s="151"/>
    </row>
    <row r="221" spans="1:5" s="116" customFormat="1" x14ac:dyDescent="0.25">
      <c r="A221" s="136"/>
      <c r="B221" s="136"/>
      <c r="C221" s="137"/>
      <c r="D221" s="137"/>
      <c r="E221" s="151"/>
    </row>
    <row r="222" spans="1:5" s="116" customFormat="1" x14ac:dyDescent="0.25">
      <c r="A222" s="136"/>
      <c r="B222" s="136"/>
      <c r="C222" s="137"/>
      <c r="D222" s="137"/>
      <c r="E222" s="151"/>
    </row>
    <row r="223" spans="1:5" s="116" customFormat="1" x14ac:dyDescent="0.25">
      <c r="A223" s="136"/>
      <c r="B223" s="136"/>
      <c r="C223" s="137"/>
      <c r="D223" s="137"/>
      <c r="E223" s="151"/>
    </row>
    <row r="224" spans="1:5" s="116" customFormat="1" x14ac:dyDescent="0.25">
      <c r="A224" s="136"/>
      <c r="B224" s="136"/>
      <c r="C224" s="137"/>
      <c r="D224" s="137"/>
      <c r="E224" s="151"/>
    </row>
    <row r="225" spans="1:7" s="116" customFormat="1" x14ac:dyDescent="0.25">
      <c r="A225" s="136"/>
      <c r="B225" s="136"/>
      <c r="C225" s="137"/>
      <c r="D225" s="137"/>
      <c r="E225" s="151"/>
    </row>
    <row r="226" spans="1:7" s="116" customFormat="1" x14ac:dyDescent="0.25">
      <c r="A226" s="136"/>
      <c r="B226" s="136"/>
      <c r="C226" s="137"/>
      <c r="D226" s="137"/>
      <c r="E226" s="151"/>
    </row>
    <row r="227" spans="1:7" s="116" customFormat="1" x14ac:dyDescent="0.25">
      <c r="A227" s="136"/>
      <c r="B227" s="136"/>
      <c r="C227" s="137"/>
      <c r="D227" s="137"/>
      <c r="E227" s="151"/>
    </row>
    <row r="228" spans="1:7" s="116" customFormat="1" x14ac:dyDescent="0.25">
      <c r="A228" s="136"/>
      <c r="B228" s="136"/>
      <c r="C228" s="137"/>
      <c r="D228" s="137"/>
      <c r="E228" s="151"/>
    </row>
    <row r="229" spans="1:7" s="116" customFormat="1" x14ac:dyDescent="0.25">
      <c r="A229" s="136"/>
      <c r="B229" s="136"/>
      <c r="C229" s="137"/>
      <c r="D229" s="137"/>
      <c r="E229" s="151"/>
    </row>
    <row r="230" spans="1:7" s="116" customFormat="1" x14ac:dyDescent="0.25">
      <c r="A230" s="136"/>
      <c r="B230" s="136"/>
      <c r="C230" s="137"/>
      <c r="D230" s="137"/>
      <c r="E230" s="151"/>
    </row>
    <row r="231" spans="1:7" x14ac:dyDescent="0.25">
      <c r="A231" s="121"/>
      <c r="B231" s="138"/>
      <c r="C231" s="139"/>
      <c r="D231" s="139"/>
    </row>
    <row r="232" spans="1:7" x14ac:dyDescent="0.25">
      <c r="A232" s="121"/>
      <c r="B232" s="138"/>
      <c r="C232" s="139"/>
      <c r="D232" s="139"/>
    </row>
    <row r="233" spans="1:7" x14ac:dyDescent="0.25">
      <c r="A233" s="121"/>
      <c r="B233" s="138"/>
      <c r="C233" s="139"/>
      <c r="D233" s="139"/>
    </row>
    <row r="234" spans="1:7" x14ac:dyDescent="0.25">
      <c r="A234" s="121"/>
      <c r="B234" s="138"/>
      <c r="C234" s="139"/>
      <c r="D234" s="139"/>
    </row>
    <row r="235" spans="1:7" x14ac:dyDescent="0.25">
      <c r="A235" s="121"/>
      <c r="B235" s="138"/>
      <c r="C235" s="139"/>
      <c r="D235" s="139"/>
    </row>
    <row r="236" spans="1:7" x14ac:dyDescent="0.25">
      <c r="A236" s="20"/>
      <c r="B236" s="138"/>
      <c r="C236" s="138"/>
      <c r="D236" s="148"/>
    </row>
    <row r="237" spans="1:7" x14ac:dyDescent="0.25">
      <c r="A237" s="20"/>
      <c r="B237" s="140" t="s">
        <v>136</v>
      </c>
      <c r="C237" s="140" t="s">
        <v>137</v>
      </c>
      <c r="D237" s="149" t="s">
        <v>136</v>
      </c>
      <c r="E237" s="154" t="s">
        <v>137</v>
      </c>
    </row>
    <row r="238" spans="1:7" x14ac:dyDescent="0.25">
      <c r="A238" s="20"/>
      <c r="B238" s="141" t="s">
        <v>138</v>
      </c>
      <c r="C238" s="141" t="s">
        <v>139</v>
      </c>
      <c r="D238" s="149" t="s">
        <v>138</v>
      </c>
      <c r="F238" s="117" t="s">
        <v>138</v>
      </c>
      <c r="G238" s="117" t="e">
        <f>IF(NOT(ISERROR(MATCH(F238,_xlfn.ANCHORARRAY(B249),0))),#REF!&amp;"Por favor no seleccionar los criterios de impacto",F238)</f>
        <v>#REF!</v>
      </c>
    </row>
    <row r="239" spans="1:7" x14ac:dyDescent="0.25">
      <c r="A239" s="20"/>
      <c r="B239" s="141" t="s">
        <v>138</v>
      </c>
      <c r="C239" s="141" t="s">
        <v>125</v>
      </c>
      <c r="E239" s="154" t="s">
        <v>139</v>
      </c>
    </row>
    <row r="240" spans="1:7" x14ac:dyDescent="0.25">
      <c r="A240" s="20"/>
      <c r="B240" s="141" t="s">
        <v>138</v>
      </c>
      <c r="C240" s="141" t="s">
        <v>128</v>
      </c>
      <c r="E240" s="154" t="s">
        <v>125</v>
      </c>
    </row>
    <row r="241" spans="1:5" x14ac:dyDescent="0.25">
      <c r="A241" s="20"/>
      <c r="B241" s="141" t="s">
        <v>138</v>
      </c>
      <c r="C241" s="141" t="s">
        <v>131</v>
      </c>
      <c r="E241" s="154" t="s">
        <v>128</v>
      </c>
    </row>
    <row r="242" spans="1:5" x14ac:dyDescent="0.25">
      <c r="A242" s="20"/>
      <c r="B242" s="141" t="s">
        <v>138</v>
      </c>
      <c r="C242" s="141" t="s">
        <v>133</v>
      </c>
      <c r="E242" s="154" t="s">
        <v>131</v>
      </c>
    </row>
    <row r="243" spans="1:5" x14ac:dyDescent="0.25">
      <c r="A243" s="20"/>
      <c r="B243" s="141" t="s">
        <v>121</v>
      </c>
      <c r="C243" s="141" t="s">
        <v>47</v>
      </c>
      <c r="E243" s="154" t="s">
        <v>133</v>
      </c>
    </row>
    <row r="244" spans="1:5" x14ac:dyDescent="0.25">
      <c r="A244" s="20"/>
      <c r="B244" s="141" t="s">
        <v>121</v>
      </c>
      <c r="C244" s="141" t="s">
        <v>126</v>
      </c>
      <c r="D244" s="149" t="s">
        <v>121</v>
      </c>
    </row>
    <row r="245" spans="1:5" x14ac:dyDescent="0.25">
      <c r="A245" s="20"/>
      <c r="B245" s="141" t="s">
        <v>121</v>
      </c>
      <c r="C245" s="141" t="s">
        <v>129</v>
      </c>
      <c r="E245" s="154" t="s">
        <v>47</v>
      </c>
    </row>
    <row r="246" spans="1:5" x14ac:dyDescent="0.25">
      <c r="A246" s="20"/>
      <c r="B246" s="141" t="s">
        <v>121</v>
      </c>
      <c r="C246" s="141" t="s">
        <v>49</v>
      </c>
      <c r="E246" s="154" t="s">
        <v>126</v>
      </c>
    </row>
    <row r="247" spans="1:5" x14ac:dyDescent="0.25">
      <c r="A247" s="20"/>
      <c r="B247" s="141" t="s">
        <v>121</v>
      </c>
      <c r="C247" s="141" t="s">
        <v>50</v>
      </c>
      <c r="E247" s="154" t="s">
        <v>129</v>
      </c>
    </row>
    <row r="248" spans="1:5" x14ac:dyDescent="0.25">
      <c r="A248" s="20"/>
      <c r="B248" s="141"/>
      <c r="C248" s="141"/>
      <c r="E248" s="154" t="s">
        <v>49</v>
      </c>
    </row>
    <row r="249" spans="1:5" x14ac:dyDescent="0.25">
      <c r="A249" s="20"/>
      <c r="B249" s="141" t="str">
        <f t="array" ref="B249:B251">_xlfn.UNIQUE(Tabla1[[#All],[Criterios]])</f>
        <v>Criterios</v>
      </c>
      <c r="C249" s="141"/>
      <c r="E249" s="154" t="s">
        <v>50</v>
      </c>
    </row>
    <row r="250" spans="1:5" x14ac:dyDescent="0.25">
      <c r="A250" s="20"/>
      <c r="B250" s="141" t="str">
        <v>Afectación Económica o presupuestal</v>
      </c>
      <c r="C250" s="141"/>
    </row>
    <row r="251" spans="1:5" x14ac:dyDescent="0.25">
      <c r="B251" s="141" t="str">
        <v>Pérdida Reputacional</v>
      </c>
      <c r="C251" s="141"/>
    </row>
    <row r="252" spans="1:5" x14ac:dyDescent="0.25">
      <c r="B252" s="142"/>
      <c r="C252" s="142"/>
    </row>
    <row r="253" spans="1:5" x14ac:dyDescent="0.25">
      <c r="B253" s="142"/>
      <c r="C253" s="142"/>
    </row>
    <row r="254" spans="1:5" x14ac:dyDescent="0.25">
      <c r="B254" s="142"/>
      <c r="C254" s="142"/>
    </row>
    <row r="255" spans="1:5" x14ac:dyDescent="0.25">
      <c r="B255" s="142"/>
      <c r="C255" s="142"/>
      <c r="D255" s="150"/>
    </row>
    <row r="256" spans="1:5" x14ac:dyDescent="0.25">
      <c r="B256" s="142"/>
      <c r="C256" s="142"/>
      <c r="D256" s="150"/>
    </row>
    <row r="257" spans="2:4" x14ac:dyDescent="0.25">
      <c r="B257" s="142"/>
      <c r="C257" s="142"/>
      <c r="D257" s="150"/>
    </row>
    <row r="258" spans="2:4" x14ac:dyDescent="0.25">
      <c r="B258" s="142"/>
      <c r="C258" s="142"/>
      <c r="D258" s="150"/>
    </row>
    <row r="259" spans="2:4" x14ac:dyDescent="0.25">
      <c r="B259" s="142"/>
      <c r="C259" s="142"/>
      <c r="D259" s="150"/>
    </row>
    <row r="260" spans="2:4" x14ac:dyDescent="0.25">
      <c r="B260" s="142"/>
      <c r="C260" s="142"/>
      <c r="D260" s="150"/>
    </row>
  </sheetData>
  <mergeCells count="1">
    <mergeCell ref="B2:E2"/>
  </mergeCells>
  <dataValidations count="1">
    <dataValidation type="list" allowBlank="1" showInputMessage="1" showErrorMessage="1" sqref="F238" xr:uid="{00000000-0002-0000-0800-000000000000}">
      <formula1>#REF!</formula1>
    </dataValidation>
  </dataValidations>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Seguimiento 1 Trimestre</vt:lpstr>
      <vt:lpstr>Mapa Final</vt:lpstr>
      <vt:lpstr>Clasificación Riesgo</vt:lpstr>
      <vt:lpstr>Tabla probabilidad</vt:lpstr>
      <vt:lpstr>Tabla Impacto</vt:lpstr>
      <vt:lpstr>Tabla Valoración de Controles</vt:lpstr>
      <vt:lpstr>Matriz de Calor</vt:lpstr>
      <vt:lpstr>Hoja1</vt:lpstr>
      <vt:lpstr>LISTA</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2021-04-16T16:11:31Z</dcterms:created>
  <dcterms:modified xsi:type="dcterms:W3CDTF">2021-11-17T15:06:36Z</dcterms:modified>
</cp:coreProperties>
</file>